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F2319E1-AEE1-45BF-A8A6-F1769674995D}" xr6:coauthVersionLast="46" xr6:coauthVersionMax="46" xr10:uidLastSave="{00000000-0000-0000-0000-000000000000}"/>
  <bookViews>
    <workbookView xWindow="-120" yWindow="-120" windowWidth="20730" windowHeight="11160" xr2:uid="{041BFB2C-5359-4CB1-9EA6-684B22393E3F}"/>
  </bookViews>
  <sheets>
    <sheet name="Rembesan V- Notch" sheetId="2" r:id="rId1"/>
    <sheet name="Rekap Hidraulik Piezometer" sheetId="3" r:id="rId2"/>
    <sheet name="Rekap Elektrik piezometer" sheetId="4" r:id="rId3"/>
    <sheet name="Sheet1" sheetId="1" r:id="rId4"/>
  </sheets>
  <externalReferences>
    <externalReference r:id="rId5"/>
    <externalReference r:id="rId6"/>
    <externalReference r:id="rId7"/>
    <externalReference r:id="rId8"/>
  </externalReferences>
  <definedNames>
    <definedName name="_110__123Graph_XCHART_1" hidden="1">'[4]ep1-6'!#REF!</definedName>
    <definedName name="_112__123Graph_XCHART_2" hidden="1">'[4]ep1-6'!#REF!</definedName>
    <definedName name="_114__123Graph_XCHART_3" hidden="1">'[4]ep1-6'!#REF!</definedName>
    <definedName name="_116__123Graph_XCHART_4" hidden="1">'[4]ep1-6'!#REF!</definedName>
    <definedName name="_2__123Graph_ACHART_1" hidden="1">'[4]ep1-6'!#REF!</definedName>
    <definedName name="_20__123Graph_BCHART_1" hidden="1">'[4]ep1-6'!#REF!</definedName>
    <definedName name="_22__123Graph_BCHART_2" hidden="1">'[4]ep1-6'!#REF!</definedName>
    <definedName name="_24__123Graph_BCHART_3" hidden="1">'[4]ep1-6'!#REF!</definedName>
    <definedName name="_26__123Graph_BCHART_4" hidden="1">'[4]ep1-6'!#REF!</definedName>
    <definedName name="_38__123Graph_CCHART_1" hidden="1">'[4]ep1-6'!#REF!</definedName>
    <definedName name="_4__123Graph_ACHART_2" hidden="1">'[4]ep1-6'!#REF!</definedName>
    <definedName name="_40__123Graph_CCHART_2" hidden="1">'[4]ep1-6'!#REF!</definedName>
    <definedName name="_42__123Graph_CCHART_3" hidden="1">'[4]ep1-6'!#REF!</definedName>
    <definedName name="_44__123Graph_CCHART_4" hidden="1">'[4]ep1-6'!#REF!</definedName>
    <definedName name="_56__123Graph_DCHART_1" hidden="1">'[4]ep1-6'!#REF!</definedName>
    <definedName name="_58__123Graph_DCHART_2" hidden="1">'[4]ep1-6'!#REF!</definedName>
    <definedName name="_6__123Graph_ACHART_3" hidden="1">'[4]ep1-6'!#REF!</definedName>
    <definedName name="_60__123Graph_DCHART_3" hidden="1">'[4]ep1-6'!#REF!</definedName>
    <definedName name="_62__123Graph_DCHART_4" hidden="1">'[4]ep1-6'!#REF!</definedName>
    <definedName name="_74__123Graph_ECHART_1" hidden="1">'[4]ep1-6'!#REF!</definedName>
    <definedName name="_76__123Graph_ECHART_2" hidden="1">'[4]ep1-6'!#REF!</definedName>
    <definedName name="_78__123Graph_ECHART_3" hidden="1">'[4]ep1-6'!#REF!</definedName>
    <definedName name="_8__123Graph_ACHART_4" hidden="1">'[4]ep1-6'!#REF!</definedName>
    <definedName name="_80__123Graph_ECHART_4" hidden="1">'[4]ep1-6'!#REF!</definedName>
    <definedName name="_82__123Graph_ECHART_5" hidden="1">'[4]ep1-6'!#REF!</definedName>
    <definedName name="_84__123Graph_ECHART_6" hidden="1">'[4]ep1-6'!#REF!</definedName>
    <definedName name="_86__123Graph_ECHART_7" hidden="1">'[4]ep1-6'!#REF!</definedName>
    <definedName name="_88__123Graph_ECHART_8" hidden="1">'[4]ep1-6'!#REF!</definedName>
    <definedName name="_90__123Graph_ECHART_9" hidden="1">'[4]ep1-6'!#REF!</definedName>
    <definedName name="_92__123Graph_FCHART_1" hidden="1">'[4]ep1-6'!#REF!</definedName>
    <definedName name="_94__123Graph_FCHART_2" hidden="1">'[4]ep1-6'!#REF!</definedName>
    <definedName name="_96__123Graph_FCHART_3" hidden="1">'[4]ep1-6'!#REF!</definedName>
    <definedName name="_98__123Graph_FCHART_4" hidden="1">'[4]ep1-6'!#REF!</definedName>
    <definedName name="_xlnm.Print_Area" localSheetId="0">'Rembesan V- Notch'!#REF!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4" l="1"/>
  <c r="M12" i="4"/>
  <c r="L12" i="4"/>
  <c r="K12" i="4"/>
  <c r="J12" i="4"/>
  <c r="I12" i="4"/>
  <c r="H12" i="4"/>
  <c r="G12" i="4"/>
  <c r="F12" i="4"/>
  <c r="E12" i="4"/>
  <c r="D12" i="4"/>
  <c r="C12" i="4"/>
  <c r="B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N8" i="4"/>
  <c r="M8" i="4"/>
  <c r="L8" i="4"/>
  <c r="K8" i="4"/>
  <c r="J8" i="4"/>
  <c r="I8" i="4"/>
  <c r="H8" i="4"/>
  <c r="G8" i="4"/>
  <c r="F8" i="4"/>
  <c r="E8" i="4"/>
  <c r="D8" i="4"/>
  <c r="C8" i="4"/>
  <c r="B8" i="4"/>
  <c r="N7" i="4"/>
  <c r="M7" i="4"/>
  <c r="L7" i="4"/>
  <c r="K7" i="4"/>
  <c r="J7" i="4"/>
  <c r="I7" i="4"/>
  <c r="H7" i="4"/>
  <c r="G7" i="4"/>
  <c r="F7" i="4"/>
  <c r="E7" i="4"/>
  <c r="D7" i="4"/>
  <c r="C7" i="4"/>
  <c r="B7" i="4"/>
  <c r="AC61" i="3"/>
  <c r="AD61" i="3" s="1"/>
  <c r="X59" i="3"/>
  <c r="Z58" i="3"/>
  <c r="AA58" i="3" s="1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C56" i="3"/>
  <c r="AD56" i="3" s="1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Z55" i="3"/>
  <c r="AA55" i="3" s="1"/>
  <c r="X55" i="3"/>
  <c r="AN43" i="3" s="1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D54" i="3"/>
  <c r="AC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C53" i="3"/>
  <c r="AD53" i="3" s="1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A52" i="3"/>
  <c r="Z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X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Z50" i="3"/>
  <c r="AA50" i="3" s="1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C48" i="3"/>
  <c r="AD48" i="3" s="1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Z47" i="3"/>
  <c r="AA47" i="3" s="1"/>
  <c r="X47" i="3"/>
  <c r="AN41" i="3" s="1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D46" i="3"/>
  <c r="AC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C45" i="3"/>
  <c r="AD45" i="3" s="1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O44" i="3"/>
  <c r="AN44" i="3"/>
  <c r="AM44" i="3"/>
  <c r="Z44" i="3"/>
  <c r="AA44" i="3" s="1"/>
  <c r="U44" i="3"/>
  <c r="T44" i="3"/>
  <c r="S44" i="3"/>
  <c r="AC59" i="3" s="1"/>
  <c r="AD59" i="3" s="1"/>
  <c r="R44" i="3"/>
  <c r="Z59" i="3" s="1"/>
  <c r="Q44" i="3"/>
  <c r="P44" i="3"/>
  <c r="O44" i="3"/>
  <c r="N44" i="3"/>
  <c r="AC60" i="3" s="1"/>
  <c r="AD60" i="3" s="1"/>
  <c r="M44" i="3"/>
  <c r="L44" i="3"/>
  <c r="Z60" i="3" s="1"/>
  <c r="K44" i="3"/>
  <c r="J44" i="3"/>
  <c r="I44" i="3"/>
  <c r="H44" i="3"/>
  <c r="G44" i="3"/>
  <c r="F44" i="3"/>
  <c r="Z61" i="3" s="1"/>
  <c r="E44" i="3"/>
  <c r="D44" i="3"/>
  <c r="AC62" i="3" s="1"/>
  <c r="AD62" i="3" s="1"/>
  <c r="C44" i="3"/>
  <c r="B44" i="3"/>
  <c r="Z62" i="3" s="1"/>
  <c r="AO43" i="3"/>
  <c r="AM43" i="3"/>
  <c r="X43" i="3"/>
  <c r="U43" i="3"/>
  <c r="T43" i="3"/>
  <c r="S43" i="3"/>
  <c r="AC55" i="3" s="1"/>
  <c r="AD55" i="3" s="1"/>
  <c r="R43" i="3"/>
  <c r="Q43" i="3"/>
  <c r="P43" i="3"/>
  <c r="O43" i="3"/>
  <c r="N43" i="3"/>
  <c r="M43" i="3"/>
  <c r="L43" i="3"/>
  <c r="Z56" i="3" s="1"/>
  <c r="K43" i="3"/>
  <c r="J43" i="3"/>
  <c r="I43" i="3"/>
  <c r="H43" i="3"/>
  <c r="AC57" i="3" s="1"/>
  <c r="AD57" i="3" s="1"/>
  <c r="G43" i="3"/>
  <c r="F43" i="3"/>
  <c r="Z57" i="3" s="1"/>
  <c r="E43" i="3"/>
  <c r="D43" i="3"/>
  <c r="AC58" i="3" s="1"/>
  <c r="AD58" i="3" s="1"/>
  <c r="C43" i="3"/>
  <c r="B43" i="3"/>
  <c r="AO42" i="3"/>
  <c r="AN42" i="3"/>
  <c r="AM42" i="3"/>
  <c r="Z42" i="3"/>
  <c r="AA42" i="3" s="1"/>
  <c r="U42" i="3"/>
  <c r="T42" i="3"/>
  <c r="S42" i="3"/>
  <c r="AC51" i="3" s="1"/>
  <c r="AD51" i="3" s="1"/>
  <c r="R42" i="3"/>
  <c r="Z51" i="3" s="1"/>
  <c r="Q42" i="3"/>
  <c r="P42" i="3"/>
  <c r="O42" i="3"/>
  <c r="N42" i="3"/>
  <c r="AC52" i="3" s="1"/>
  <c r="AD52" i="3" s="1"/>
  <c r="M42" i="3"/>
  <c r="L42" i="3"/>
  <c r="K42" i="3"/>
  <c r="J42" i="3"/>
  <c r="I42" i="3"/>
  <c r="H42" i="3"/>
  <c r="G42" i="3"/>
  <c r="F42" i="3"/>
  <c r="Z53" i="3" s="1"/>
  <c r="E42" i="3"/>
  <c r="D42" i="3"/>
  <c r="C42" i="3"/>
  <c r="B42" i="3"/>
  <c r="Z54" i="3" s="1"/>
  <c r="AO41" i="3"/>
  <c r="AM41" i="3"/>
  <c r="U41" i="3"/>
  <c r="T41" i="3"/>
  <c r="S41" i="3"/>
  <c r="AC47" i="3" s="1"/>
  <c r="AD47" i="3" s="1"/>
  <c r="R41" i="3"/>
  <c r="Q41" i="3"/>
  <c r="P41" i="3"/>
  <c r="O41" i="3"/>
  <c r="N41" i="3"/>
  <c r="M41" i="3"/>
  <c r="L41" i="3"/>
  <c r="Z48" i="3" s="1"/>
  <c r="K41" i="3"/>
  <c r="J41" i="3"/>
  <c r="I41" i="3"/>
  <c r="H41" i="3"/>
  <c r="AC49" i="3" s="1"/>
  <c r="AD49" i="3" s="1"/>
  <c r="G41" i="3"/>
  <c r="F41" i="3"/>
  <c r="Z49" i="3" s="1"/>
  <c r="E41" i="3"/>
  <c r="D41" i="3"/>
  <c r="AC50" i="3" s="1"/>
  <c r="AD50" i="3" s="1"/>
  <c r="C41" i="3"/>
  <c r="B41" i="3"/>
  <c r="AO40" i="3"/>
  <c r="AN40" i="3"/>
  <c r="AM40" i="3"/>
  <c r="U40" i="3"/>
  <c r="T40" i="3"/>
  <c r="S40" i="3"/>
  <c r="AC43" i="3" s="1"/>
  <c r="AD43" i="3" s="1"/>
  <c r="R40" i="3"/>
  <c r="Z43" i="3" s="1"/>
  <c r="Q40" i="3"/>
  <c r="P40" i="3"/>
  <c r="O40" i="3"/>
  <c r="N40" i="3"/>
  <c r="AC44" i="3" s="1"/>
  <c r="AD44" i="3" s="1"/>
  <c r="M40" i="3"/>
  <c r="L40" i="3"/>
  <c r="K40" i="3"/>
  <c r="J40" i="3"/>
  <c r="I40" i="3"/>
  <c r="H40" i="3"/>
  <c r="G40" i="3"/>
  <c r="F40" i="3"/>
  <c r="Z45" i="3" s="1"/>
  <c r="E40" i="3"/>
  <c r="D40" i="3"/>
  <c r="C40" i="3"/>
  <c r="B40" i="3"/>
  <c r="Z46" i="3" s="1"/>
  <c r="AP39" i="3"/>
  <c r="AP40" i="3" s="1"/>
  <c r="AP41" i="3" s="1"/>
  <c r="AP42" i="3" s="1"/>
  <c r="AP43" i="3" s="1"/>
  <c r="AP44" i="3" s="1"/>
  <c r="AO39" i="3"/>
  <c r="AM39" i="3"/>
  <c r="AC39" i="3"/>
  <c r="AD39" i="3" s="1"/>
  <c r="AA39" i="3"/>
  <c r="Z39" i="3"/>
  <c r="AE39" i="3" s="1"/>
  <c r="X39" i="3"/>
  <c r="AN39" i="3" s="1"/>
  <c r="U39" i="3"/>
  <c r="T39" i="3"/>
  <c r="S39" i="3"/>
  <c r="R39" i="3"/>
  <c r="Q39" i="3"/>
  <c r="P39" i="3"/>
  <c r="O39" i="3"/>
  <c r="N39" i="3"/>
  <c r="AC40" i="3" s="1"/>
  <c r="AD40" i="3" s="1"/>
  <c r="M39" i="3"/>
  <c r="L39" i="3"/>
  <c r="Z40" i="3" s="1"/>
  <c r="K39" i="3"/>
  <c r="J39" i="3"/>
  <c r="I39" i="3"/>
  <c r="H39" i="3"/>
  <c r="AC41" i="3" s="1"/>
  <c r="AD41" i="3" s="1"/>
  <c r="G39" i="3"/>
  <c r="F39" i="3"/>
  <c r="Z41" i="3" s="1"/>
  <c r="E39" i="3"/>
  <c r="D39" i="3"/>
  <c r="AC42" i="3" s="1"/>
  <c r="AD42" i="3" s="1"/>
  <c r="C39" i="3"/>
  <c r="B39" i="3"/>
  <c r="AK29" i="3"/>
  <c r="AK25" i="3"/>
  <c r="F10" i="3"/>
  <c r="F9" i="3"/>
  <c r="H4" i="3"/>
  <c r="P1216" i="2"/>
  <c r="K1216" i="2"/>
  <c r="L1216" i="2" s="1"/>
  <c r="O1216" i="2" s="1"/>
  <c r="P1215" i="2"/>
  <c r="K1215" i="2"/>
  <c r="L1215" i="2" s="1"/>
  <c r="O1215" i="2" s="1"/>
  <c r="P1214" i="2"/>
  <c r="K1214" i="2"/>
  <c r="L1214" i="2" s="1"/>
  <c r="O1214" i="2" s="1"/>
  <c r="P1213" i="2"/>
  <c r="K1213" i="2"/>
  <c r="L1213" i="2" s="1"/>
  <c r="O1213" i="2" s="1"/>
  <c r="P1212" i="2"/>
  <c r="K1212" i="2"/>
  <c r="L1212" i="2" s="1"/>
  <c r="O1212" i="2" s="1"/>
  <c r="P1211" i="2"/>
  <c r="K1211" i="2"/>
  <c r="L1211" i="2" s="1"/>
  <c r="O1211" i="2" s="1"/>
  <c r="P1210" i="2"/>
  <c r="K1210" i="2"/>
  <c r="L1210" i="2" s="1"/>
  <c r="O1210" i="2" s="1"/>
  <c r="P1209" i="2"/>
  <c r="K1209" i="2"/>
  <c r="L1209" i="2" s="1"/>
  <c r="O1209" i="2" s="1"/>
  <c r="P1208" i="2"/>
  <c r="K1208" i="2"/>
  <c r="L1208" i="2" s="1"/>
  <c r="O1208" i="2" s="1"/>
  <c r="P1207" i="2"/>
  <c r="K1207" i="2"/>
  <c r="L1207" i="2" s="1"/>
  <c r="O1207" i="2" s="1"/>
  <c r="P1206" i="2"/>
  <c r="K1206" i="2"/>
  <c r="L1206" i="2" s="1"/>
  <c r="O1206" i="2" s="1"/>
  <c r="P1205" i="2"/>
  <c r="K1205" i="2"/>
  <c r="L1205" i="2" s="1"/>
  <c r="O1205" i="2" s="1"/>
  <c r="P1204" i="2"/>
  <c r="K1204" i="2"/>
  <c r="L1204" i="2" s="1"/>
  <c r="O1204" i="2" s="1"/>
  <c r="P1203" i="2"/>
  <c r="K1203" i="2"/>
  <c r="L1203" i="2" s="1"/>
  <c r="O1203" i="2" s="1"/>
  <c r="P1202" i="2"/>
  <c r="K1202" i="2"/>
  <c r="L1202" i="2" s="1"/>
  <c r="O1202" i="2" s="1"/>
  <c r="P1201" i="2"/>
  <c r="K1201" i="2"/>
  <c r="L1201" i="2" s="1"/>
  <c r="O1201" i="2" s="1"/>
  <c r="P1200" i="2"/>
  <c r="K1200" i="2"/>
  <c r="L1200" i="2" s="1"/>
  <c r="O1200" i="2" s="1"/>
  <c r="P1199" i="2"/>
  <c r="K1199" i="2"/>
  <c r="L1199" i="2" s="1"/>
  <c r="O1199" i="2" s="1"/>
  <c r="P1198" i="2"/>
  <c r="K1198" i="2"/>
  <c r="L1198" i="2" s="1"/>
  <c r="O1198" i="2" s="1"/>
  <c r="P1197" i="2"/>
  <c r="K1197" i="2"/>
  <c r="L1197" i="2" s="1"/>
  <c r="O1197" i="2" s="1"/>
  <c r="P1196" i="2"/>
  <c r="K1196" i="2"/>
  <c r="L1196" i="2" s="1"/>
  <c r="O1196" i="2" s="1"/>
  <c r="P1195" i="2"/>
  <c r="K1195" i="2"/>
  <c r="L1195" i="2" s="1"/>
  <c r="O1195" i="2" s="1"/>
  <c r="P1194" i="2"/>
  <c r="K1194" i="2"/>
  <c r="L1194" i="2" s="1"/>
  <c r="O1194" i="2" s="1"/>
  <c r="P1193" i="2"/>
  <c r="K1193" i="2"/>
  <c r="L1193" i="2" s="1"/>
  <c r="O1193" i="2" s="1"/>
  <c r="P1192" i="2"/>
  <c r="K1192" i="2"/>
  <c r="L1192" i="2" s="1"/>
  <c r="O1192" i="2" s="1"/>
  <c r="P1191" i="2"/>
  <c r="K1191" i="2"/>
  <c r="L1191" i="2" s="1"/>
  <c r="O1191" i="2" s="1"/>
  <c r="P1190" i="2"/>
  <c r="K1190" i="2"/>
  <c r="L1190" i="2" s="1"/>
  <c r="O1190" i="2" s="1"/>
  <c r="P1189" i="2"/>
  <c r="K1189" i="2"/>
  <c r="L1189" i="2" s="1"/>
  <c r="O1189" i="2" s="1"/>
  <c r="P1188" i="2"/>
  <c r="K1188" i="2"/>
  <c r="L1188" i="2" s="1"/>
  <c r="O1188" i="2" s="1"/>
  <c r="P1187" i="2"/>
  <c r="K1187" i="2"/>
  <c r="L1187" i="2" s="1"/>
  <c r="O1187" i="2" s="1"/>
  <c r="P1186" i="2"/>
  <c r="K1186" i="2"/>
  <c r="L1186" i="2" s="1"/>
  <c r="O1186" i="2" s="1"/>
  <c r="P1185" i="2"/>
  <c r="K1185" i="2"/>
  <c r="L1185" i="2" s="1"/>
  <c r="O1185" i="2" s="1"/>
  <c r="P1184" i="2"/>
  <c r="K1184" i="2"/>
  <c r="L1184" i="2" s="1"/>
  <c r="O1184" i="2" s="1"/>
  <c r="P1183" i="2"/>
  <c r="K1183" i="2"/>
  <c r="L1183" i="2" s="1"/>
  <c r="O1183" i="2" s="1"/>
  <c r="P1182" i="2"/>
  <c r="K1182" i="2"/>
  <c r="L1182" i="2" s="1"/>
  <c r="O1182" i="2" s="1"/>
  <c r="P1181" i="2"/>
  <c r="K1181" i="2"/>
  <c r="L1181" i="2" s="1"/>
  <c r="O1181" i="2" s="1"/>
  <c r="P1180" i="2"/>
  <c r="K1180" i="2"/>
  <c r="L1180" i="2" s="1"/>
  <c r="O1180" i="2" s="1"/>
  <c r="P1179" i="2"/>
  <c r="K1179" i="2"/>
  <c r="L1179" i="2" s="1"/>
  <c r="O1179" i="2" s="1"/>
  <c r="P1178" i="2"/>
  <c r="K1178" i="2"/>
  <c r="L1178" i="2" s="1"/>
  <c r="O1178" i="2" s="1"/>
  <c r="P1177" i="2"/>
  <c r="K1177" i="2"/>
  <c r="L1177" i="2" s="1"/>
  <c r="O1177" i="2" s="1"/>
  <c r="P1176" i="2"/>
  <c r="O1176" i="2"/>
  <c r="K1176" i="2"/>
  <c r="L1176" i="2" s="1"/>
  <c r="S1175" i="2"/>
  <c r="T1175" i="2" s="1"/>
  <c r="Q1175" i="2"/>
  <c r="P1175" i="2"/>
  <c r="R1175" i="2" s="1"/>
  <c r="K1175" i="2"/>
  <c r="L1175" i="2" s="1"/>
  <c r="O1175" i="2" s="1"/>
  <c r="P1174" i="2"/>
  <c r="L1174" i="2"/>
  <c r="O1174" i="2" s="1"/>
  <c r="K1174" i="2"/>
  <c r="R1173" i="2"/>
  <c r="S1173" i="2" s="1"/>
  <c r="T1173" i="2" s="1"/>
  <c r="P1173" i="2"/>
  <c r="Q1173" i="2" s="1"/>
  <c r="O1173" i="2"/>
  <c r="L1173" i="2"/>
  <c r="K1173" i="2"/>
  <c r="P1172" i="2"/>
  <c r="L1172" i="2"/>
  <c r="O1172" i="2" s="1"/>
  <c r="K1172" i="2"/>
  <c r="T1171" i="2"/>
  <c r="R1171" i="2"/>
  <c r="S1171" i="2" s="1"/>
  <c r="P1171" i="2"/>
  <c r="Q1171" i="2" s="1"/>
  <c r="O1171" i="2"/>
  <c r="L1171" i="2"/>
  <c r="K1171" i="2"/>
  <c r="P1170" i="2"/>
  <c r="Q1170" i="2" s="1"/>
  <c r="L1170" i="2"/>
  <c r="O1170" i="2" s="1"/>
  <c r="K1170" i="2"/>
  <c r="R1169" i="2"/>
  <c r="S1169" i="2" s="1"/>
  <c r="T1169" i="2" s="1"/>
  <c r="P1169" i="2"/>
  <c r="Q1169" i="2" s="1"/>
  <c r="O1169" i="2"/>
  <c r="L1169" i="2"/>
  <c r="K1169" i="2"/>
  <c r="P1168" i="2"/>
  <c r="L1168" i="2"/>
  <c r="O1168" i="2" s="1"/>
  <c r="K1168" i="2"/>
  <c r="T1167" i="2"/>
  <c r="R1167" i="2"/>
  <c r="S1167" i="2" s="1"/>
  <c r="P1167" i="2"/>
  <c r="Q1167" i="2" s="1"/>
  <c r="O1167" i="2"/>
  <c r="L1167" i="2"/>
  <c r="K1167" i="2"/>
  <c r="P1166" i="2"/>
  <c r="Q1166" i="2" s="1"/>
  <c r="L1166" i="2"/>
  <c r="O1166" i="2" s="1"/>
  <c r="K1166" i="2"/>
  <c r="R1165" i="2"/>
  <c r="S1165" i="2" s="1"/>
  <c r="T1165" i="2" s="1"/>
  <c r="P1165" i="2"/>
  <c r="Q1165" i="2" s="1"/>
  <c r="O1165" i="2"/>
  <c r="L1165" i="2"/>
  <c r="K1165" i="2"/>
  <c r="P1164" i="2"/>
  <c r="L1164" i="2"/>
  <c r="O1164" i="2" s="1"/>
  <c r="K1164" i="2"/>
  <c r="T1163" i="2"/>
  <c r="R1163" i="2"/>
  <c r="S1163" i="2" s="1"/>
  <c r="P1163" i="2"/>
  <c r="Q1163" i="2" s="1"/>
  <c r="O1163" i="2"/>
  <c r="L1163" i="2"/>
  <c r="K1163" i="2"/>
  <c r="P1162" i="2"/>
  <c r="Q1162" i="2" s="1"/>
  <c r="L1162" i="2"/>
  <c r="O1162" i="2" s="1"/>
  <c r="K1162" i="2"/>
  <c r="R1161" i="2"/>
  <c r="S1161" i="2" s="1"/>
  <c r="T1161" i="2" s="1"/>
  <c r="P1161" i="2"/>
  <c r="Q1161" i="2" s="1"/>
  <c r="O1161" i="2"/>
  <c r="L1161" i="2"/>
  <c r="K1161" i="2"/>
  <c r="P1160" i="2"/>
  <c r="L1160" i="2"/>
  <c r="O1160" i="2" s="1"/>
  <c r="K1160" i="2"/>
  <c r="T1159" i="2"/>
  <c r="R1159" i="2"/>
  <c r="S1159" i="2" s="1"/>
  <c r="P1159" i="2"/>
  <c r="Q1159" i="2" s="1"/>
  <c r="O1159" i="2"/>
  <c r="L1159" i="2"/>
  <c r="K1159" i="2"/>
  <c r="P1158" i="2"/>
  <c r="Q1158" i="2" s="1"/>
  <c r="L1158" i="2"/>
  <c r="O1158" i="2" s="1"/>
  <c r="K1158" i="2"/>
  <c r="R1157" i="2"/>
  <c r="S1157" i="2" s="1"/>
  <c r="T1157" i="2" s="1"/>
  <c r="P1157" i="2"/>
  <c r="Q1157" i="2" s="1"/>
  <c r="O1157" i="2"/>
  <c r="L1157" i="2"/>
  <c r="K1157" i="2"/>
  <c r="P1156" i="2"/>
  <c r="L1156" i="2"/>
  <c r="O1156" i="2" s="1"/>
  <c r="K1156" i="2"/>
  <c r="T1155" i="2"/>
  <c r="R1155" i="2"/>
  <c r="S1155" i="2" s="1"/>
  <c r="P1155" i="2"/>
  <c r="Q1155" i="2" s="1"/>
  <c r="O1155" i="2"/>
  <c r="L1155" i="2"/>
  <c r="K1155" i="2"/>
  <c r="P1154" i="2"/>
  <c r="Q1154" i="2" s="1"/>
  <c r="L1154" i="2"/>
  <c r="O1154" i="2" s="1"/>
  <c r="K1154" i="2"/>
  <c r="T1153" i="2"/>
  <c r="R1153" i="2"/>
  <c r="S1153" i="2" s="1"/>
  <c r="P1153" i="2"/>
  <c r="Q1153" i="2" s="1"/>
  <c r="O1153" i="2"/>
  <c r="L1153" i="2"/>
  <c r="K1153" i="2"/>
  <c r="P1152" i="2"/>
  <c r="L1152" i="2"/>
  <c r="O1152" i="2" s="1"/>
  <c r="K1152" i="2"/>
  <c r="T1151" i="2"/>
  <c r="R1151" i="2"/>
  <c r="S1151" i="2" s="1"/>
  <c r="P1151" i="2"/>
  <c r="Q1151" i="2" s="1"/>
  <c r="O1151" i="2"/>
  <c r="L1151" i="2"/>
  <c r="K1151" i="2"/>
  <c r="P1150" i="2"/>
  <c r="L1150" i="2"/>
  <c r="O1150" i="2" s="1"/>
  <c r="K1150" i="2"/>
  <c r="T1149" i="2"/>
  <c r="R1149" i="2"/>
  <c r="S1149" i="2" s="1"/>
  <c r="P1149" i="2"/>
  <c r="Q1149" i="2" s="1"/>
  <c r="O1149" i="2"/>
  <c r="L1149" i="2"/>
  <c r="K1149" i="2"/>
  <c r="P1148" i="2"/>
  <c r="L1148" i="2"/>
  <c r="O1148" i="2" s="1"/>
  <c r="K1148" i="2"/>
  <c r="T1147" i="2"/>
  <c r="R1147" i="2"/>
  <c r="S1147" i="2" s="1"/>
  <c r="P1147" i="2"/>
  <c r="Q1147" i="2" s="1"/>
  <c r="O1147" i="2"/>
  <c r="L1147" i="2"/>
  <c r="K1147" i="2"/>
  <c r="P1146" i="2"/>
  <c r="L1146" i="2"/>
  <c r="O1146" i="2" s="1"/>
  <c r="K1146" i="2"/>
  <c r="T1145" i="2"/>
  <c r="R1145" i="2"/>
  <c r="S1145" i="2" s="1"/>
  <c r="P1145" i="2"/>
  <c r="Q1145" i="2" s="1"/>
  <c r="O1145" i="2"/>
  <c r="L1145" i="2"/>
  <c r="K1145" i="2"/>
  <c r="P1144" i="2"/>
  <c r="L1144" i="2"/>
  <c r="O1144" i="2" s="1"/>
  <c r="K1144" i="2"/>
  <c r="T1143" i="2"/>
  <c r="R1143" i="2"/>
  <c r="S1143" i="2" s="1"/>
  <c r="P1143" i="2"/>
  <c r="Q1143" i="2" s="1"/>
  <c r="O1143" i="2"/>
  <c r="L1143" i="2"/>
  <c r="K1143" i="2"/>
  <c r="P1142" i="2"/>
  <c r="L1142" i="2"/>
  <c r="O1142" i="2" s="1"/>
  <c r="K1142" i="2"/>
  <c r="T1141" i="2"/>
  <c r="R1141" i="2"/>
  <c r="S1141" i="2" s="1"/>
  <c r="P1141" i="2"/>
  <c r="Q1141" i="2" s="1"/>
  <c r="O1141" i="2"/>
  <c r="L1141" i="2"/>
  <c r="K1141" i="2"/>
  <c r="P1140" i="2"/>
  <c r="L1140" i="2"/>
  <c r="O1140" i="2" s="1"/>
  <c r="K1140" i="2"/>
  <c r="T1139" i="2"/>
  <c r="R1139" i="2"/>
  <c r="S1139" i="2" s="1"/>
  <c r="P1139" i="2"/>
  <c r="Q1139" i="2" s="1"/>
  <c r="O1139" i="2"/>
  <c r="L1139" i="2"/>
  <c r="K1139" i="2"/>
  <c r="P1138" i="2"/>
  <c r="L1138" i="2"/>
  <c r="O1138" i="2" s="1"/>
  <c r="K1138" i="2"/>
  <c r="T1137" i="2"/>
  <c r="R1137" i="2"/>
  <c r="S1137" i="2" s="1"/>
  <c r="P1137" i="2"/>
  <c r="Q1137" i="2" s="1"/>
  <c r="O1137" i="2"/>
  <c r="L1137" i="2"/>
  <c r="K1137" i="2"/>
  <c r="P1136" i="2"/>
  <c r="L1136" i="2"/>
  <c r="O1136" i="2" s="1"/>
  <c r="K1136" i="2"/>
  <c r="T1135" i="2"/>
  <c r="R1135" i="2"/>
  <c r="S1135" i="2" s="1"/>
  <c r="P1135" i="2"/>
  <c r="Q1135" i="2" s="1"/>
  <c r="O1135" i="2"/>
  <c r="L1135" i="2"/>
  <c r="K1135" i="2"/>
  <c r="P1134" i="2"/>
  <c r="L1134" i="2"/>
  <c r="O1134" i="2" s="1"/>
  <c r="K1134" i="2"/>
  <c r="T1133" i="2"/>
  <c r="R1133" i="2"/>
  <c r="S1133" i="2" s="1"/>
  <c r="P1133" i="2"/>
  <c r="Q1133" i="2" s="1"/>
  <c r="K1133" i="2"/>
  <c r="L1133" i="2" s="1"/>
  <c r="O1133" i="2" s="1"/>
  <c r="Q1132" i="2"/>
  <c r="P1132" i="2"/>
  <c r="O1132" i="2"/>
  <c r="K1132" i="2"/>
  <c r="L1132" i="2" s="1"/>
  <c r="S1131" i="2"/>
  <c r="T1131" i="2" s="1"/>
  <c r="Q1131" i="2"/>
  <c r="P1131" i="2"/>
  <c r="R1131" i="2" s="1"/>
  <c r="K1131" i="2"/>
  <c r="L1131" i="2" s="1"/>
  <c r="O1131" i="2" s="1"/>
  <c r="Q1130" i="2"/>
  <c r="P1130" i="2"/>
  <c r="O1130" i="2"/>
  <c r="K1130" i="2"/>
  <c r="L1130" i="2" s="1"/>
  <c r="Q1129" i="2"/>
  <c r="P1129" i="2"/>
  <c r="R1129" i="2" s="1"/>
  <c r="S1129" i="2" s="1"/>
  <c r="T1129" i="2" s="1"/>
  <c r="K1129" i="2"/>
  <c r="L1129" i="2" s="1"/>
  <c r="O1129" i="2" s="1"/>
  <c r="Q1128" i="2"/>
  <c r="P1128" i="2"/>
  <c r="O1128" i="2"/>
  <c r="K1128" i="2"/>
  <c r="L1128" i="2" s="1"/>
  <c r="S1127" i="2"/>
  <c r="T1127" i="2" s="1"/>
  <c r="Q1127" i="2"/>
  <c r="P1127" i="2"/>
  <c r="R1127" i="2" s="1"/>
  <c r="K1127" i="2"/>
  <c r="L1127" i="2" s="1"/>
  <c r="O1127" i="2" s="1"/>
  <c r="Q1126" i="2"/>
  <c r="P1126" i="2"/>
  <c r="O1126" i="2"/>
  <c r="K1126" i="2"/>
  <c r="L1126" i="2" s="1"/>
  <c r="Q1125" i="2"/>
  <c r="P1125" i="2"/>
  <c r="R1125" i="2" s="1"/>
  <c r="S1125" i="2" s="1"/>
  <c r="T1125" i="2" s="1"/>
  <c r="K1125" i="2"/>
  <c r="L1125" i="2" s="1"/>
  <c r="O1125" i="2" s="1"/>
  <c r="Q1124" i="2"/>
  <c r="P1124" i="2"/>
  <c r="O1124" i="2"/>
  <c r="K1124" i="2"/>
  <c r="L1124" i="2" s="1"/>
  <c r="S1123" i="2"/>
  <c r="T1123" i="2" s="1"/>
  <c r="Q1123" i="2"/>
  <c r="P1123" i="2"/>
  <c r="R1123" i="2" s="1"/>
  <c r="K1123" i="2"/>
  <c r="L1123" i="2" s="1"/>
  <c r="O1123" i="2" s="1"/>
  <c r="Q1122" i="2"/>
  <c r="P1122" i="2"/>
  <c r="O1122" i="2"/>
  <c r="K1122" i="2"/>
  <c r="L1122" i="2" s="1"/>
  <c r="Q1121" i="2"/>
  <c r="P1121" i="2"/>
  <c r="R1121" i="2" s="1"/>
  <c r="S1121" i="2" s="1"/>
  <c r="T1121" i="2" s="1"/>
  <c r="K1121" i="2"/>
  <c r="L1121" i="2" s="1"/>
  <c r="O1121" i="2" s="1"/>
  <c r="Q1120" i="2"/>
  <c r="P1120" i="2"/>
  <c r="O1120" i="2"/>
  <c r="K1120" i="2"/>
  <c r="L1120" i="2" s="1"/>
  <c r="S1119" i="2"/>
  <c r="T1119" i="2" s="1"/>
  <c r="Q1119" i="2"/>
  <c r="P1119" i="2"/>
  <c r="R1119" i="2" s="1"/>
  <c r="K1119" i="2"/>
  <c r="L1119" i="2" s="1"/>
  <c r="O1119" i="2" s="1"/>
  <c r="Q1118" i="2"/>
  <c r="P1118" i="2"/>
  <c r="O1118" i="2"/>
  <c r="K1118" i="2"/>
  <c r="L1118" i="2" s="1"/>
  <c r="Q1117" i="2"/>
  <c r="P1117" i="2"/>
  <c r="R1117" i="2" s="1"/>
  <c r="S1117" i="2" s="1"/>
  <c r="T1117" i="2" s="1"/>
  <c r="K1117" i="2"/>
  <c r="L1117" i="2" s="1"/>
  <c r="O1117" i="2" s="1"/>
  <c r="Q1116" i="2"/>
  <c r="P1116" i="2"/>
  <c r="O1116" i="2"/>
  <c r="K1116" i="2"/>
  <c r="L1116" i="2" s="1"/>
  <c r="S1115" i="2"/>
  <c r="T1115" i="2" s="1"/>
  <c r="Q1115" i="2"/>
  <c r="P1115" i="2"/>
  <c r="R1115" i="2" s="1"/>
  <c r="K1115" i="2"/>
  <c r="L1115" i="2" s="1"/>
  <c r="O1115" i="2" s="1"/>
  <c r="Q1114" i="2"/>
  <c r="P1114" i="2"/>
  <c r="O1114" i="2"/>
  <c r="K1114" i="2"/>
  <c r="L1114" i="2" s="1"/>
  <c r="Q1113" i="2"/>
  <c r="P1113" i="2"/>
  <c r="R1113" i="2" s="1"/>
  <c r="S1113" i="2" s="1"/>
  <c r="T1113" i="2" s="1"/>
  <c r="K1113" i="2"/>
  <c r="L1113" i="2" s="1"/>
  <c r="O1113" i="2" s="1"/>
  <c r="Q1112" i="2"/>
  <c r="P1112" i="2"/>
  <c r="O1112" i="2"/>
  <c r="K1112" i="2"/>
  <c r="L1112" i="2" s="1"/>
  <c r="S1111" i="2"/>
  <c r="T1111" i="2" s="1"/>
  <c r="Q1111" i="2"/>
  <c r="P1111" i="2"/>
  <c r="R1111" i="2" s="1"/>
  <c r="K1111" i="2"/>
  <c r="L1111" i="2" s="1"/>
  <c r="O1111" i="2" s="1"/>
  <c r="Q1110" i="2"/>
  <c r="P1110" i="2"/>
  <c r="O1110" i="2"/>
  <c r="K1110" i="2"/>
  <c r="L1110" i="2" s="1"/>
  <c r="Q1109" i="2"/>
  <c r="P1109" i="2"/>
  <c r="R1109" i="2" s="1"/>
  <c r="S1109" i="2" s="1"/>
  <c r="T1109" i="2" s="1"/>
  <c r="K1109" i="2"/>
  <c r="L1109" i="2" s="1"/>
  <c r="O1109" i="2" s="1"/>
  <c r="Q1108" i="2"/>
  <c r="P1108" i="2"/>
  <c r="O1108" i="2"/>
  <c r="K1108" i="2"/>
  <c r="L1108" i="2" s="1"/>
  <c r="S1107" i="2"/>
  <c r="T1107" i="2" s="1"/>
  <c r="Q1107" i="2"/>
  <c r="P1107" i="2"/>
  <c r="R1107" i="2" s="1"/>
  <c r="K1107" i="2"/>
  <c r="L1107" i="2" s="1"/>
  <c r="O1107" i="2" s="1"/>
  <c r="Q1106" i="2"/>
  <c r="P1106" i="2"/>
  <c r="O1106" i="2"/>
  <c r="K1106" i="2"/>
  <c r="L1106" i="2" s="1"/>
  <c r="Q1105" i="2"/>
  <c r="P1105" i="2"/>
  <c r="R1105" i="2" s="1"/>
  <c r="S1105" i="2" s="1"/>
  <c r="T1105" i="2" s="1"/>
  <c r="K1105" i="2"/>
  <c r="L1105" i="2" s="1"/>
  <c r="O1105" i="2" s="1"/>
  <c r="Q1104" i="2"/>
  <c r="P1104" i="2"/>
  <c r="O1104" i="2"/>
  <c r="K1104" i="2"/>
  <c r="L1104" i="2" s="1"/>
  <c r="S1103" i="2"/>
  <c r="T1103" i="2" s="1"/>
  <c r="Q1103" i="2"/>
  <c r="P1103" i="2"/>
  <c r="R1103" i="2" s="1"/>
  <c r="K1103" i="2"/>
  <c r="L1103" i="2" s="1"/>
  <c r="O1103" i="2" s="1"/>
  <c r="Q1102" i="2"/>
  <c r="P1102" i="2"/>
  <c r="O1102" i="2"/>
  <c r="K1102" i="2"/>
  <c r="L1102" i="2" s="1"/>
  <c r="Q1101" i="2"/>
  <c r="P1101" i="2"/>
  <c r="R1101" i="2" s="1"/>
  <c r="S1101" i="2" s="1"/>
  <c r="T1101" i="2" s="1"/>
  <c r="K1101" i="2"/>
  <c r="L1101" i="2" s="1"/>
  <c r="O1101" i="2" s="1"/>
  <c r="Q1100" i="2"/>
  <c r="P1100" i="2"/>
  <c r="O1100" i="2"/>
  <c r="K1100" i="2"/>
  <c r="L1100" i="2" s="1"/>
  <c r="Q1099" i="2"/>
  <c r="P1099" i="2"/>
  <c r="O1099" i="2"/>
  <c r="K1099" i="2"/>
  <c r="L1099" i="2" s="1"/>
  <c r="Q1098" i="2"/>
  <c r="P1098" i="2"/>
  <c r="O1098" i="2"/>
  <c r="K1098" i="2"/>
  <c r="L1098" i="2" s="1"/>
  <c r="Q1097" i="2"/>
  <c r="P1097" i="2"/>
  <c r="O1097" i="2"/>
  <c r="K1097" i="2"/>
  <c r="L1097" i="2" s="1"/>
  <c r="Q1096" i="2"/>
  <c r="P1096" i="2"/>
  <c r="O1096" i="2"/>
  <c r="K1096" i="2"/>
  <c r="L1096" i="2" s="1"/>
  <c r="Q1095" i="2"/>
  <c r="P1095" i="2"/>
  <c r="O1095" i="2"/>
  <c r="K1095" i="2"/>
  <c r="L1095" i="2" s="1"/>
  <c r="Q1094" i="2"/>
  <c r="P1094" i="2"/>
  <c r="O1094" i="2"/>
  <c r="K1094" i="2"/>
  <c r="L1094" i="2" s="1"/>
  <c r="Q1093" i="2"/>
  <c r="P1093" i="2"/>
  <c r="O1093" i="2"/>
  <c r="K1093" i="2"/>
  <c r="L1093" i="2" s="1"/>
  <c r="Q1092" i="2"/>
  <c r="P1092" i="2"/>
  <c r="O1092" i="2"/>
  <c r="K1092" i="2"/>
  <c r="L1092" i="2" s="1"/>
  <c r="Q1091" i="2"/>
  <c r="P1091" i="2"/>
  <c r="O1091" i="2"/>
  <c r="K1091" i="2"/>
  <c r="L1091" i="2" s="1"/>
  <c r="Q1090" i="2"/>
  <c r="P1090" i="2"/>
  <c r="O1090" i="2"/>
  <c r="K1090" i="2"/>
  <c r="L1090" i="2" s="1"/>
  <c r="Q1089" i="2"/>
  <c r="P1089" i="2"/>
  <c r="O1089" i="2"/>
  <c r="K1089" i="2"/>
  <c r="L1089" i="2" s="1"/>
  <c r="Q1088" i="2"/>
  <c r="P1088" i="2"/>
  <c r="O1088" i="2"/>
  <c r="K1088" i="2"/>
  <c r="L1088" i="2" s="1"/>
  <c r="Q1087" i="2"/>
  <c r="P1087" i="2"/>
  <c r="O1087" i="2"/>
  <c r="K1087" i="2"/>
  <c r="L1087" i="2" s="1"/>
  <c r="Q1086" i="2"/>
  <c r="P1086" i="2"/>
  <c r="O1086" i="2"/>
  <c r="K1086" i="2"/>
  <c r="L1086" i="2" s="1"/>
  <c r="Q1085" i="2"/>
  <c r="P1085" i="2"/>
  <c r="O1085" i="2"/>
  <c r="K1085" i="2"/>
  <c r="L1085" i="2" s="1"/>
  <c r="Q1084" i="2"/>
  <c r="P1084" i="2"/>
  <c r="O1084" i="2"/>
  <c r="K1084" i="2"/>
  <c r="L1084" i="2" s="1"/>
  <c r="Q1083" i="2"/>
  <c r="P1083" i="2"/>
  <c r="O1083" i="2"/>
  <c r="K1083" i="2"/>
  <c r="L1083" i="2" s="1"/>
  <c r="Q1082" i="2"/>
  <c r="P1082" i="2"/>
  <c r="O1082" i="2"/>
  <c r="K1082" i="2"/>
  <c r="L1082" i="2" s="1"/>
  <c r="Q1081" i="2"/>
  <c r="P1081" i="2"/>
  <c r="O1081" i="2"/>
  <c r="K1081" i="2"/>
  <c r="L1081" i="2" s="1"/>
  <c r="Q1080" i="2"/>
  <c r="P1080" i="2"/>
  <c r="O1080" i="2"/>
  <c r="K1080" i="2"/>
  <c r="L1080" i="2" s="1"/>
  <c r="Q1079" i="2"/>
  <c r="P1079" i="2"/>
  <c r="O1079" i="2"/>
  <c r="K1079" i="2"/>
  <c r="L1079" i="2" s="1"/>
  <c r="Q1078" i="2"/>
  <c r="P1078" i="2"/>
  <c r="O1078" i="2"/>
  <c r="K1078" i="2"/>
  <c r="L1078" i="2" s="1"/>
  <c r="Q1077" i="2"/>
  <c r="P1077" i="2"/>
  <c r="O1077" i="2"/>
  <c r="K1077" i="2"/>
  <c r="L1077" i="2" s="1"/>
  <c r="Q1076" i="2"/>
  <c r="P1076" i="2"/>
  <c r="O1076" i="2"/>
  <c r="K1076" i="2"/>
  <c r="L1076" i="2" s="1"/>
  <c r="Q1075" i="2"/>
  <c r="P1075" i="2"/>
  <c r="O1075" i="2"/>
  <c r="K1075" i="2"/>
  <c r="L1075" i="2" s="1"/>
  <c r="Q1074" i="2"/>
  <c r="P1074" i="2"/>
  <c r="O1074" i="2"/>
  <c r="K1074" i="2"/>
  <c r="L1074" i="2" s="1"/>
  <c r="Q1073" i="2"/>
  <c r="P1073" i="2"/>
  <c r="O1073" i="2"/>
  <c r="K1073" i="2"/>
  <c r="L1073" i="2" s="1"/>
  <c r="Q1072" i="2"/>
  <c r="P1072" i="2"/>
  <c r="K1072" i="2"/>
  <c r="L1072" i="2" s="1"/>
  <c r="O1072" i="2" s="1"/>
  <c r="Q1071" i="2"/>
  <c r="P1071" i="2"/>
  <c r="R1071" i="2" s="1"/>
  <c r="S1071" i="2" s="1"/>
  <c r="T1071" i="2" s="1"/>
  <c r="K1071" i="2"/>
  <c r="L1071" i="2" s="1"/>
  <c r="O1071" i="2" s="1"/>
  <c r="Q1070" i="2"/>
  <c r="P1070" i="2"/>
  <c r="R1070" i="2" s="1"/>
  <c r="S1070" i="2" s="1"/>
  <c r="T1070" i="2" s="1"/>
  <c r="K1070" i="2"/>
  <c r="L1070" i="2" s="1"/>
  <c r="O1070" i="2" s="1"/>
  <c r="Q1069" i="2"/>
  <c r="P1069" i="2"/>
  <c r="R1069" i="2" s="1"/>
  <c r="S1069" i="2" s="1"/>
  <c r="T1069" i="2" s="1"/>
  <c r="K1069" i="2"/>
  <c r="L1069" i="2" s="1"/>
  <c r="O1069" i="2" s="1"/>
  <c r="Q1068" i="2"/>
  <c r="P1068" i="2"/>
  <c r="R1068" i="2" s="1"/>
  <c r="S1068" i="2" s="1"/>
  <c r="T1068" i="2" s="1"/>
  <c r="K1068" i="2"/>
  <c r="L1068" i="2" s="1"/>
  <c r="O1068" i="2" s="1"/>
  <c r="Q1067" i="2"/>
  <c r="P1067" i="2"/>
  <c r="R1067" i="2" s="1"/>
  <c r="S1067" i="2" s="1"/>
  <c r="T1067" i="2" s="1"/>
  <c r="K1067" i="2"/>
  <c r="L1067" i="2" s="1"/>
  <c r="O1067" i="2" s="1"/>
  <c r="Q1066" i="2"/>
  <c r="P1066" i="2"/>
  <c r="R1066" i="2" s="1"/>
  <c r="S1066" i="2" s="1"/>
  <c r="T1066" i="2" s="1"/>
  <c r="K1066" i="2"/>
  <c r="L1066" i="2" s="1"/>
  <c r="O1066" i="2" s="1"/>
  <c r="Q1065" i="2"/>
  <c r="P1065" i="2"/>
  <c r="R1065" i="2" s="1"/>
  <c r="S1065" i="2" s="1"/>
  <c r="T1065" i="2" s="1"/>
  <c r="K1065" i="2"/>
  <c r="L1065" i="2" s="1"/>
  <c r="O1065" i="2" s="1"/>
  <c r="Q1064" i="2"/>
  <c r="P1064" i="2"/>
  <c r="R1064" i="2" s="1"/>
  <c r="S1064" i="2" s="1"/>
  <c r="T1064" i="2" s="1"/>
  <c r="K1064" i="2"/>
  <c r="L1064" i="2" s="1"/>
  <c r="O1064" i="2" s="1"/>
  <c r="Q1063" i="2"/>
  <c r="P1063" i="2"/>
  <c r="R1063" i="2" s="1"/>
  <c r="S1063" i="2" s="1"/>
  <c r="T1063" i="2" s="1"/>
  <c r="K1063" i="2"/>
  <c r="L1063" i="2" s="1"/>
  <c r="O1063" i="2" s="1"/>
  <c r="Q1062" i="2"/>
  <c r="P1062" i="2"/>
  <c r="K1062" i="2"/>
  <c r="L1062" i="2" s="1"/>
  <c r="O1062" i="2" s="1"/>
  <c r="Q1061" i="2"/>
  <c r="P1061" i="2"/>
  <c r="K1061" i="2"/>
  <c r="L1061" i="2" s="1"/>
  <c r="O1061" i="2" s="1"/>
  <c r="Q1060" i="2"/>
  <c r="P1060" i="2"/>
  <c r="K1060" i="2"/>
  <c r="L1060" i="2" s="1"/>
  <c r="O1060" i="2" s="1"/>
  <c r="Q1059" i="2"/>
  <c r="P1059" i="2"/>
  <c r="R1059" i="2" s="1"/>
  <c r="S1059" i="2" s="1"/>
  <c r="T1059" i="2" s="1"/>
  <c r="K1059" i="2"/>
  <c r="L1059" i="2" s="1"/>
  <c r="O1059" i="2" s="1"/>
  <c r="Q1058" i="2"/>
  <c r="P1058" i="2"/>
  <c r="K1058" i="2"/>
  <c r="L1058" i="2" s="1"/>
  <c r="O1058" i="2" s="1"/>
  <c r="Q1057" i="2"/>
  <c r="P1057" i="2"/>
  <c r="K1057" i="2"/>
  <c r="L1057" i="2" s="1"/>
  <c r="O1057" i="2" s="1"/>
  <c r="Q1056" i="2"/>
  <c r="P1056" i="2"/>
  <c r="K1056" i="2"/>
  <c r="L1056" i="2" s="1"/>
  <c r="O1056" i="2" s="1"/>
  <c r="Q1055" i="2"/>
  <c r="P1055" i="2"/>
  <c r="R1055" i="2" s="1"/>
  <c r="S1055" i="2" s="1"/>
  <c r="T1055" i="2" s="1"/>
  <c r="K1055" i="2"/>
  <c r="L1055" i="2" s="1"/>
  <c r="O1055" i="2" s="1"/>
  <c r="Q1054" i="2"/>
  <c r="P1054" i="2"/>
  <c r="K1054" i="2"/>
  <c r="L1054" i="2" s="1"/>
  <c r="O1054" i="2" s="1"/>
  <c r="Q1053" i="2"/>
  <c r="P1053" i="2"/>
  <c r="K1053" i="2"/>
  <c r="L1053" i="2" s="1"/>
  <c r="O1053" i="2" s="1"/>
  <c r="Q1052" i="2"/>
  <c r="P1052" i="2"/>
  <c r="K1052" i="2"/>
  <c r="L1052" i="2" s="1"/>
  <c r="O1052" i="2" s="1"/>
  <c r="Q1051" i="2"/>
  <c r="P1051" i="2"/>
  <c r="R1051" i="2" s="1"/>
  <c r="S1051" i="2" s="1"/>
  <c r="T1051" i="2" s="1"/>
  <c r="K1051" i="2"/>
  <c r="L1051" i="2" s="1"/>
  <c r="O1051" i="2" s="1"/>
  <c r="Q1050" i="2"/>
  <c r="P1050" i="2"/>
  <c r="K1050" i="2"/>
  <c r="L1050" i="2" s="1"/>
  <c r="O1050" i="2" s="1"/>
  <c r="Q1049" i="2"/>
  <c r="P1049" i="2"/>
  <c r="K1049" i="2"/>
  <c r="L1049" i="2" s="1"/>
  <c r="O1049" i="2" s="1"/>
  <c r="Q1048" i="2"/>
  <c r="P1048" i="2"/>
  <c r="K1048" i="2"/>
  <c r="L1048" i="2" s="1"/>
  <c r="O1048" i="2" s="1"/>
  <c r="Q1047" i="2"/>
  <c r="P1047" i="2"/>
  <c r="R1047" i="2" s="1"/>
  <c r="S1047" i="2" s="1"/>
  <c r="T1047" i="2" s="1"/>
  <c r="K1047" i="2"/>
  <c r="L1047" i="2" s="1"/>
  <c r="O1047" i="2" s="1"/>
  <c r="Q1046" i="2"/>
  <c r="P1046" i="2"/>
  <c r="K1046" i="2"/>
  <c r="L1046" i="2" s="1"/>
  <c r="O1046" i="2" s="1"/>
  <c r="Q1045" i="2"/>
  <c r="P1045" i="2"/>
  <c r="K1045" i="2"/>
  <c r="L1045" i="2" s="1"/>
  <c r="O1045" i="2" s="1"/>
  <c r="Q1044" i="2"/>
  <c r="P1044" i="2"/>
  <c r="K1044" i="2"/>
  <c r="L1044" i="2" s="1"/>
  <c r="O1044" i="2" s="1"/>
  <c r="Q1043" i="2"/>
  <c r="P1043" i="2"/>
  <c r="K1043" i="2"/>
  <c r="L1043" i="2" s="1"/>
  <c r="O1043" i="2" s="1"/>
  <c r="Q1042" i="2"/>
  <c r="P1042" i="2"/>
  <c r="K1042" i="2"/>
  <c r="L1042" i="2" s="1"/>
  <c r="O1042" i="2" s="1"/>
  <c r="Q1041" i="2"/>
  <c r="P1041" i="2"/>
  <c r="K1041" i="2"/>
  <c r="L1041" i="2" s="1"/>
  <c r="O1041" i="2" s="1"/>
  <c r="Q1040" i="2"/>
  <c r="P1040" i="2"/>
  <c r="K1040" i="2"/>
  <c r="L1040" i="2" s="1"/>
  <c r="O1040" i="2" s="1"/>
  <c r="Q1039" i="2"/>
  <c r="P1039" i="2"/>
  <c r="K1039" i="2"/>
  <c r="L1039" i="2" s="1"/>
  <c r="O1039" i="2" s="1"/>
  <c r="Q1038" i="2"/>
  <c r="P1038" i="2"/>
  <c r="K1038" i="2"/>
  <c r="L1038" i="2" s="1"/>
  <c r="O1038" i="2" s="1"/>
  <c r="Q1037" i="2"/>
  <c r="P1037" i="2"/>
  <c r="K1037" i="2"/>
  <c r="L1037" i="2" s="1"/>
  <c r="O1037" i="2" s="1"/>
  <c r="P1036" i="2"/>
  <c r="K1036" i="2"/>
  <c r="L1036" i="2" s="1"/>
  <c r="O1036" i="2" s="1"/>
  <c r="P1035" i="2"/>
  <c r="K1035" i="2"/>
  <c r="L1035" i="2" s="1"/>
  <c r="O1035" i="2" s="1"/>
  <c r="P1034" i="2"/>
  <c r="K1034" i="2"/>
  <c r="L1034" i="2" s="1"/>
  <c r="O1034" i="2" s="1"/>
  <c r="P1033" i="2"/>
  <c r="K1033" i="2"/>
  <c r="L1033" i="2" s="1"/>
  <c r="O1033" i="2" s="1"/>
  <c r="P1032" i="2"/>
  <c r="K1032" i="2"/>
  <c r="L1032" i="2" s="1"/>
  <c r="O1032" i="2" s="1"/>
  <c r="P1031" i="2"/>
  <c r="K1031" i="2"/>
  <c r="L1031" i="2" s="1"/>
  <c r="O1031" i="2" s="1"/>
  <c r="P1030" i="2"/>
  <c r="K1030" i="2"/>
  <c r="L1030" i="2" s="1"/>
  <c r="O1030" i="2" s="1"/>
  <c r="P1029" i="2"/>
  <c r="K1029" i="2"/>
  <c r="L1029" i="2" s="1"/>
  <c r="O1029" i="2" s="1"/>
  <c r="P1028" i="2"/>
  <c r="K1028" i="2"/>
  <c r="L1028" i="2" s="1"/>
  <c r="O1028" i="2" s="1"/>
  <c r="P1027" i="2"/>
  <c r="K1027" i="2"/>
  <c r="L1027" i="2" s="1"/>
  <c r="O1027" i="2" s="1"/>
  <c r="P1026" i="2"/>
  <c r="K1026" i="2"/>
  <c r="L1026" i="2" s="1"/>
  <c r="O1026" i="2" s="1"/>
  <c r="P1025" i="2"/>
  <c r="K1025" i="2"/>
  <c r="L1025" i="2" s="1"/>
  <c r="O1025" i="2" s="1"/>
  <c r="P1024" i="2"/>
  <c r="K1024" i="2"/>
  <c r="L1024" i="2" s="1"/>
  <c r="O1024" i="2" s="1"/>
  <c r="P1023" i="2"/>
  <c r="K1023" i="2"/>
  <c r="L1023" i="2" s="1"/>
  <c r="O1023" i="2" s="1"/>
  <c r="P1022" i="2"/>
  <c r="K1022" i="2"/>
  <c r="L1022" i="2" s="1"/>
  <c r="O1022" i="2" s="1"/>
  <c r="P1021" i="2"/>
  <c r="K1021" i="2"/>
  <c r="L1021" i="2" s="1"/>
  <c r="O1021" i="2" s="1"/>
  <c r="P1020" i="2"/>
  <c r="K1020" i="2"/>
  <c r="L1020" i="2" s="1"/>
  <c r="O1020" i="2" s="1"/>
  <c r="P1019" i="2"/>
  <c r="K1019" i="2"/>
  <c r="L1019" i="2" s="1"/>
  <c r="O1019" i="2" s="1"/>
  <c r="P1018" i="2"/>
  <c r="K1018" i="2"/>
  <c r="L1018" i="2" s="1"/>
  <c r="O1018" i="2" s="1"/>
  <c r="P1017" i="2"/>
  <c r="K1017" i="2"/>
  <c r="L1017" i="2" s="1"/>
  <c r="O1017" i="2" s="1"/>
  <c r="P1016" i="2"/>
  <c r="K1016" i="2"/>
  <c r="L1016" i="2" s="1"/>
  <c r="O1016" i="2" s="1"/>
  <c r="P1015" i="2"/>
  <c r="K1015" i="2"/>
  <c r="L1015" i="2" s="1"/>
  <c r="O1015" i="2" s="1"/>
  <c r="P1014" i="2"/>
  <c r="K1014" i="2"/>
  <c r="L1014" i="2" s="1"/>
  <c r="O1014" i="2" s="1"/>
  <c r="P1013" i="2"/>
  <c r="K1013" i="2"/>
  <c r="L1013" i="2" s="1"/>
  <c r="O1013" i="2" s="1"/>
  <c r="P1012" i="2"/>
  <c r="K1012" i="2"/>
  <c r="L1012" i="2" s="1"/>
  <c r="O1012" i="2" s="1"/>
  <c r="P1011" i="2"/>
  <c r="K1011" i="2"/>
  <c r="L1011" i="2" s="1"/>
  <c r="O1011" i="2" s="1"/>
  <c r="P1010" i="2"/>
  <c r="K1010" i="2"/>
  <c r="L1010" i="2" s="1"/>
  <c r="O1010" i="2" s="1"/>
  <c r="P1009" i="2"/>
  <c r="K1009" i="2"/>
  <c r="L1009" i="2" s="1"/>
  <c r="O1009" i="2" s="1"/>
  <c r="P1008" i="2"/>
  <c r="K1008" i="2"/>
  <c r="L1008" i="2" s="1"/>
  <c r="O1008" i="2" s="1"/>
  <c r="P1007" i="2"/>
  <c r="K1007" i="2"/>
  <c r="L1007" i="2" s="1"/>
  <c r="O1007" i="2" s="1"/>
  <c r="P1006" i="2"/>
  <c r="K1006" i="2"/>
  <c r="L1006" i="2" s="1"/>
  <c r="O1006" i="2" s="1"/>
  <c r="P1005" i="2"/>
  <c r="K1005" i="2"/>
  <c r="L1005" i="2" s="1"/>
  <c r="O1005" i="2" s="1"/>
  <c r="P1004" i="2"/>
  <c r="K1004" i="2"/>
  <c r="L1004" i="2" s="1"/>
  <c r="O1004" i="2" s="1"/>
  <c r="P1003" i="2"/>
  <c r="K1003" i="2"/>
  <c r="L1003" i="2" s="1"/>
  <c r="O1003" i="2" s="1"/>
  <c r="P1002" i="2"/>
  <c r="K1002" i="2"/>
  <c r="L1002" i="2" s="1"/>
  <c r="O1002" i="2" s="1"/>
  <c r="P1001" i="2"/>
  <c r="K1001" i="2"/>
  <c r="L1001" i="2" s="1"/>
  <c r="O1001" i="2" s="1"/>
  <c r="P1000" i="2"/>
  <c r="K1000" i="2"/>
  <c r="L1000" i="2" s="1"/>
  <c r="O1000" i="2" s="1"/>
  <c r="P999" i="2"/>
  <c r="L999" i="2"/>
  <c r="O999" i="2" s="1"/>
  <c r="K999" i="2"/>
  <c r="P998" i="2"/>
  <c r="Q998" i="2" s="1"/>
  <c r="R998" i="2" s="1"/>
  <c r="S998" i="2" s="1"/>
  <c r="T998" i="2" s="1"/>
  <c r="L998" i="2"/>
  <c r="O998" i="2" s="1"/>
  <c r="K998" i="2"/>
  <c r="P997" i="2"/>
  <c r="Q997" i="2" s="1"/>
  <c r="R997" i="2" s="1"/>
  <c r="S997" i="2" s="1"/>
  <c r="T997" i="2" s="1"/>
  <c r="L997" i="2"/>
  <c r="O997" i="2" s="1"/>
  <c r="K997" i="2"/>
  <c r="P996" i="2"/>
  <c r="Q996" i="2" s="1"/>
  <c r="R996" i="2" s="1"/>
  <c r="S996" i="2" s="1"/>
  <c r="T996" i="2" s="1"/>
  <c r="L996" i="2"/>
  <c r="O996" i="2" s="1"/>
  <c r="K996" i="2"/>
  <c r="P995" i="2"/>
  <c r="Q995" i="2" s="1"/>
  <c r="R995" i="2" s="1"/>
  <c r="S995" i="2" s="1"/>
  <c r="T995" i="2" s="1"/>
  <c r="L995" i="2"/>
  <c r="O995" i="2" s="1"/>
  <c r="K995" i="2"/>
  <c r="P994" i="2"/>
  <c r="Q994" i="2" s="1"/>
  <c r="R994" i="2" s="1"/>
  <c r="S994" i="2" s="1"/>
  <c r="T994" i="2" s="1"/>
  <c r="L994" i="2"/>
  <c r="O994" i="2" s="1"/>
  <c r="K994" i="2"/>
  <c r="P993" i="2"/>
  <c r="Q993" i="2" s="1"/>
  <c r="R993" i="2" s="1"/>
  <c r="S993" i="2" s="1"/>
  <c r="T993" i="2" s="1"/>
  <c r="L993" i="2"/>
  <c r="O993" i="2" s="1"/>
  <c r="K993" i="2"/>
  <c r="P992" i="2"/>
  <c r="Q992" i="2" s="1"/>
  <c r="R992" i="2" s="1"/>
  <c r="S992" i="2" s="1"/>
  <c r="T992" i="2" s="1"/>
  <c r="L992" i="2"/>
  <c r="O992" i="2" s="1"/>
  <c r="K992" i="2"/>
  <c r="P991" i="2"/>
  <c r="Q991" i="2" s="1"/>
  <c r="R991" i="2" s="1"/>
  <c r="S991" i="2" s="1"/>
  <c r="T991" i="2" s="1"/>
  <c r="L991" i="2"/>
  <c r="O991" i="2" s="1"/>
  <c r="K991" i="2"/>
  <c r="P990" i="2"/>
  <c r="Q990" i="2" s="1"/>
  <c r="R990" i="2" s="1"/>
  <c r="S990" i="2" s="1"/>
  <c r="T990" i="2" s="1"/>
  <c r="L990" i="2"/>
  <c r="O990" i="2" s="1"/>
  <c r="K990" i="2"/>
  <c r="P989" i="2"/>
  <c r="Q989" i="2" s="1"/>
  <c r="R989" i="2" s="1"/>
  <c r="S989" i="2" s="1"/>
  <c r="T989" i="2" s="1"/>
  <c r="L989" i="2"/>
  <c r="O989" i="2" s="1"/>
  <c r="K989" i="2"/>
  <c r="P988" i="2"/>
  <c r="Q988" i="2" s="1"/>
  <c r="R988" i="2" s="1"/>
  <c r="S988" i="2" s="1"/>
  <c r="T988" i="2" s="1"/>
  <c r="L988" i="2"/>
  <c r="O988" i="2" s="1"/>
  <c r="K988" i="2"/>
  <c r="P987" i="2"/>
  <c r="Q987" i="2" s="1"/>
  <c r="R987" i="2" s="1"/>
  <c r="S987" i="2" s="1"/>
  <c r="T987" i="2" s="1"/>
  <c r="L987" i="2"/>
  <c r="O987" i="2" s="1"/>
  <c r="K987" i="2"/>
  <c r="P986" i="2"/>
  <c r="Q986" i="2" s="1"/>
  <c r="R986" i="2" s="1"/>
  <c r="S986" i="2" s="1"/>
  <c r="T986" i="2" s="1"/>
  <c r="L986" i="2"/>
  <c r="O986" i="2" s="1"/>
  <c r="K986" i="2"/>
  <c r="P985" i="2"/>
  <c r="Q985" i="2" s="1"/>
  <c r="R985" i="2" s="1"/>
  <c r="S985" i="2" s="1"/>
  <c r="T985" i="2" s="1"/>
  <c r="L985" i="2"/>
  <c r="O985" i="2" s="1"/>
  <c r="K985" i="2"/>
  <c r="P984" i="2"/>
  <c r="Q984" i="2" s="1"/>
  <c r="R984" i="2" s="1"/>
  <c r="S984" i="2" s="1"/>
  <c r="T984" i="2" s="1"/>
  <c r="L984" i="2"/>
  <c r="O984" i="2" s="1"/>
  <c r="K984" i="2"/>
  <c r="P983" i="2"/>
  <c r="Q983" i="2" s="1"/>
  <c r="R983" i="2" s="1"/>
  <c r="S983" i="2" s="1"/>
  <c r="T983" i="2" s="1"/>
  <c r="L983" i="2"/>
  <c r="O983" i="2" s="1"/>
  <c r="K983" i="2"/>
  <c r="P982" i="2"/>
  <c r="Q982" i="2" s="1"/>
  <c r="R982" i="2" s="1"/>
  <c r="S982" i="2" s="1"/>
  <c r="T982" i="2" s="1"/>
  <c r="L982" i="2"/>
  <c r="O982" i="2" s="1"/>
  <c r="K982" i="2"/>
  <c r="P981" i="2"/>
  <c r="Q981" i="2" s="1"/>
  <c r="R981" i="2" s="1"/>
  <c r="S981" i="2" s="1"/>
  <c r="T981" i="2" s="1"/>
  <c r="L981" i="2"/>
  <c r="O981" i="2" s="1"/>
  <c r="K981" i="2"/>
  <c r="P980" i="2"/>
  <c r="Q980" i="2" s="1"/>
  <c r="L980" i="2"/>
  <c r="O980" i="2" s="1"/>
  <c r="K980" i="2"/>
  <c r="P979" i="2"/>
  <c r="Q979" i="2" s="1"/>
  <c r="L979" i="2"/>
  <c r="O979" i="2" s="1"/>
  <c r="K979" i="2"/>
  <c r="P978" i="2"/>
  <c r="Q978" i="2" s="1"/>
  <c r="L978" i="2"/>
  <c r="O978" i="2" s="1"/>
  <c r="K978" i="2"/>
  <c r="P977" i="2"/>
  <c r="Q977" i="2" s="1"/>
  <c r="L977" i="2"/>
  <c r="O977" i="2" s="1"/>
  <c r="K977" i="2"/>
  <c r="P976" i="2"/>
  <c r="Q976" i="2" s="1"/>
  <c r="L976" i="2"/>
  <c r="O976" i="2" s="1"/>
  <c r="K976" i="2"/>
  <c r="P975" i="2"/>
  <c r="Q975" i="2" s="1"/>
  <c r="L975" i="2"/>
  <c r="O975" i="2" s="1"/>
  <c r="K975" i="2"/>
  <c r="P974" i="2"/>
  <c r="Q974" i="2" s="1"/>
  <c r="L974" i="2"/>
  <c r="O974" i="2" s="1"/>
  <c r="K974" i="2"/>
  <c r="P973" i="2"/>
  <c r="Q973" i="2" s="1"/>
  <c r="L973" i="2"/>
  <c r="O973" i="2" s="1"/>
  <c r="K973" i="2"/>
  <c r="P972" i="2"/>
  <c r="Q972" i="2" s="1"/>
  <c r="L972" i="2"/>
  <c r="O972" i="2" s="1"/>
  <c r="K972" i="2"/>
  <c r="P971" i="2"/>
  <c r="Q971" i="2" s="1"/>
  <c r="L971" i="2"/>
  <c r="O971" i="2" s="1"/>
  <c r="K971" i="2"/>
  <c r="P970" i="2"/>
  <c r="Q970" i="2" s="1"/>
  <c r="L970" i="2"/>
  <c r="O970" i="2" s="1"/>
  <c r="K970" i="2"/>
  <c r="P969" i="2"/>
  <c r="Q969" i="2" s="1"/>
  <c r="L969" i="2"/>
  <c r="O969" i="2" s="1"/>
  <c r="K969" i="2"/>
  <c r="P968" i="2"/>
  <c r="Q968" i="2" s="1"/>
  <c r="L968" i="2"/>
  <c r="O968" i="2" s="1"/>
  <c r="K968" i="2"/>
  <c r="P967" i="2"/>
  <c r="Q967" i="2" s="1"/>
  <c r="L967" i="2"/>
  <c r="O967" i="2" s="1"/>
  <c r="K967" i="2"/>
  <c r="P966" i="2"/>
  <c r="Q966" i="2" s="1"/>
  <c r="L966" i="2"/>
  <c r="O966" i="2" s="1"/>
  <c r="K966" i="2"/>
  <c r="P965" i="2"/>
  <c r="Q965" i="2" s="1"/>
  <c r="L965" i="2"/>
  <c r="O965" i="2" s="1"/>
  <c r="K965" i="2"/>
  <c r="P964" i="2"/>
  <c r="Q964" i="2" s="1"/>
  <c r="L964" i="2"/>
  <c r="O964" i="2" s="1"/>
  <c r="K964" i="2"/>
  <c r="P963" i="2"/>
  <c r="Q963" i="2" s="1"/>
  <c r="L963" i="2"/>
  <c r="O963" i="2" s="1"/>
  <c r="K963" i="2"/>
  <c r="P962" i="2"/>
  <c r="L962" i="2"/>
  <c r="O962" i="2" s="1"/>
  <c r="K962" i="2"/>
  <c r="P961" i="2"/>
  <c r="L961" i="2"/>
  <c r="O961" i="2" s="1"/>
  <c r="K961" i="2"/>
  <c r="P960" i="2"/>
  <c r="L960" i="2"/>
  <c r="O960" i="2" s="1"/>
  <c r="K960" i="2"/>
  <c r="P959" i="2"/>
  <c r="L959" i="2"/>
  <c r="O959" i="2" s="1"/>
  <c r="K959" i="2"/>
  <c r="P958" i="2"/>
  <c r="L958" i="2"/>
  <c r="O958" i="2" s="1"/>
  <c r="K958" i="2"/>
  <c r="P957" i="2"/>
  <c r="L957" i="2"/>
  <c r="O957" i="2" s="1"/>
  <c r="K957" i="2"/>
  <c r="P956" i="2"/>
  <c r="L956" i="2"/>
  <c r="O956" i="2" s="1"/>
  <c r="K956" i="2"/>
  <c r="P955" i="2"/>
  <c r="L955" i="2"/>
  <c r="O955" i="2" s="1"/>
  <c r="K955" i="2"/>
  <c r="P954" i="2"/>
  <c r="L954" i="2"/>
  <c r="O954" i="2" s="1"/>
  <c r="K954" i="2"/>
  <c r="P953" i="2"/>
  <c r="L953" i="2"/>
  <c r="O953" i="2" s="1"/>
  <c r="K953" i="2"/>
  <c r="P952" i="2"/>
  <c r="L952" i="2"/>
  <c r="O952" i="2" s="1"/>
  <c r="K952" i="2"/>
  <c r="P951" i="2"/>
  <c r="L951" i="2"/>
  <c r="O951" i="2" s="1"/>
  <c r="K951" i="2"/>
  <c r="D951" i="2"/>
  <c r="Q950" i="2"/>
  <c r="P950" i="2"/>
  <c r="R950" i="2" s="1"/>
  <c r="S950" i="2" s="1"/>
  <c r="T950" i="2" s="1"/>
  <c r="K950" i="2"/>
  <c r="L950" i="2" s="1"/>
  <c r="O950" i="2" s="1"/>
  <c r="D950" i="2"/>
  <c r="R949" i="2"/>
  <c r="S949" i="2" s="1"/>
  <c r="T949" i="2" s="1"/>
  <c r="P949" i="2"/>
  <c r="Q949" i="2" s="1"/>
  <c r="L949" i="2"/>
  <c r="O949" i="2" s="1"/>
  <c r="K949" i="2"/>
  <c r="D949" i="2"/>
  <c r="Q948" i="2"/>
  <c r="R948" i="2" s="1"/>
  <c r="S948" i="2" s="1"/>
  <c r="T948" i="2" s="1"/>
  <c r="P948" i="2"/>
  <c r="O948" i="2"/>
  <c r="K948" i="2"/>
  <c r="L948" i="2" s="1"/>
  <c r="D948" i="2"/>
  <c r="R947" i="2"/>
  <c r="S947" i="2" s="1"/>
  <c r="T947" i="2" s="1"/>
  <c r="P947" i="2"/>
  <c r="Q947" i="2" s="1"/>
  <c r="L947" i="2"/>
  <c r="O947" i="2" s="1"/>
  <c r="K947" i="2"/>
  <c r="D947" i="2"/>
  <c r="Q946" i="2"/>
  <c r="P946" i="2"/>
  <c r="O946" i="2"/>
  <c r="K946" i="2"/>
  <c r="L946" i="2" s="1"/>
  <c r="D946" i="2"/>
  <c r="R945" i="2"/>
  <c r="S945" i="2" s="1"/>
  <c r="T945" i="2" s="1"/>
  <c r="P945" i="2"/>
  <c r="Q945" i="2" s="1"/>
  <c r="L945" i="2"/>
  <c r="O945" i="2" s="1"/>
  <c r="K945" i="2"/>
  <c r="D945" i="2"/>
  <c r="Q944" i="2"/>
  <c r="R944" i="2" s="1"/>
  <c r="S944" i="2" s="1"/>
  <c r="T944" i="2" s="1"/>
  <c r="P944" i="2"/>
  <c r="O944" i="2"/>
  <c r="K944" i="2"/>
  <c r="L944" i="2" s="1"/>
  <c r="H944" i="2"/>
  <c r="F944" i="2"/>
  <c r="D944" i="2"/>
  <c r="R943" i="2"/>
  <c r="S943" i="2" s="1"/>
  <c r="T943" i="2" s="1"/>
  <c r="P943" i="2"/>
  <c r="Q943" i="2" s="1"/>
  <c r="L943" i="2"/>
  <c r="O943" i="2" s="1"/>
  <c r="K943" i="2"/>
  <c r="H943" i="2"/>
  <c r="F943" i="2"/>
  <c r="D943" i="2"/>
  <c r="Q942" i="2"/>
  <c r="P942" i="2"/>
  <c r="O942" i="2"/>
  <c r="K942" i="2"/>
  <c r="L942" i="2" s="1"/>
  <c r="H942" i="2"/>
  <c r="F942" i="2"/>
  <c r="D942" i="2"/>
  <c r="R941" i="2"/>
  <c r="S941" i="2" s="1"/>
  <c r="T941" i="2" s="1"/>
  <c r="P941" i="2"/>
  <c r="Q941" i="2" s="1"/>
  <c r="L941" i="2"/>
  <c r="O941" i="2" s="1"/>
  <c r="K941" i="2"/>
  <c r="H941" i="2"/>
  <c r="F941" i="2"/>
  <c r="D941" i="2"/>
  <c r="Q940" i="2"/>
  <c r="R940" i="2" s="1"/>
  <c r="S940" i="2" s="1"/>
  <c r="T940" i="2" s="1"/>
  <c r="P940" i="2"/>
  <c r="O940" i="2"/>
  <c r="K940" i="2"/>
  <c r="L940" i="2" s="1"/>
  <c r="H940" i="2"/>
  <c r="F940" i="2"/>
  <c r="D940" i="2"/>
  <c r="R939" i="2"/>
  <c r="S939" i="2" s="1"/>
  <c r="T939" i="2" s="1"/>
  <c r="P939" i="2"/>
  <c r="Q939" i="2" s="1"/>
  <c r="L939" i="2"/>
  <c r="O939" i="2" s="1"/>
  <c r="K939" i="2"/>
  <c r="H939" i="2"/>
  <c r="F939" i="2"/>
  <c r="D939" i="2"/>
  <c r="Q938" i="2"/>
  <c r="P938" i="2"/>
  <c r="O938" i="2"/>
  <c r="K938" i="2"/>
  <c r="L938" i="2" s="1"/>
  <c r="H938" i="2"/>
  <c r="F938" i="2"/>
  <c r="D938" i="2"/>
  <c r="R937" i="2"/>
  <c r="S937" i="2" s="1"/>
  <c r="T937" i="2" s="1"/>
  <c r="P937" i="2"/>
  <c r="Q937" i="2" s="1"/>
  <c r="L937" i="2"/>
  <c r="O937" i="2" s="1"/>
  <c r="K937" i="2"/>
  <c r="H937" i="2"/>
  <c r="F937" i="2"/>
  <c r="D937" i="2"/>
  <c r="Q936" i="2"/>
  <c r="R936" i="2" s="1"/>
  <c r="S936" i="2" s="1"/>
  <c r="T936" i="2" s="1"/>
  <c r="P936" i="2"/>
  <c r="O936" i="2"/>
  <c r="K936" i="2"/>
  <c r="L936" i="2" s="1"/>
  <c r="H936" i="2"/>
  <c r="F936" i="2"/>
  <c r="D936" i="2"/>
  <c r="R935" i="2"/>
  <c r="S935" i="2" s="1"/>
  <c r="T935" i="2" s="1"/>
  <c r="P935" i="2"/>
  <c r="Q935" i="2" s="1"/>
  <c r="L935" i="2"/>
  <c r="O935" i="2" s="1"/>
  <c r="K935" i="2"/>
  <c r="H935" i="2"/>
  <c r="F935" i="2"/>
  <c r="D935" i="2"/>
  <c r="Q934" i="2"/>
  <c r="P934" i="2"/>
  <c r="O934" i="2"/>
  <c r="K934" i="2"/>
  <c r="L934" i="2" s="1"/>
  <c r="H934" i="2"/>
  <c r="F934" i="2"/>
  <c r="D934" i="2"/>
  <c r="R933" i="2"/>
  <c r="S933" i="2" s="1"/>
  <c r="T933" i="2" s="1"/>
  <c r="P933" i="2"/>
  <c r="Q933" i="2" s="1"/>
  <c r="L933" i="2"/>
  <c r="O933" i="2" s="1"/>
  <c r="K933" i="2"/>
  <c r="H933" i="2"/>
  <c r="F933" i="2"/>
  <c r="D933" i="2"/>
  <c r="Q932" i="2"/>
  <c r="R932" i="2" s="1"/>
  <c r="S932" i="2" s="1"/>
  <c r="T932" i="2" s="1"/>
  <c r="P932" i="2"/>
  <c r="O932" i="2"/>
  <c r="K932" i="2"/>
  <c r="L932" i="2" s="1"/>
  <c r="H932" i="2"/>
  <c r="F932" i="2"/>
  <c r="D932" i="2"/>
  <c r="R931" i="2"/>
  <c r="S931" i="2" s="1"/>
  <c r="T931" i="2" s="1"/>
  <c r="P931" i="2"/>
  <c r="Q931" i="2" s="1"/>
  <c r="L931" i="2"/>
  <c r="O931" i="2" s="1"/>
  <c r="K931" i="2"/>
  <c r="H931" i="2"/>
  <c r="F931" i="2"/>
  <c r="D931" i="2"/>
  <c r="Q930" i="2"/>
  <c r="P930" i="2"/>
  <c r="O930" i="2"/>
  <c r="K930" i="2"/>
  <c r="L930" i="2" s="1"/>
  <c r="H930" i="2"/>
  <c r="F930" i="2"/>
  <c r="D930" i="2"/>
  <c r="P929" i="2"/>
  <c r="Q929" i="2" s="1"/>
  <c r="L929" i="2"/>
  <c r="O929" i="2" s="1"/>
  <c r="K929" i="2"/>
  <c r="H929" i="2"/>
  <c r="F929" i="2"/>
  <c r="D929" i="2"/>
  <c r="R928" i="2"/>
  <c r="S928" i="2" s="1"/>
  <c r="T928" i="2" s="1"/>
  <c r="Q928" i="2"/>
  <c r="P928" i="2"/>
  <c r="L928" i="2"/>
  <c r="O928" i="2" s="1"/>
  <c r="K928" i="2"/>
  <c r="H928" i="2"/>
  <c r="F928" i="2"/>
  <c r="D928" i="2"/>
  <c r="P927" i="2"/>
  <c r="K927" i="2"/>
  <c r="L927" i="2" s="1"/>
  <c r="O927" i="2" s="1"/>
  <c r="H927" i="2"/>
  <c r="F927" i="2"/>
  <c r="D927" i="2"/>
  <c r="Q926" i="2"/>
  <c r="P926" i="2"/>
  <c r="O926" i="2"/>
  <c r="K926" i="2"/>
  <c r="L926" i="2" s="1"/>
  <c r="H926" i="2"/>
  <c r="F926" i="2"/>
  <c r="D926" i="2"/>
  <c r="P925" i="2"/>
  <c r="Q925" i="2" s="1"/>
  <c r="L925" i="2"/>
  <c r="O925" i="2" s="1"/>
  <c r="K925" i="2"/>
  <c r="H925" i="2"/>
  <c r="F925" i="2"/>
  <c r="D925" i="2"/>
  <c r="R924" i="2"/>
  <c r="S924" i="2" s="1"/>
  <c r="T924" i="2" s="1"/>
  <c r="Q924" i="2"/>
  <c r="P924" i="2"/>
  <c r="L924" i="2"/>
  <c r="O924" i="2" s="1"/>
  <c r="K924" i="2"/>
  <c r="H924" i="2"/>
  <c r="F924" i="2"/>
  <c r="D924" i="2"/>
  <c r="P923" i="2"/>
  <c r="Q923" i="2" s="1"/>
  <c r="R923" i="2" s="1"/>
  <c r="S923" i="2" s="1"/>
  <c r="T923" i="2" s="1"/>
  <c r="K923" i="2"/>
  <c r="L923" i="2" s="1"/>
  <c r="O923" i="2" s="1"/>
  <c r="H923" i="2"/>
  <c r="F923" i="2"/>
  <c r="D923" i="2"/>
  <c r="Q922" i="2"/>
  <c r="P922" i="2"/>
  <c r="O922" i="2"/>
  <c r="K922" i="2"/>
  <c r="L922" i="2" s="1"/>
  <c r="H922" i="2"/>
  <c r="F922" i="2"/>
  <c r="D922" i="2"/>
  <c r="P921" i="2"/>
  <c r="Q921" i="2" s="1"/>
  <c r="L921" i="2"/>
  <c r="O921" i="2" s="1"/>
  <c r="K921" i="2"/>
  <c r="H921" i="2"/>
  <c r="F921" i="2"/>
  <c r="D921" i="2"/>
  <c r="R920" i="2"/>
  <c r="S920" i="2" s="1"/>
  <c r="T920" i="2" s="1"/>
  <c r="Q920" i="2"/>
  <c r="P920" i="2"/>
  <c r="L920" i="2"/>
  <c r="O920" i="2" s="1"/>
  <c r="K920" i="2"/>
  <c r="H920" i="2"/>
  <c r="F920" i="2"/>
  <c r="D920" i="2"/>
  <c r="P919" i="2"/>
  <c r="K919" i="2"/>
  <c r="L919" i="2" s="1"/>
  <c r="O919" i="2" s="1"/>
  <c r="H919" i="2"/>
  <c r="F919" i="2"/>
  <c r="D919" i="2"/>
  <c r="Q918" i="2"/>
  <c r="P918" i="2"/>
  <c r="O918" i="2"/>
  <c r="K918" i="2"/>
  <c r="L918" i="2" s="1"/>
  <c r="H918" i="2"/>
  <c r="F918" i="2"/>
  <c r="D918" i="2"/>
  <c r="P917" i="2"/>
  <c r="Q917" i="2" s="1"/>
  <c r="L917" i="2"/>
  <c r="O917" i="2" s="1"/>
  <c r="K917" i="2"/>
  <c r="H917" i="2"/>
  <c r="F917" i="2"/>
  <c r="D917" i="2"/>
  <c r="R916" i="2"/>
  <c r="S916" i="2" s="1"/>
  <c r="T916" i="2" s="1"/>
  <c r="Q916" i="2"/>
  <c r="P916" i="2"/>
  <c r="L916" i="2"/>
  <c r="O916" i="2" s="1"/>
  <c r="K916" i="2"/>
  <c r="H916" i="2"/>
  <c r="F916" i="2"/>
  <c r="D916" i="2"/>
  <c r="Q915" i="2"/>
  <c r="P915" i="2"/>
  <c r="R915" i="2" s="1"/>
  <c r="S915" i="2" s="1"/>
  <c r="T915" i="2" s="1"/>
  <c r="K915" i="2"/>
  <c r="L915" i="2" s="1"/>
  <c r="O915" i="2" s="1"/>
  <c r="H915" i="2"/>
  <c r="F915" i="2"/>
  <c r="D915" i="2"/>
  <c r="P914" i="2"/>
  <c r="Q914" i="2" s="1"/>
  <c r="R914" i="2" s="1"/>
  <c r="S914" i="2" s="1"/>
  <c r="T914" i="2" s="1"/>
  <c r="L914" i="2"/>
  <c r="O914" i="2" s="1"/>
  <c r="K914" i="2"/>
  <c r="H914" i="2"/>
  <c r="F914" i="2"/>
  <c r="D914" i="2"/>
  <c r="Q913" i="2"/>
  <c r="R913" i="2" s="1"/>
  <c r="S913" i="2" s="1"/>
  <c r="T913" i="2" s="1"/>
  <c r="P913" i="2"/>
  <c r="K913" i="2"/>
  <c r="L913" i="2" s="1"/>
  <c r="O913" i="2" s="1"/>
  <c r="H913" i="2"/>
  <c r="F913" i="2"/>
  <c r="D913" i="2"/>
  <c r="P912" i="2"/>
  <c r="L912" i="2"/>
  <c r="O912" i="2" s="1"/>
  <c r="K912" i="2"/>
  <c r="H912" i="2"/>
  <c r="F912" i="2"/>
  <c r="D912" i="2"/>
  <c r="Q911" i="2"/>
  <c r="P911" i="2"/>
  <c r="R911" i="2" s="1"/>
  <c r="S911" i="2" s="1"/>
  <c r="T911" i="2" s="1"/>
  <c r="K911" i="2"/>
  <c r="L911" i="2" s="1"/>
  <c r="O911" i="2" s="1"/>
  <c r="H911" i="2"/>
  <c r="F911" i="2"/>
  <c r="D911" i="2"/>
  <c r="P910" i="2"/>
  <c r="Q910" i="2" s="1"/>
  <c r="R910" i="2" s="1"/>
  <c r="S910" i="2" s="1"/>
  <c r="T910" i="2" s="1"/>
  <c r="L910" i="2"/>
  <c r="O910" i="2" s="1"/>
  <c r="K910" i="2"/>
  <c r="H910" i="2"/>
  <c r="F910" i="2"/>
  <c r="D910" i="2"/>
  <c r="Q909" i="2"/>
  <c r="R909" i="2" s="1"/>
  <c r="S909" i="2" s="1"/>
  <c r="T909" i="2" s="1"/>
  <c r="P909" i="2"/>
  <c r="K909" i="2"/>
  <c r="L909" i="2" s="1"/>
  <c r="O909" i="2" s="1"/>
  <c r="H909" i="2"/>
  <c r="F909" i="2"/>
  <c r="D909" i="2"/>
  <c r="P908" i="2"/>
  <c r="L908" i="2"/>
  <c r="O908" i="2" s="1"/>
  <c r="K908" i="2"/>
  <c r="H908" i="2"/>
  <c r="F908" i="2"/>
  <c r="D908" i="2"/>
  <c r="Q907" i="2"/>
  <c r="P907" i="2"/>
  <c r="R907" i="2" s="1"/>
  <c r="S907" i="2" s="1"/>
  <c r="T907" i="2" s="1"/>
  <c r="K907" i="2"/>
  <c r="L907" i="2" s="1"/>
  <c r="O907" i="2" s="1"/>
  <c r="H907" i="2"/>
  <c r="F907" i="2"/>
  <c r="D907" i="2"/>
  <c r="P906" i="2"/>
  <c r="Q906" i="2" s="1"/>
  <c r="R906" i="2" s="1"/>
  <c r="S906" i="2" s="1"/>
  <c r="T906" i="2" s="1"/>
  <c r="L906" i="2"/>
  <c r="O906" i="2" s="1"/>
  <c r="K906" i="2"/>
  <c r="H906" i="2"/>
  <c r="F906" i="2"/>
  <c r="D906" i="2"/>
  <c r="Q905" i="2"/>
  <c r="R905" i="2" s="1"/>
  <c r="S905" i="2" s="1"/>
  <c r="T905" i="2" s="1"/>
  <c r="P905" i="2"/>
  <c r="K905" i="2"/>
  <c r="L905" i="2" s="1"/>
  <c r="O905" i="2" s="1"/>
  <c r="H905" i="2"/>
  <c r="F905" i="2"/>
  <c r="D905" i="2"/>
  <c r="P904" i="2"/>
  <c r="L904" i="2"/>
  <c r="O904" i="2" s="1"/>
  <c r="K904" i="2"/>
  <c r="H904" i="2"/>
  <c r="F904" i="2"/>
  <c r="D904" i="2"/>
  <c r="Q903" i="2"/>
  <c r="P903" i="2"/>
  <c r="R903" i="2" s="1"/>
  <c r="S903" i="2" s="1"/>
  <c r="T903" i="2" s="1"/>
  <c r="K903" i="2"/>
  <c r="L903" i="2" s="1"/>
  <c r="O903" i="2" s="1"/>
  <c r="H903" i="2"/>
  <c r="F903" i="2"/>
  <c r="D903" i="2"/>
  <c r="P902" i="2"/>
  <c r="Q902" i="2" s="1"/>
  <c r="R902" i="2" s="1"/>
  <c r="S902" i="2" s="1"/>
  <c r="T902" i="2" s="1"/>
  <c r="L902" i="2"/>
  <c r="O902" i="2" s="1"/>
  <c r="K902" i="2"/>
  <c r="H902" i="2"/>
  <c r="F902" i="2"/>
  <c r="D902" i="2"/>
  <c r="Q901" i="2"/>
  <c r="R901" i="2" s="1"/>
  <c r="S901" i="2" s="1"/>
  <c r="T901" i="2" s="1"/>
  <c r="P901" i="2"/>
  <c r="K901" i="2"/>
  <c r="L901" i="2" s="1"/>
  <c r="O901" i="2" s="1"/>
  <c r="H901" i="2"/>
  <c r="F901" i="2"/>
  <c r="D901" i="2"/>
  <c r="P900" i="2"/>
  <c r="L900" i="2"/>
  <c r="O900" i="2" s="1"/>
  <c r="K900" i="2"/>
  <c r="H900" i="2"/>
  <c r="F900" i="2"/>
  <c r="D900" i="2"/>
  <c r="Q899" i="2"/>
  <c r="P899" i="2"/>
  <c r="R899" i="2" s="1"/>
  <c r="S899" i="2" s="1"/>
  <c r="T899" i="2" s="1"/>
  <c r="K899" i="2"/>
  <c r="L899" i="2" s="1"/>
  <c r="O899" i="2" s="1"/>
  <c r="H899" i="2"/>
  <c r="F899" i="2"/>
  <c r="D899" i="2"/>
  <c r="P898" i="2"/>
  <c r="Q898" i="2" s="1"/>
  <c r="R898" i="2" s="1"/>
  <c r="S898" i="2" s="1"/>
  <c r="T898" i="2" s="1"/>
  <c r="L898" i="2"/>
  <c r="O898" i="2" s="1"/>
  <c r="K898" i="2"/>
  <c r="H898" i="2"/>
  <c r="F898" i="2"/>
  <c r="D898" i="2"/>
  <c r="Q897" i="2"/>
  <c r="R897" i="2" s="1"/>
  <c r="S897" i="2" s="1"/>
  <c r="T897" i="2" s="1"/>
  <c r="P897" i="2"/>
  <c r="K897" i="2"/>
  <c r="L897" i="2" s="1"/>
  <c r="O897" i="2" s="1"/>
  <c r="H897" i="2"/>
  <c r="F897" i="2"/>
  <c r="D897" i="2"/>
  <c r="P896" i="2"/>
  <c r="L896" i="2"/>
  <c r="O896" i="2" s="1"/>
  <c r="K896" i="2"/>
  <c r="H896" i="2"/>
  <c r="F896" i="2"/>
  <c r="D896" i="2"/>
  <c r="Q895" i="2"/>
  <c r="P895" i="2"/>
  <c r="R895" i="2" s="1"/>
  <c r="S895" i="2" s="1"/>
  <c r="T895" i="2" s="1"/>
  <c r="K895" i="2"/>
  <c r="L895" i="2" s="1"/>
  <c r="O895" i="2" s="1"/>
  <c r="H895" i="2"/>
  <c r="F895" i="2"/>
  <c r="D895" i="2"/>
  <c r="P894" i="2"/>
  <c r="Q894" i="2" s="1"/>
  <c r="R894" i="2" s="1"/>
  <c r="S894" i="2" s="1"/>
  <c r="T894" i="2" s="1"/>
  <c r="L894" i="2"/>
  <c r="O894" i="2" s="1"/>
  <c r="K894" i="2"/>
  <c r="H894" i="2"/>
  <c r="F894" i="2"/>
  <c r="D894" i="2"/>
  <c r="Q893" i="2"/>
  <c r="R893" i="2" s="1"/>
  <c r="S893" i="2" s="1"/>
  <c r="T893" i="2" s="1"/>
  <c r="P893" i="2"/>
  <c r="K893" i="2"/>
  <c r="L893" i="2" s="1"/>
  <c r="O893" i="2" s="1"/>
  <c r="H893" i="2"/>
  <c r="F893" i="2"/>
  <c r="D893" i="2"/>
  <c r="P892" i="2"/>
  <c r="L892" i="2"/>
  <c r="O892" i="2" s="1"/>
  <c r="K892" i="2"/>
  <c r="H892" i="2"/>
  <c r="F892" i="2"/>
  <c r="D892" i="2"/>
  <c r="Q891" i="2"/>
  <c r="P891" i="2"/>
  <c r="R891" i="2" s="1"/>
  <c r="S891" i="2" s="1"/>
  <c r="T891" i="2" s="1"/>
  <c r="K891" i="2"/>
  <c r="L891" i="2" s="1"/>
  <c r="O891" i="2" s="1"/>
  <c r="H891" i="2"/>
  <c r="F891" i="2"/>
  <c r="D891" i="2"/>
  <c r="P890" i="2"/>
  <c r="Q890" i="2" s="1"/>
  <c r="R890" i="2" s="1"/>
  <c r="S890" i="2" s="1"/>
  <c r="T890" i="2" s="1"/>
  <c r="L890" i="2"/>
  <c r="O890" i="2" s="1"/>
  <c r="K890" i="2"/>
  <c r="H890" i="2"/>
  <c r="F890" i="2"/>
  <c r="D890" i="2"/>
  <c r="Q889" i="2"/>
  <c r="R889" i="2" s="1"/>
  <c r="S889" i="2" s="1"/>
  <c r="T889" i="2" s="1"/>
  <c r="P889" i="2"/>
  <c r="K889" i="2"/>
  <c r="L889" i="2" s="1"/>
  <c r="O889" i="2" s="1"/>
  <c r="H889" i="2"/>
  <c r="F889" i="2"/>
  <c r="D889" i="2"/>
  <c r="P888" i="2"/>
  <c r="L888" i="2"/>
  <c r="O888" i="2" s="1"/>
  <c r="K888" i="2"/>
  <c r="H888" i="2"/>
  <c r="F888" i="2"/>
  <c r="D888" i="2"/>
  <c r="Q887" i="2"/>
  <c r="P887" i="2"/>
  <c r="R887" i="2" s="1"/>
  <c r="S887" i="2" s="1"/>
  <c r="T887" i="2" s="1"/>
  <c r="K887" i="2"/>
  <c r="L887" i="2" s="1"/>
  <c r="O887" i="2" s="1"/>
  <c r="H887" i="2"/>
  <c r="F887" i="2"/>
  <c r="D887" i="2"/>
  <c r="P886" i="2"/>
  <c r="Q886" i="2" s="1"/>
  <c r="R886" i="2" s="1"/>
  <c r="S886" i="2" s="1"/>
  <c r="T886" i="2" s="1"/>
  <c r="L886" i="2"/>
  <c r="O886" i="2" s="1"/>
  <c r="K886" i="2"/>
  <c r="H886" i="2"/>
  <c r="F886" i="2"/>
  <c r="D886" i="2"/>
  <c r="Q885" i="2"/>
  <c r="R885" i="2" s="1"/>
  <c r="S885" i="2" s="1"/>
  <c r="T885" i="2" s="1"/>
  <c r="P885" i="2"/>
  <c r="K885" i="2"/>
  <c r="L885" i="2" s="1"/>
  <c r="O885" i="2" s="1"/>
  <c r="H885" i="2"/>
  <c r="F885" i="2"/>
  <c r="D885" i="2"/>
  <c r="P884" i="2"/>
  <c r="L884" i="2"/>
  <c r="O884" i="2" s="1"/>
  <c r="K884" i="2"/>
  <c r="H884" i="2"/>
  <c r="F884" i="2"/>
  <c r="D884" i="2"/>
  <c r="Q883" i="2"/>
  <c r="P883" i="2"/>
  <c r="R883" i="2" s="1"/>
  <c r="S883" i="2" s="1"/>
  <c r="T883" i="2" s="1"/>
  <c r="K883" i="2"/>
  <c r="L883" i="2" s="1"/>
  <c r="O883" i="2" s="1"/>
  <c r="H883" i="2"/>
  <c r="F883" i="2"/>
  <c r="D883" i="2"/>
  <c r="P882" i="2"/>
  <c r="Q882" i="2" s="1"/>
  <c r="R882" i="2" s="1"/>
  <c r="S882" i="2" s="1"/>
  <c r="T882" i="2" s="1"/>
  <c r="L882" i="2"/>
  <c r="O882" i="2" s="1"/>
  <c r="K882" i="2"/>
  <c r="H882" i="2"/>
  <c r="F882" i="2"/>
  <c r="D882" i="2"/>
  <c r="Q881" i="2"/>
  <c r="R881" i="2" s="1"/>
  <c r="S881" i="2" s="1"/>
  <c r="T881" i="2" s="1"/>
  <c r="P881" i="2"/>
  <c r="K881" i="2"/>
  <c r="L881" i="2" s="1"/>
  <c r="O881" i="2" s="1"/>
  <c r="H881" i="2"/>
  <c r="F881" i="2"/>
  <c r="D881" i="2"/>
  <c r="P880" i="2"/>
  <c r="L880" i="2"/>
  <c r="O880" i="2" s="1"/>
  <c r="K880" i="2"/>
  <c r="H880" i="2"/>
  <c r="F880" i="2"/>
  <c r="D880" i="2"/>
  <c r="Q879" i="2"/>
  <c r="P879" i="2"/>
  <c r="R879" i="2" s="1"/>
  <c r="S879" i="2" s="1"/>
  <c r="T879" i="2" s="1"/>
  <c r="K879" i="2"/>
  <c r="L879" i="2" s="1"/>
  <c r="O879" i="2" s="1"/>
  <c r="H879" i="2"/>
  <c r="F879" i="2"/>
  <c r="D879" i="2"/>
  <c r="P878" i="2"/>
  <c r="Q878" i="2" s="1"/>
  <c r="R878" i="2" s="1"/>
  <c r="S878" i="2" s="1"/>
  <c r="T878" i="2" s="1"/>
  <c r="L878" i="2"/>
  <c r="O878" i="2" s="1"/>
  <c r="K878" i="2"/>
  <c r="H878" i="2"/>
  <c r="F878" i="2"/>
  <c r="D878" i="2"/>
  <c r="Q877" i="2"/>
  <c r="R877" i="2" s="1"/>
  <c r="S877" i="2" s="1"/>
  <c r="T877" i="2" s="1"/>
  <c r="P877" i="2"/>
  <c r="K877" i="2"/>
  <c r="L877" i="2" s="1"/>
  <c r="O877" i="2" s="1"/>
  <c r="H877" i="2"/>
  <c r="F877" i="2"/>
  <c r="D877" i="2"/>
  <c r="P876" i="2"/>
  <c r="L876" i="2"/>
  <c r="O876" i="2" s="1"/>
  <c r="K876" i="2"/>
  <c r="H876" i="2"/>
  <c r="F876" i="2"/>
  <c r="D876" i="2"/>
  <c r="Q875" i="2"/>
  <c r="P875" i="2"/>
  <c r="R875" i="2" s="1"/>
  <c r="S875" i="2" s="1"/>
  <c r="T875" i="2" s="1"/>
  <c r="K875" i="2"/>
  <c r="L875" i="2" s="1"/>
  <c r="O875" i="2" s="1"/>
  <c r="H875" i="2"/>
  <c r="F875" i="2"/>
  <c r="D875" i="2"/>
  <c r="P874" i="2"/>
  <c r="Q874" i="2" s="1"/>
  <c r="R874" i="2" s="1"/>
  <c r="S874" i="2" s="1"/>
  <c r="T874" i="2" s="1"/>
  <c r="L874" i="2"/>
  <c r="O874" i="2" s="1"/>
  <c r="K874" i="2"/>
  <c r="H874" i="2"/>
  <c r="F874" i="2"/>
  <c r="D874" i="2"/>
  <c r="Q873" i="2"/>
  <c r="P873" i="2"/>
  <c r="R873" i="2" s="1"/>
  <c r="S873" i="2" s="1"/>
  <c r="T873" i="2" s="1"/>
  <c r="K873" i="2"/>
  <c r="L873" i="2" s="1"/>
  <c r="O873" i="2" s="1"/>
  <c r="H873" i="2"/>
  <c r="F873" i="2"/>
  <c r="D873" i="2"/>
  <c r="P872" i="2"/>
  <c r="L872" i="2"/>
  <c r="O872" i="2" s="1"/>
  <c r="K872" i="2"/>
  <c r="H872" i="2"/>
  <c r="F872" i="2"/>
  <c r="D872" i="2"/>
  <c r="Q871" i="2"/>
  <c r="P871" i="2"/>
  <c r="R871" i="2" s="1"/>
  <c r="S871" i="2" s="1"/>
  <c r="T871" i="2" s="1"/>
  <c r="K871" i="2"/>
  <c r="L871" i="2" s="1"/>
  <c r="O871" i="2" s="1"/>
  <c r="H871" i="2"/>
  <c r="F871" i="2"/>
  <c r="D871" i="2"/>
  <c r="P870" i="2"/>
  <c r="Q870" i="2" s="1"/>
  <c r="R870" i="2" s="1"/>
  <c r="S870" i="2" s="1"/>
  <c r="T870" i="2" s="1"/>
  <c r="L870" i="2"/>
  <c r="O870" i="2" s="1"/>
  <c r="K870" i="2"/>
  <c r="H870" i="2"/>
  <c r="F870" i="2"/>
  <c r="D870" i="2"/>
  <c r="Q869" i="2"/>
  <c r="P869" i="2"/>
  <c r="R869" i="2" s="1"/>
  <c r="S869" i="2" s="1"/>
  <c r="T869" i="2" s="1"/>
  <c r="K869" i="2"/>
  <c r="L869" i="2" s="1"/>
  <c r="O869" i="2" s="1"/>
  <c r="H869" i="2"/>
  <c r="F869" i="2"/>
  <c r="D869" i="2"/>
  <c r="P868" i="2"/>
  <c r="L868" i="2"/>
  <c r="O868" i="2" s="1"/>
  <c r="K868" i="2"/>
  <c r="H868" i="2"/>
  <c r="F868" i="2"/>
  <c r="D868" i="2"/>
  <c r="Q867" i="2"/>
  <c r="P867" i="2"/>
  <c r="R867" i="2" s="1"/>
  <c r="S867" i="2" s="1"/>
  <c r="T867" i="2" s="1"/>
  <c r="K867" i="2"/>
  <c r="L867" i="2" s="1"/>
  <c r="O867" i="2" s="1"/>
  <c r="H867" i="2"/>
  <c r="F867" i="2"/>
  <c r="D867" i="2"/>
  <c r="P866" i="2"/>
  <c r="Q866" i="2" s="1"/>
  <c r="R866" i="2" s="1"/>
  <c r="S866" i="2" s="1"/>
  <c r="T866" i="2" s="1"/>
  <c r="L866" i="2"/>
  <c r="O866" i="2" s="1"/>
  <c r="K866" i="2"/>
  <c r="H866" i="2"/>
  <c r="F866" i="2"/>
  <c r="D866" i="2"/>
  <c r="Q865" i="2"/>
  <c r="P865" i="2"/>
  <c r="R865" i="2" s="1"/>
  <c r="S865" i="2" s="1"/>
  <c r="T865" i="2" s="1"/>
  <c r="K865" i="2"/>
  <c r="L865" i="2" s="1"/>
  <c r="O865" i="2" s="1"/>
  <c r="H865" i="2"/>
  <c r="F865" i="2"/>
  <c r="D865" i="2"/>
  <c r="P864" i="2"/>
  <c r="L864" i="2"/>
  <c r="O864" i="2" s="1"/>
  <c r="K864" i="2"/>
  <c r="H864" i="2"/>
  <c r="F864" i="2"/>
  <c r="D864" i="2"/>
  <c r="Q863" i="2"/>
  <c r="P863" i="2"/>
  <c r="R863" i="2" s="1"/>
  <c r="S863" i="2" s="1"/>
  <c r="T863" i="2" s="1"/>
  <c r="K863" i="2"/>
  <c r="L863" i="2" s="1"/>
  <c r="O863" i="2" s="1"/>
  <c r="H863" i="2"/>
  <c r="F863" i="2"/>
  <c r="D863" i="2"/>
  <c r="P862" i="2"/>
  <c r="Q862" i="2" s="1"/>
  <c r="R862" i="2" s="1"/>
  <c r="S862" i="2" s="1"/>
  <c r="T862" i="2" s="1"/>
  <c r="L862" i="2"/>
  <c r="O862" i="2" s="1"/>
  <c r="K862" i="2"/>
  <c r="H862" i="2"/>
  <c r="F862" i="2"/>
  <c r="D862" i="2"/>
  <c r="Q861" i="2"/>
  <c r="P861" i="2"/>
  <c r="R861" i="2" s="1"/>
  <c r="S861" i="2" s="1"/>
  <c r="T861" i="2" s="1"/>
  <c r="K861" i="2"/>
  <c r="L861" i="2" s="1"/>
  <c r="O861" i="2" s="1"/>
  <c r="H861" i="2"/>
  <c r="F861" i="2"/>
  <c r="D861" i="2"/>
  <c r="P860" i="2"/>
  <c r="L860" i="2"/>
  <c r="O860" i="2" s="1"/>
  <c r="K860" i="2"/>
  <c r="H860" i="2"/>
  <c r="F860" i="2"/>
  <c r="D860" i="2"/>
  <c r="Q859" i="2"/>
  <c r="P859" i="2"/>
  <c r="R859" i="2" s="1"/>
  <c r="S859" i="2" s="1"/>
  <c r="T859" i="2" s="1"/>
  <c r="K859" i="2"/>
  <c r="L859" i="2" s="1"/>
  <c r="O859" i="2" s="1"/>
  <c r="H859" i="2"/>
  <c r="F859" i="2"/>
  <c r="D859" i="2"/>
  <c r="P858" i="2"/>
  <c r="Q858" i="2" s="1"/>
  <c r="R858" i="2" s="1"/>
  <c r="S858" i="2" s="1"/>
  <c r="T858" i="2" s="1"/>
  <c r="L858" i="2"/>
  <c r="O858" i="2" s="1"/>
  <c r="K858" i="2"/>
  <c r="H858" i="2"/>
  <c r="F858" i="2"/>
  <c r="D858" i="2"/>
  <c r="Q857" i="2"/>
  <c r="P857" i="2"/>
  <c r="R857" i="2" s="1"/>
  <c r="S857" i="2" s="1"/>
  <c r="T857" i="2" s="1"/>
  <c r="K857" i="2"/>
  <c r="L857" i="2" s="1"/>
  <c r="O857" i="2" s="1"/>
  <c r="H857" i="2"/>
  <c r="F857" i="2"/>
  <c r="D857" i="2"/>
  <c r="P856" i="2"/>
  <c r="L856" i="2"/>
  <c r="O856" i="2" s="1"/>
  <c r="K856" i="2"/>
  <c r="H856" i="2"/>
  <c r="F856" i="2"/>
  <c r="D856" i="2"/>
  <c r="Q855" i="2"/>
  <c r="P855" i="2"/>
  <c r="K855" i="2"/>
  <c r="L855" i="2" s="1"/>
  <c r="O855" i="2" s="1"/>
  <c r="H855" i="2"/>
  <c r="F855" i="2"/>
  <c r="D855" i="2"/>
  <c r="R854" i="2"/>
  <c r="S854" i="2" s="1"/>
  <c r="T854" i="2" s="1"/>
  <c r="P854" i="2"/>
  <c r="Q854" i="2" s="1"/>
  <c r="L854" i="2"/>
  <c r="O854" i="2" s="1"/>
  <c r="K854" i="2"/>
  <c r="H854" i="2"/>
  <c r="F854" i="2"/>
  <c r="D854" i="2"/>
  <c r="Q853" i="2"/>
  <c r="P853" i="2"/>
  <c r="K853" i="2"/>
  <c r="L853" i="2" s="1"/>
  <c r="O853" i="2" s="1"/>
  <c r="H853" i="2"/>
  <c r="F853" i="2"/>
  <c r="D853" i="2"/>
  <c r="R852" i="2"/>
  <c r="S852" i="2" s="1"/>
  <c r="T852" i="2" s="1"/>
  <c r="P852" i="2"/>
  <c r="Q852" i="2" s="1"/>
  <c r="L852" i="2"/>
  <c r="O852" i="2" s="1"/>
  <c r="K852" i="2"/>
  <c r="H852" i="2"/>
  <c r="F852" i="2"/>
  <c r="D852" i="2"/>
  <c r="Q851" i="2"/>
  <c r="P851" i="2"/>
  <c r="K851" i="2"/>
  <c r="L851" i="2" s="1"/>
  <c r="O851" i="2" s="1"/>
  <c r="H851" i="2"/>
  <c r="F851" i="2"/>
  <c r="D851" i="2"/>
  <c r="R850" i="2"/>
  <c r="S850" i="2" s="1"/>
  <c r="T850" i="2" s="1"/>
  <c r="P850" i="2"/>
  <c r="Q850" i="2" s="1"/>
  <c r="L850" i="2"/>
  <c r="O850" i="2" s="1"/>
  <c r="K850" i="2"/>
  <c r="H850" i="2"/>
  <c r="F850" i="2"/>
  <c r="D850" i="2"/>
  <c r="Q849" i="2"/>
  <c r="P849" i="2"/>
  <c r="K849" i="2"/>
  <c r="L849" i="2" s="1"/>
  <c r="O849" i="2" s="1"/>
  <c r="H849" i="2"/>
  <c r="F849" i="2"/>
  <c r="D849" i="2"/>
  <c r="R848" i="2"/>
  <c r="S848" i="2" s="1"/>
  <c r="T848" i="2" s="1"/>
  <c r="P848" i="2"/>
  <c r="Q848" i="2" s="1"/>
  <c r="L848" i="2"/>
  <c r="O848" i="2" s="1"/>
  <c r="K848" i="2"/>
  <c r="H848" i="2"/>
  <c r="F848" i="2"/>
  <c r="D848" i="2"/>
  <c r="Q847" i="2"/>
  <c r="P847" i="2"/>
  <c r="K847" i="2"/>
  <c r="L847" i="2" s="1"/>
  <c r="O847" i="2" s="1"/>
  <c r="H847" i="2"/>
  <c r="F847" i="2"/>
  <c r="D847" i="2"/>
  <c r="R846" i="2"/>
  <c r="S846" i="2" s="1"/>
  <c r="T846" i="2" s="1"/>
  <c r="P846" i="2"/>
  <c r="Q846" i="2" s="1"/>
  <c r="L846" i="2"/>
  <c r="O846" i="2" s="1"/>
  <c r="K846" i="2"/>
  <c r="H846" i="2"/>
  <c r="F846" i="2"/>
  <c r="D846" i="2"/>
  <c r="Q845" i="2"/>
  <c r="P845" i="2"/>
  <c r="K845" i="2"/>
  <c r="L845" i="2" s="1"/>
  <c r="O845" i="2" s="1"/>
  <c r="H845" i="2"/>
  <c r="F845" i="2"/>
  <c r="D845" i="2"/>
  <c r="R844" i="2"/>
  <c r="S844" i="2" s="1"/>
  <c r="T844" i="2" s="1"/>
  <c r="P844" i="2"/>
  <c r="Q844" i="2" s="1"/>
  <c r="L844" i="2"/>
  <c r="O844" i="2" s="1"/>
  <c r="K844" i="2"/>
  <c r="H844" i="2"/>
  <c r="F844" i="2"/>
  <c r="D844" i="2"/>
  <c r="Q843" i="2"/>
  <c r="P843" i="2"/>
  <c r="K843" i="2"/>
  <c r="L843" i="2" s="1"/>
  <c r="O843" i="2" s="1"/>
  <c r="H843" i="2"/>
  <c r="F843" i="2"/>
  <c r="D843" i="2"/>
  <c r="R842" i="2"/>
  <c r="S842" i="2" s="1"/>
  <c r="T842" i="2" s="1"/>
  <c r="P842" i="2"/>
  <c r="Q842" i="2" s="1"/>
  <c r="L842" i="2"/>
  <c r="O842" i="2" s="1"/>
  <c r="K842" i="2"/>
  <c r="H842" i="2"/>
  <c r="F842" i="2"/>
  <c r="D842" i="2"/>
  <c r="Q841" i="2"/>
  <c r="P841" i="2"/>
  <c r="K841" i="2"/>
  <c r="L841" i="2" s="1"/>
  <c r="O841" i="2" s="1"/>
  <c r="H841" i="2"/>
  <c r="F841" i="2"/>
  <c r="D841" i="2"/>
  <c r="R840" i="2"/>
  <c r="S840" i="2" s="1"/>
  <c r="T840" i="2" s="1"/>
  <c r="P840" i="2"/>
  <c r="Q840" i="2" s="1"/>
  <c r="L840" i="2"/>
  <c r="O840" i="2" s="1"/>
  <c r="K840" i="2"/>
  <c r="H840" i="2"/>
  <c r="F840" i="2"/>
  <c r="D840" i="2"/>
  <c r="Q839" i="2"/>
  <c r="P839" i="2"/>
  <c r="K839" i="2"/>
  <c r="L839" i="2" s="1"/>
  <c r="O839" i="2" s="1"/>
  <c r="H839" i="2"/>
  <c r="F839" i="2"/>
  <c r="D839" i="2"/>
  <c r="R838" i="2"/>
  <c r="S838" i="2" s="1"/>
  <c r="T838" i="2" s="1"/>
  <c r="P838" i="2"/>
  <c r="Q838" i="2" s="1"/>
  <c r="L838" i="2"/>
  <c r="O838" i="2" s="1"/>
  <c r="K838" i="2"/>
  <c r="H838" i="2"/>
  <c r="F838" i="2"/>
  <c r="D838" i="2"/>
  <c r="Q837" i="2"/>
  <c r="P837" i="2"/>
  <c r="K837" i="2"/>
  <c r="L837" i="2" s="1"/>
  <c r="O837" i="2" s="1"/>
  <c r="H837" i="2"/>
  <c r="F837" i="2"/>
  <c r="D837" i="2"/>
  <c r="R836" i="2"/>
  <c r="S836" i="2" s="1"/>
  <c r="T836" i="2" s="1"/>
  <c r="P836" i="2"/>
  <c r="Q836" i="2" s="1"/>
  <c r="L836" i="2"/>
  <c r="O836" i="2" s="1"/>
  <c r="K836" i="2"/>
  <c r="H836" i="2"/>
  <c r="F836" i="2"/>
  <c r="D836" i="2"/>
  <c r="Q835" i="2"/>
  <c r="P835" i="2"/>
  <c r="K835" i="2"/>
  <c r="L835" i="2" s="1"/>
  <c r="O835" i="2" s="1"/>
  <c r="H835" i="2"/>
  <c r="F835" i="2"/>
  <c r="D835" i="2"/>
  <c r="R834" i="2"/>
  <c r="S834" i="2" s="1"/>
  <c r="T834" i="2" s="1"/>
  <c r="P834" i="2"/>
  <c r="Q834" i="2" s="1"/>
  <c r="L834" i="2"/>
  <c r="O834" i="2" s="1"/>
  <c r="K834" i="2"/>
  <c r="H834" i="2"/>
  <c r="F834" i="2"/>
  <c r="D834" i="2"/>
  <c r="Q833" i="2"/>
  <c r="P833" i="2"/>
  <c r="K833" i="2"/>
  <c r="L833" i="2" s="1"/>
  <c r="O833" i="2" s="1"/>
  <c r="H833" i="2"/>
  <c r="F833" i="2"/>
  <c r="D833" i="2"/>
  <c r="R832" i="2"/>
  <c r="S832" i="2" s="1"/>
  <c r="T832" i="2" s="1"/>
  <c r="P832" i="2"/>
  <c r="Q832" i="2" s="1"/>
  <c r="L832" i="2"/>
  <c r="O832" i="2" s="1"/>
  <c r="K832" i="2"/>
  <c r="H832" i="2"/>
  <c r="F832" i="2"/>
  <c r="D832" i="2"/>
  <c r="Q831" i="2"/>
  <c r="P831" i="2"/>
  <c r="K831" i="2"/>
  <c r="L831" i="2" s="1"/>
  <c r="O831" i="2" s="1"/>
  <c r="H831" i="2"/>
  <c r="F831" i="2"/>
  <c r="D831" i="2"/>
  <c r="R830" i="2"/>
  <c r="S830" i="2" s="1"/>
  <c r="T830" i="2" s="1"/>
  <c r="P830" i="2"/>
  <c r="Q830" i="2" s="1"/>
  <c r="L830" i="2"/>
  <c r="O830" i="2" s="1"/>
  <c r="K830" i="2"/>
  <c r="H830" i="2"/>
  <c r="F830" i="2"/>
  <c r="D830" i="2"/>
  <c r="Q829" i="2"/>
  <c r="P829" i="2"/>
  <c r="K829" i="2"/>
  <c r="L829" i="2" s="1"/>
  <c r="O829" i="2" s="1"/>
  <c r="H829" i="2"/>
  <c r="F829" i="2"/>
  <c r="D829" i="2"/>
  <c r="R828" i="2"/>
  <c r="S828" i="2" s="1"/>
  <c r="T828" i="2" s="1"/>
  <c r="P828" i="2"/>
  <c r="Q828" i="2" s="1"/>
  <c r="L828" i="2"/>
  <c r="O828" i="2" s="1"/>
  <c r="K828" i="2"/>
  <c r="H828" i="2"/>
  <c r="F828" i="2"/>
  <c r="D828" i="2"/>
  <c r="Q827" i="2"/>
  <c r="P827" i="2"/>
  <c r="K827" i="2"/>
  <c r="L827" i="2" s="1"/>
  <c r="O827" i="2" s="1"/>
  <c r="H827" i="2"/>
  <c r="F827" i="2"/>
  <c r="D827" i="2"/>
  <c r="R826" i="2"/>
  <c r="S826" i="2" s="1"/>
  <c r="T826" i="2" s="1"/>
  <c r="P826" i="2"/>
  <c r="Q826" i="2" s="1"/>
  <c r="K826" i="2"/>
  <c r="L826" i="2" s="1"/>
  <c r="O826" i="2" s="1"/>
  <c r="H826" i="2"/>
  <c r="F826" i="2"/>
  <c r="D826" i="2"/>
  <c r="P825" i="2"/>
  <c r="K825" i="2"/>
  <c r="L825" i="2" s="1"/>
  <c r="O825" i="2" s="1"/>
  <c r="H825" i="2"/>
  <c r="F825" i="2"/>
  <c r="D825" i="2"/>
  <c r="P824" i="2"/>
  <c r="Q824" i="2" s="1"/>
  <c r="R824" i="2" s="1"/>
  <c r="S824" i="2" s="1"/>
  <c r="T824" i="2" s="1"/>
  <c r="O824" i="2"/>
  <c r="L824" i="2"/>
  <c r="K824" i="2"/>
  <c r="H824" i="2"/>
  <c r="F824" i="2"/>
  <c r="D824" i="2"/>
  <c r="R823" i="2"/>
  <c r="S823" i="2" s="1"/>
  <c r="T823" i="2" s="1"/>
  <c r="Q823" i="2"/>
  <c r="P823" i="2"/>
  <c r="L823" i="2"/>
  <c r="O823" i="2" s="1"/>
  <c r="K823" i="2"/>
  <c r="H823" i="2"/>
  <c r="F823" i="2"/>
  <c r="D823" i="2"/>
  <c r="Q822" i="2"/>
  <c r="P822" i="2"/>
  <c r="R822" i="2" s="1"/>
  <c r="S822" i="2" s="1"/>
  <c r="T822" i="2" s="1"/>
  <c r="K822" i="2"/>
  <c r="L822" i="2" s="1"/>
  <c r="O822" i="2" s="1"/>
  <c r="H822" i="2"/>
  <c r="F822" i="2"/>
  <c r="D822" i="2"/>
  <c r="P821" i="2"/>
  <c r="K821" i="2"/>
  <c r="L821" i="2" s="1"/>
  <c r="O821" i="2" s="1"/>
  <c r="H821" i="2"/>
  <c r="F821" i="2"/>
  <c r="D821" i="2"/>
  <c r="P820" i="2"/>
  <c r="Q820" i="2" s="1"/>
  <c r="R820" i="2" s="1"/>
  <c r="S820" i="2" s="1"/>
  <c r="T820" i="2" s="1"/>
  <c r="O820" i="2"/>
  <c r="L820" i="2"/>
  <c r="K820" i="2"/>
  <c r="H820" i="2"/>
  <c r="F820" i="2"/>
  <c r="D820" i="2"/>
  <c r="R819" i="2"/>
  <c r="S819" i="2" s="1"/>
  <c r="T819" i="2" s="1"/>
  <c r="Q819" i="2"/>
  <c r="P819" i="2"/>
  <c r="L819" i="2"/>
  <c r="O819" i="2" s="1"/>
  <c r="K819" i="2"/>
  <c r="H819" i="2"/>
  <c r="F819" i="2"/>
  <c r="D819" i="2"/>
  <c r="Q818" i="2"/>
  <c r="P818" i="2"/>
  <c r="R818" i="2" s="1"/>
  <c r="S818" i="2" s="1"/>
  <c r="T818" i="2" s="1"/>
  <c r="K818" i="2"/>
  <c r="L818" i="2" s="1"/>
  <c r="O818" i="2" s="1"/>
  <c r="H818" i="2"/>
  <c r="F818" i="2"/>
  <c r="D818" i="2"/>
  <c r="P817" i="2"/>
  <c r="K817" i="2"/>
  <c r="L817" i="2" s="1"/>
  <c r="O817" i="2" s="1"/>
  <c r="H817" i="2"/>
  <c r="F817" i="2"/>
  <c r="D817" i="2"/>
  <c r="P816" i="2"/>
  <c r="Q816" i="2" s="1"/>
  <c r="R816" i="2" s="1"/>
  <c r="S816" i="2" s="1"/>
  <c r="T816" i="2" s="1"/>
  <c r="O816" i="2"/>
  <c r="L816" i="2"/>
  <c r="K816" i="2"/>
  <c r="H816" i="2"/>
  <c r="F816" i="2"/>
  <c r="D816" i="2"/>
  <c r="R815" i="2"/>
  <c r="S815" i="2" s="1"/>
  <c r="T815" i="2" s="1"/>
  <c r="Q815" i="2"/>
  <c r="P815" i="2"/>
  <c r="L815" i="2"/>
  <c r="O815" i="2" s="1"/>
  <c r="K815" i="2"/>
  <c r="H815" i="2"/>
  <c r="F815" i="2"/>
  <c r="D815" i="2"/>
  <c r="Q814" i="2"/>
  <c r="P814" i="2"/>
  <c r="R814" i="2" s="1"/>
  <c r="S814" i="2" s="1"/>
  <c r="T814" i="2" s="1"/>
  <c r="K814" i="2"/>
  <c r="L814" i="2" s="1"/>
  <c r="O814" i="2" s="1"/>
  <c r="H814" i="2"/>
  <c r="F814" i="2"/>
  <c r="D814" i="2"/>
  <c r="P813" i="2"/>
  <c r="K813" i="2"/>
  <c r="L813" i="2" s="1"/>
  <c r="O813" i="2" s="1"/>
  <c r="H813" i="2"/>
  <c r="F813" i="2"/>
  <c r="D813" i="2"/>
  <c r="P812" i="2"/>
  <c r="Q812" i="2" s="1"/>
  <c r="R812" i="2" s="1"/>
  <c r="S812" i="2" s="1"/>
  <c r="T812" i="2" s="1"/>
  <c r="O812" i="2"/>
  <c r="L812" i="2"/>
  <c r="K812" i="2"/>
  <c r="H812" i="2"/>
  <c r="F812" i="2"/>
  <c r="D812" i="2"/>
  <c r="R811" i="2"/>
  <c r="S811" i="2" s="1"/>
  <c r="T811" i="2" s="1"/>
  <c r="Q811" i="2"/>
  <c r="P811" i="2"/>
  <c r="L811" i="2"/>
  <c r="O811" i="2" s="1"/>
  <c r="K811" i="2"/>
  <c r="H811" i="2"/>
  <c r="F811" i="2"/>
  <c r="D811" i="2"/>
  <c r="Q810" i="2"/>
  <c r="P810" i="2"/>
  <c r="R810" i="2" s="1"/>
  <c r="S810" i="2" s="1"/>
  <c r="T810" i="2" s="1"/>
  <c r="K810" i="2"/>
  <c r="L810" i="2" s="1"/>
  <c r="O810" i="2" s="1"/>
  <c r="H810" i="2"/>
  <c r="F810" i="2"/>
  <c r="D810" i="2"/>
  <c r="P809" i="2"/>
  <c r="K809" i="2"/>
  <c r="L809" i="2" s="1"/>
  <c r="O809" i="2" s="1"/>
  <c r="H809" i="2"/>
  <c r="F809" i="2"/>
  <c r="D809" i="2"/>
  <c r="P808" i="2"/>
  <c r="Q808" i="2" s="1"/>
  <c r="R808" i="2" s="1"/>
  <c r="S808" i="2" s="1"/>
  <c r="T808" i="2" s="1"/>
  <c r="O808" i="2"/>
  <c r="L808" i="2"/>
  <c r="K808" i="2"/>
  <c r="H808" i="2"/>
  <c r="F808" i="2"/>
  <c r="D808" i="2"/>
  <c r="R807" i="2"/>
  <c r="S807" i="2" s="1"/>
  <c r="T807" i="2" s="1"/>
  <c r="Q807" i="2"/>
  <c r="P807" i="2"/>
  <c r="L807" i="2"/>
  <c r="O807" i="2" s="1"/>
  <c r="K807" i="2"/>
  <c r="H807" i="2"/>
  <c r="F807" i="2"/>
  <c r="D807" i="2"/>
  <c r="Q806" i="2"/>
  <c r="P806" i="2"/>
  <c r="R806" i="2" s="1"/>
  <c r="S806" i="2" s="1"/>
  <c r="T806" i="2" s="1"/>
  <c r="K806" i="2"/>
  <c r="L806" i="2" s="1"/>
  <c r="O806" i="2" s="1"/>
  <c r="H806" i="2"/>
  <c r="F806" i="2"/>
  <c r="D806" i="2"/>
  <c r="P805" i="2"/>
  <c r="K805" i="2"/>
  <c r="L805" i="2" s="1"/>
  <c r="O805" i="2" s="1"/>
  <c r="H805" i="2"/>
  <c r="F805" i="2"/>
  <c r="D805" i="2"/>
  <c r="P804" i="2"/>
  <c r="Q804" i="2" s="1"/>
  <c r="R804" i="2" s="1"/>
  <c r="S804" i="2" s="1"/>
  <c r="T804" i="2" s="1"/>
  <c r="O804" i="2"/>
  <c r="L804" i="2"/>
  <c r="K804" i="2"/>
  <c r="H804" i="2"/>
  <c r="F804" i="2"/>
  <c r="D804" i="2"/>
  <c r="R803" i="2"/>
  <c r="S803" i="2" s="1"/>
  <c r="T803" i="2" s="1"/>
  <c r="Q803" i="2"/>
  <c r="P803" i="2"/>
  <c r="L803" i="2"/>
  <c r="O803" i="2" s="1"/>
  <c r="K803" i="2"/>
  <c r="H803" i="2"/>
  <c r="F803" i="2"/>
  <c r="D803" i="2"/>
  <c r="Q802" i="2"/>
  <c r="P802" i="2"/>
  <c r="R802" i="2" s="1"/>
  <c r="S802" i="2" s="1"/>
  <c r="T802" i="2" s="1"/>
  <c r="K802" i="2"/>
  <c r="L802" i="2" s="1"/>
  <c r="O802" i="2" s="1"/>
  <c r="H802" i="2"/>
  <c r="F802" i="2"/>
  <c r="D802" i="2"/>
  <c r="P801" i="2"/>
  <c r="K801" i="2"/>
  <c r="L801" i="2" s="1"/>
  <c r="O801" i="2" s="1"/>
  <c r="H801" i="2"/>
  <c r="F801" i="2"/>
  <c r="D801" i="2"/>
  <c r="P800" i="2"/>
  <c r="Q800" i="2" s="1"/>
  <c r="R800" i="2" s="1"/>
  <c r="S800" i="2" s="1"/>
  <c r="T800" i="2" s="1"/>
  <c r="O800" i="2"/>
  <c r="L800" i="2"/>
  <c r="K800" i="2"/>
  <c r="H800" i="2"/>
  <c r="F800" i="2"/>
  <c r="D800" i="2"/>
  <c r="R799" i="2"/>
  <c r="S799" i="2" s="1"/>
  <c r="T799" i="2" s="1"/>
  <c r="Q799" i="2"/>
  <c r="P799" i="2"/>
  <c r="L799" i="2"/>
  <c r="O799" i="2" s="1"/>
  <c r="K799" i="2"/>
  <c r="H799" i="2"/>
  <c r="F799" i="2"/>
  <c r="D799" i="2"/>
  <c r="Q798" i="2"/>
  <c r="P798" i="2"/>
  <c r="R798" i="2" s="1"/>
  <c r="S798" i="2" s="1"/>
  <c r="T798" i="2" s="1"/>
  <c r="K798" i="2"/>
  <c r="L798" i="2" s="1"/>
  <c r="O798" i="2" s="1"/>
  <c r="H798" i="2"/>
  <c r="F798" i="2"/>
  <c r="D798" i="2"/>
  <c r="P797" i="2"/>
  <c r="K797" i="2"/>
  <c r="L797" i="2" s="1"/>
  <c r="O797" i="2" s="1"/>
  <c r="H797" i="2"/>
  <c r="F797" i="2"/>
  <c r="D797" i="2"/>
  <c r="P796" i="2"/>
  <c r="Q796" i="2" s="1"/>
  <c r="R796" i="2" s="1"/>
  <c r="S796" i="2" s="1"/>
  <c r="T796" i="2" s="1"/>
  <c r="O796" i="2"/>
  <c r="L796" i="2"/>
  <c r="K796" i="2"/>
  <c r="H796" i="2"/>
  <c r="F796" i="2"/>
  <c r="D796" i="2"/>
  <c r="R795" i="2"/>
  <c r="S795" i="2" s="1"/>
  <c r="T795" i="2" s="1"/>
  <c r="Q795" i="2"/>
  <c r="P795" i="2"/>
  <c r="L795" i="2"/>
  <c r="O795" i="2" s="1"/>
  <c r="K795" i="2"/>
  <c r="H795" i="2"/>
  <c r="F795" i="2"/>
  <c r="D795" i="2"/>
  <c r="Q794" i="2"/>
  <c r="P794" i="2"/>
  <c r="R794" i="2" s="1"/>
  <c r="S794" i="2" s="1"/>
  <c r="T794" i="2" s="1"/>
  <c r="K794" i="2"/>
  <c r="L794" i="2" s="1"/>
  <c r="O794" i="2" s="1"/>
  <c r="H794" i="2"/>
  <c r="F794" i="2"/>
  <c r="D794" i="2"/>
  <c r="P793" i="2"/>
  <c r="K793" i="2"/>
  <c r="L793" i="2" s="1"/>
  <c r="O793" i="2" s="1"/>
  <c r="H793" i="2"/>
  <c r="F793" i="2"/>
  <c r="D793" i="2"/>
  <c r="P792" i="2"/>
  <c r="Q792" i="2" s="1"/>
  <c r="R792" i="2" s="1"/>
  <c r="S792" i="2" s="1"/>
  <c r="T792" i="2" s="1"/>
  <c r="O792" i="2"/>
  <c r="L792" i="2"/>
  <c r="K792" i="2"/>
  <c r="H792" i="2"/>
  <c r="F792" i="2"/>
  <c r="D792" i="2"/>
  <c r="R791" i="2"/>
  <c r="S791" i="2" s="1"/>
  <c r="T791" i="2" s="1"/>
  <c r="Q791" i="2"/>
  <c r="P791" i="2"/>
  <c r="L791" i="2"/>
  <c r="O791" i="2" s="1"/>
  <c r="K791" i="2"/>
  <c r="H791" i="2"/>
  <c r="F791" i="2"/>
  <c r="D791" i="2"/>
  <c r="Q790" i="2"/>
  <c r="P790" i="2"/>
  <c r="R790" i="2" s="1"/>
  <c r="S790" i="2" s="1"/>
  <c r="T790" i="2" s="1"/>
  <c r="K790" i="2"/>
  <c r="L790" i="2" s="1"/>
  <c r="O790" i="2" s="1"/>
  <c r="H790" i="2"/>
  <c r="F790" i="2"/>
  <c r="D790" i="2"/>
  <c r="P789" i="2"/>
  <c r="K789" i="2"/>
  <c r="L789" i="2" s="1"/>
  <c r="O789" i="2" s="1"/>
  <c r="H789" i="2"/>
  <c r="F789" i="2"/>
  <c r="D789" i="2"/>
  <c r="P788" i="2"/>
  <c r="Q788" i="2" s="1"/>
  <c r="R788" i="2" s="1"/>
  <c r="S788" i="2" s="1"/>
  <c r="T788" i="2" s="1"/>
  <c r="O788" i="2"/>
  <c r="L788" i="2"/>
  <c r="K788" i="2"/>
  <c r="H788" i="2"/>
  <c r="F788" i="2"/>
  <c r="D788" i="2"/>
  <c r="R787" i="2"/>
  <c r="S787" i="2" s="1"/>
  <c r="T787" i="2" s="1"/>
  <c r="Q787" i="2"/>
  <c r="P787" i="2"/>
  <c r="L787" i="2"/>
  <c r="O787" i="2" s="1"/>
  <c r="K787" i="2"/>
  <c r="H787" i="2"/>
  <c r="F787" i="2"/>
  <c r="D787" i="2"/>
  <c r="Q786" i="2"/>
  <c r="P786" i="2"/>
  <c r="R786" i="2" s="1"/>
  <c r="S786" i="2" s="1"/>
  <c r="T786" i="2" s="1"/>
  <c r="K786" i="2"/>
  <c r="L786" i="2" s="1"/>
  <c r="O786" i="2" s="1"/>
  <c r="H786" i="2"/>
  <c r="F786" i="2"/>
  <c r="D786" i="2"/>
  <c r="P785" i="2"/>
  <c r="K785" i="2"/>
  <c r="L785" i="2" s="1"/>
  <c r="O785" i="2" s="1"/>
  <c r="H785" i="2"/>
  <c r="F785" i="2"/>
  <c r="D785" i="2"/>
  <c r="P784" i="2"/>
  <c r="Q784" i="2" s="1"/>
  <c r="R784" i="2" s="1"/>
  <c r="S784" i="2" s="1"/>
  <c r="T784" i="2" s="1"/>
  <c r="O784" i="2"/>
  <c r="L784" i="2"/>
  <c r="K784" i="2"/>
  <c r="H784" i="2"/>
  <c r="F784" i="2"/>
  <c r="D784" i="2"/>
  <c r="R783" i="2"/>
  <c r="S783" i="2" s="1"/>
  <c r="T783" i="2" s="1"/>
  <c r="Q783" i="2"/>
  <c r="P783" i="2"/>
  <c r="L783" i="2"/>
  <c r="O783" i="2" s="1"/>
  <c r="K783" i="2"/>
  <c r="H783" i="2"/>
  <c r="F783" i="2"/>
  <c r="D783" i="2"/>
  <c r="Q782" i="2"/>
  <c r="P782" i="2"/>
  <c r="R782" i="2" s="1"/>
  <c r="S782" i="2" s="1"/>
  <c r="T782" i="2" s="1"/>
  <c r="K782" i="2"/>
  <c r="L782" i="2" s="1"/>
  <c r="O782" i="2" s="1"/>
  <c r="H782" i="2"/>
  <c r="F782" i="2"/>
  <c r="D782" i="2"/>
  <c r="P781" i="2"/>
  <c r="K781" i="2"/>
  <c r="L781" i="2" s="1"/>
  <c r="O781" i="2" s="1"/>
  <c r="H781" i="2"/>
  <c r="F781" i="2"/>
  <c r="D781" i="2"/>
  <c r="P780" i="2"/>
  <c r="Q780" i="2" s="1"/>
  <c r="R780" i="2" s="1"/>
  <c r="S780" i="2" s="1"/>
  <c r="T780" i="2" s="1"/>
  <c r="O780" i="2"/>
  <c r="L780" i="2"/>
  <c r="K780" i="2"/>
  <c r="H780" i="2"/>
  <c r="F780" i="2"/>
  <c r="D780" i="2"/>
  <c r="R779" i="2"/>
  <c r="S779" i="2" s="1"/>
  <c r="T779" i="2" s="1"/>
  <c r="Q779" i="2"/>
  <c r="P779" i="2"/>
  <c r="L779" i="2"/>
  <c r="O779" i="2" s="1"/>
  <c r="K779" i="2"/>
  <c r="H779" i="2"/>
  <c r="F779" i="2"/>
  <c r="D779" i="2"/>
  <c r="Q778" i="2"/>
  <c r="P778" i="2"/>
  <c r="R778" i="2" s="1"/>
  <c r="S778" i="2" s="1"/>
  <c r="T778" i="2" s="1"/>
  <c r="K778" i="2"/>
  <c r="L778" i="2" s="1"/>
  <c r="O778" i="2" s="1"/>
  <c r="H778" i="2"/>
  <c r="F778" i="2"/>
  <c r="D778" i="2"/>
  <c r="P777" i="2"/>
  <c r="K777" i="2"/>
  <c r="L777" i="2" s="1"/>
  <c r="O777" i="2" s="1"/>
  <c r="H777" i="2"/>
  <c r="F777" i="2"/>
  <c r="D777" i="2"/>
  <c r="P776" i="2"/>
  <c r="Q776" i="2" s="1"/>
  <c r="R776" i="2" s="1"/>
  <c r="S776" i="2" s="1"/>
  <c r="T776" i="2" s="1"/>
  <c r="O776" i="2"/>
  <c r="L776" i="2"/>
  <c r="K776" i="2"/>
  <c r="H776" i="2"/>
  <c r="F776" i="2"/>
  <c r="D776" i="2"/>
  <c r="R775" i="2"/>
  <c r="S775" i="2" s="1"/>
  <c r="T775" i="2" s="1"/>
  <c r="Q775" i="2"/>
  <c r="P775" i="2"/>
  <c r="L775" i="2"/>
  <c r="O775" i="2" s="1"/>
  <c r="K775" i="2"/>
  <c r="H775" i="2"/>
  <c r="F775" i="2"/>
  <c r="D775" i="2"/>
  <c r="Q774" i="2"/>
  <c r="P774" i="2"/>
  <c r="R774" i="2" s="1"/>
  <c r="S774" i="2" s="1"/>
  <c r="T774" i="2" s="1"/>
  <c r="K774" i="2"/>
  <c r="L774" i="2" s="1"/>
  <c r="O774" i="2" s="1"/>
  <c r="H774" i="2"/>
  <c r="F774" i="2"/>
  <c r="D774" i="2"/>
  <c r="P773" i="2"/>
  <c r="K773" i="2"/>
  <c r="L773" i="2" s="1"/>
  <c r="O773" i="2" s="1"/>
  <c r="H773" i="2"/>
  <c r="F773" i="2"/>
  <c r="D773" i="2"/>
  <c r="P772" i="2"/>
  <c r="Q772" i="2" s="1"/>
  <c r="R772" i="2" s="1"/>
  <c r="S772" i="2" s="1"/>
  <c r="T772" i="2" s="1"/>
  <c r="O772" i="2"/>
  <c r="L772" i="2"/>
  <c r="K772" i="2"/>
  <c r="H772" i="2"/>
  <c r="F772" i="2"/>
  <c r="D772" i="2"/>
  <c r="R771" i="2"/>
  <c r="S771" i="2" s="1"/>
  <c r="T771" i="2" s="1"/>
  <c r="Q771" i="2"/>
  <c r="P771" i="2"/>
  <c r="L771" i="2"/>
  <c r="O771" i="2" s="1"/>
  <c r="K771" i="2"/>
  <c r="H771" i="2"/>
  <c r="F771" i="2"/>
  <c r="D771" i="2"/>
  <c r="Q770" i="2"/>
  <c r="P770" i="2"/>
  <c r="R770" i="2" s="1"/>
  <c r="S770" i="2" s="1"/>
  <c r="T770" i="2" s="1"/>
  <c r="K770" i="2"/>
  <c r="L770" i="2" s="1"/>
  <c r="O770" i="2" s="1"/>
  <c r="H770" i="2"/>
  <c r="F770" i="2"/>
  <c r="D770" i="2"/>
  <c r="P769" i="2"/>
  <c r="K769" i="2"/>
  <c r="L769" i="2" s="1"/>
  <c r="O769" i="2" s="1"/>
  <c r="H769" i="2"/>
  <c r="F769" i="2"/>
  <c r="D769" i="2"/>
  <c r="P768" i="2"/>
  <c r="Q768" i="2" s="1"/>
  <c r="R768" i="2" s="1"/>
  <c r="S768" i="2" s="1"/>
  <c r="T768" i="2" s="1"/>
  <c r="O768" i="2"/>
  <c r="L768" i="2"/>
  <c r="K768" i="2"/>
  <c r="H768" i="2"/>
  <c r="F768" i="2"/>
  <c r="D768" i="2"/>
  <c r="R767" i="2"/>
  <c r="S767" i="2" s="1"/>
  <c r="T767" i="2" s="1"/>
  <c r="Q767" i="2"/>
  <c r="P767" i="2"/>
  <c r="L767" i="2"/>
  <c r="O767" i="2" s="1"/>
  <c r="K767" i="2"/>
  <c r="H767" i="2"/>
  <c r="F767" i="2"/>
  <c r="D767" i="2"/>
  <c r="Q766" i="2"/>
  <c r="P766" i="2"/>
  <c r="R766" i="2" s="1"/>
  <c r="S766" i="2" s="1"/>
  <c r="T766" i="2" s="1"/>
  <c r="K766" i="2"/>
  <c r="L766" i="2" s="1"/>
  <c r="O766" i="2" s="1"/>
  <c r="H766" i="2"/>
  <c r="F766" i="2"/>
  <c r="D766" i="2"/>
  <c r="P765" i="2"/>
  <c r="K765" i="2"/>
  <c r="L765" i="2" s="1"/>
  <c r="O765" i="2" s="1"/>
  <c r="H765" i="2"/>
  <c r="F765" i="2"/>
  <c r="D765" i="2"/>
  <c r="P764" i="2"/>
  <c r="Q764" i="2" s="1"/>
  <c r="R764" i="2" s="1"/>
  <c r="S764" i="2" s="1"/>
  <c r="T764" i="2" s="1"/>
  <c r="O764" i="2"/>
  <c r="L764" i="2"/>
  <c r="K764" i="2"/>
  <c r="H764" i="2"/>
  <c r="F764" i="2"/>
  <c r="D764" i="2"/>
  <c r="R763" i="2"/>
  <c r="S763" i="2" s="1"/>
  <c r="T763" i="2" s="1"/>
  <c r="Q763" i="2"/>
  <c r="P763" i="2"/>
  <c r="L763" i="2"/>
  <c r="O763" i="2" s="1"/>
  <c r="K763" i="2"/>
  <c r="H763" i="2"/>
  <c r="F763" i="2"/>
  <c r="D763" i="2"/>
  <c r="Q762" i="2"/>
  <c r="P762" i="2"/>
  <c r="R762" i="2" s="1"/>
  <c r="S762" i="2" s="1"/>
  <c r="T762" i="2" s="1"/>
  <c r="K762" i="2"/>
  <c r="L762" i="2" s="1"/>
  <c r="O762" i="2" s="1"/>
  <c r="H762" i="2"/>
  <c r="F762" i="2"/>
  <c r="D762" i="2"/>
  <c r="P761" i="2"/>
  <c r="K761" i="2"/>
  <c r="L761" i="2" s="1"/>
  <c r="O761" i="2" s="1"/>
  <c r="H761" i="2"/>
  <c r="F761" i="2"/>
  <c r="D761" i="2"/>
  <c r="P760" i="2"/>
  <c r="Q760" i="2" s="1"/>
  <c r="R760" i="2" s="1"/>
  <c r="S760" i="2" s="1"/>
  <c r="T760" i="2" s="1"/>
  <c r="O760" i="2"/>
  <c r="L760" i="2"/>
  <c r="K760" i="2"/>
  <c r="H760" i="2"/>
  <c r="F760" i="2"/>
  <c r="D760" i="2"/>
  <c r="R759" i="2"/>
  <c r="S759" i="2" s="1"/>
  <c r="T759" i="2" s="1"/>
  <c r="Q759" i="2"/>
  <c r="P759" i="2"/>
  <c r="L759" i="2"/>
  <c r="O759" i="2" s="1"/>
  <c r="K759" i="2"/>
  <c r="H759" i="2"/>
  <c r="F759" i="2"/>
  <c r="D759" i="2"/>
  <c r="Q758" i="2"/>
  <c r="P758" i="2"/>
  <c r="R758" i="2" s="1"/>
  <c r="S758" i="2" s="1"/>
  <c r="T758" i="2" s="1"/>
  <c r="K758" i="2"/>
  <c r="L758" i="2" s="1"/>
  <c r="O758" i="2" s="1"/>
  <c r="H758" i="2"/>
  <c r="F758" i="2"/>
  <c r="D758" i="2"/>
  <c r="P757" i="2"/>
  <c r="K757" i="2"/>
  <c r="L757" i="2" s="1"/>
  <c r="O757" i="2" s="1"/>
  <c r="H757" i="2"/>
  <c r="F757" i="2"/>
  <c r="D757" i="2"/>
  <c r="P756" i="2"/>
  <c r="Q756" i="2" s="1"/>
  <c r="R756" i="2" s="1"/>
  <c r="S756" i="2" s="1"/>
  <c r="T756" i="2" s="1"/>
  <c r="O756" i="2"/>
  <c r="L756" i="2"/>
  <c r="K756" i="2"/>
  <c r="H756" i="2"/>
  <c r="F756" i="2"/>
  <c r="D756" i="2"/>
  <c r="R755" i="2"/>
  <c r="S755" i="2" s="1"/>
  <c r="T755" i="2" s="1"/>
  <c r="Q755" i="2"/>
  <c r="P755" i="2"/>
  <c r="L755" i="2"/>
  <c r="O755" i="2" s="1"/>
  <c r="K755" i="2"/>
  <c r="H755" i="2"/>
  <c r="F755" i="2"/>
  <c r="D755" i="2"/>
  <c r="Q754" i="2"/>
  <c r="P754" i="2"/>
  <c r="R754" i="2" s="1"/>
  <c r="S754" i="2" s="1"/>
  <c r="T754" i="2" s="1"/>
  <c r="K754" i="2"/>
  <c r="L754" i="2" s="1"/>
  <c r="O754" i="2" s="1"/>
  <c r="H754" i="2"/>
  <c r="F754" i="2"/>
  <c r="D754" i="2"/>
  <c r="P753" i="2"/>
  <c r="K753" i="2"/>
  <c r="L753" i="2" s="1"/>
  <c r="O753" i="2" s="1"/>
  <c r="H753" i="2"/>
  <c r="F753" i="2"/>
  <c r="D753" i="2"/>
  <c r="P752" i="2"/>
  <c r="Q752" i="2" s="1"/>
  <c r="R752" i="2" s="1"/>
  <c r="S752" i="2" s="1"/>
  <c r="T752" i="2" s="1"/>
  <c r="O752" i="2"/>
  <c r="L752" i="2"/>
  <c r="K752" i="2"/>
  <c r="H752" i="2"/>
  <c r="F752" i="2"/>
  <c r="D752" i="2"/>
  <c r="R751" i="2"/>
  <c r="S751" i="2" s="1"/>
  <c r="T751" i="2" s="1"/>
  <c r="Q751" i="2"/>
  <c r="P751" i="2"/>
  <c r="L751" i="2"/>
  <c r="O751" i="2" s="1"/>
  <c r="K751" i="2"/>
  <c r="H751" i="2"/>
  <c r="F751" i="2"/>
  <c r="D751" i="2"/>
  <c r="Q750" i="2"/>
  <c r="P750" i="2"/>
  <c r="R750" i="2" s="1"/>
  <c r="S750" i="2" s="1"/>
  <c r="T750" i="2" s="1"/>
  <c r="K750" i="2"/>
  <c r="L750" i="2" s="1"/>
  <c r="O750" i="2" s="1"/>
  <c r="H750" i="2"/>
  <c r="F750" i="2"/>
  <c r="D750" i="2"/>
  <c r="P749" i="2"/>
  <c r="K749" i="2"/>
  <c r="L749" i="2" s="1"/>
  <c r="O749" i="2" s="1"/>
  <c r="H749" i="2"/>
  <c r="F749" i="2"/>
  <c r="D749" i="2"/>
  <c r="P748" i="2"/>
  <c r="Q748" i="2" s="1"/>
  <c r="R748" i="2" s="1"/>
  <c r="S748" i="2" s="1"/>
  <c r="T748" i="2" s="1"/>
  <c r="O748" i="2"/>
  <c r="L748" i="2"/>
  <c r="K748" i="2"/>
  <c r="H748" i="2"/>
  <c r="F748" i="2"/>
  <c r="D748" i="2"/>
  <c r="R747" i="2"/>
  <c r="S747" i="2" s="1"/>
  <c r="T747" i="2" s="1"/>
  <c r="Q747" i="2"/>
  <c r="P747" i="2"/>
  <c r="L747" i="2"/>
  <c r="O747" i="2" s="1"/>
  <c r="K747" i="2"/>
  <c r="H747" i="2"/>
  <c r="F747" i="2"/>
  <c r="D747" i="2"/>
  <c r="Q746" i="2"/>
  <c r="P746" i="2"/>
  <c r="R746" i="2" s="1"/>
  <c r="S746" i="2" s="1"/>
  <c r="T746" i="2" s="1"/>
  <c r="K746" i="2"/>
  <c r="L746" i="2" s="1"/>
  <c r="O746" i="2" s="1"/>
  <c r="H746" i="2"/>
  <c r="F746" i="2"/>
  <c r="D746" i="2"/>
  <c r="P745" i="2"/>
  <c r="K745" i="2"/>
  <c r="L745" i="2" s="1"/>
  <c r="O745" i="2" s="1"/>
  <c r="H745" i="2"/>
  <c r="F745" i="2"/>
  <c r="D745" i="2"/>
  <c r="P744" i="2"/>
  <c r="Q744" i="2" s="1"/>
  <c r="R744" i="2" s="1"/>
  <c r="S744" i="2" s="1"/>
  <c r="T744" i="2" s="1"/>
  <c r="O744" i="2"/>
  <c r="L744" i="2"/>
  <c r="K744" i="2"/>
  <c r="H744" i="2"/>
  <c r="F744" i="2"/>
  <c r="D744" i="2"/>
  <c r="R743" i="2"/>
  <c r="S743" i="2" s="1"/>
  <c r="T743" i="2" s="1"/>
  <c r="Q743" i="2"/>
  <c r="P743" i="2"/>
  <c r="L743" i="2"/>
  <c r="O743" i="2" s="1"/>
  <c r="K743" i="2"/>
  <c r="H743" i="2"/>
  <c r="F743" i="2"/>
  <c r="D743" i="2"/>
  <c r="Q742" i="2"/>
  <c r="P742" i="2"/>
  <c r="R742" i="2" s="1"/>
  <c r="S742" i="2" s="1"/>
  <c r="T742" i="2" s="1"/>
  <c r="K742" i="2"/>
  <c r="L742" i="2" s="1"/>
  <c r="O742" i="2" s="1"/>
  <c r="H742" i="2"/>
  <c r="F742" i="2"/>
  <c r="D742" i="2"/>
  <c r="P741" i="2"/>
  <c r="K741" i="2"/>
  <c r="L741" i="2" s="1"/>
  <c r="O741" i="2" s="1"/>
  <c r="H741" i="2"/>
  <c r="F741" i="2"/>
  <c r="D741" i="2"/>
  <c r="P740" i="2"/>
  <c r="Q740" i="2" s="1"/>
  <c r="R740" i="2" s="1"/>
  <c r="S740" i="2" s="1"/>
  <c r="T740" i="2" s="1"/>
  <c r="O740" i="2"/>
  <c r="L740" i="2"/>
  <c r="K740" i="2"/>
  <c r="H740" i="2"/>
  <c r="F740" i="2"/>
  <c r="D740" i="2"/>
  <c r="R739" i="2"/>
  <c r="S739" i="2" s="1"/>
  <c r="T739" i="2" s="1"/>
  <c r="Q739" i="2"/>
  <c r="P739" i="2"/>
  <c r="L739" i="2"/>
  <c r="O739" i="2" s="1"/>
  <c r="K739" i="2"/>
  <c r="H739" i="2"/>
  <c r="F739" i="2"/>
  <c r="D739" i="2"/>
  <c r="Q738" i="2"/>
  <c r="P738" i="2"/>
  <c r="R738" i="2" s="1"/>
  <c r="S738" i="2" s="1"/>
  <c r="T738" i="2" s="1"/>
  <c r="K738" i="2"/>
  <c r="L738" i="2" s="1"/>
  <c r="O738" i="2" s="1"/>
  <c r="H738" i="2"/>
  <c r="F738" i="2"/>
  <c r="D738" i="2"/>
  <c r="P737" i="2"/>
  <c r="K737" i="2"/>
  <c r="L737" i="2" s="1"/>
  <c r="O737" i="2" s="1"/>
  <c r="H737" i="2"/>
  <c r="F737" i="2"/>
  <c r="D737" i="2"/>
  <c r="P736" i="2"/>
  <c r="Q736" i="2" s="1"/>
  <c r="R736" i="2" s="1"/>
  <c r="S736" i="2" s="1"/>
  <c r="T736" i="2" s="1"/>
  <c r="O736" i="2"/>
  <c r="L736" i="2"/>
  <c r="K736" i="2"/>
  <c r="H736" i="2"/>
  <c r="F736" i="2"/>
  <c r="D736" i="2"/>
  <c r="R735" i="2"/>
  <c r="S735" i="2" s="1"/>
  <c r="T735" i="2" s="1"/>
  <c r="Q735" i="2"/>
  <c r="P735" i="2"/>
  <c r="L735" i="2"/>
  <c r="O735" i="2" s="1"/>
  <c r="K735" i="2"/>
  <c r="H735" i="2"/>
  <c r="F735" i="2"/>
  <c r="D735" i="2"/>
  <c r="Q734" i="2"/>
  <c r="P734" i="2"/>
  <c r="R734" i="2" s="1"/>
  <c r="S734" i="2" s="1"/>
  <c r="T734" i="2" s="1"/>
  <c r="K734" i="2"/>
  <c r="L734" i="2" s="1"/>
  <c r="O734" i="2" s="1"/>
  <c r="H734" i="2"/>
  <c r="F734" i="2"/>
  <c r="D734" i="2"/>
  <c r="P733" i="2"/>
  <c r="K733" i="2"/>
  <c r="L733" i="2" s="1"/>
  <c r="O733" i="2" s="1"/>
  <c r="H733" i="2"/>
  <c r="F733" i="2"/>
  <c r="D733" i="2"/>
  <c r="P732" i="2"/>
  <c r="Q732" i="2" s="1"/>
  <c r="R732" i="2" s="1"/>
  <c r="S732" i="2" s="1"/>
  <c r="T732" i="2" s="1"/>
  <c r="O732" i="2"/>
  <c r="L732" i="2"/>
  <c r="K732" i="2"/>
  <c r="H732" i="2"/>
  <c r="F732" i="2"/>
  <c r="D732" i="2"/>
  <c r="R731" i="2"/>
  <c r="S731" i="2" s="1"/>
  <c r="T731" i="2" s="1"/>
  <c r="Q731" i="2"/>
  <c r="P731" i="2"/>
  <c r="L731" i="2"/>
  <c r="O731" i="2" s="1"/>
  <c r="K731" i="2"/>
  <c r="H731" i="2"/>
  <c r="F731" i="2"/>
  <c r="D731" i="2"/>
  <c r="Q730" i="2"/>
  <c r="P730" i="2"/>
  <c r="R730" i="2" s="1"/>
  <c r="S730" i="2" s="1"/>
  <c r="T730" i="2" s="1"/>
  <c r="K730" i="2"/>
  <c r="L730" i="2" s="1"/>
  <c r="O730" i="2" s="1"/>
  <c r="H730" i="2"/>
  <c r="F730" i="2"/>
  <c r="D730" i="2"/>
  <c r="P729" i="2"/>
  <c r="K729" i="2"/>
  <c r="L729" i="2" s="1"/>
  <c r="O729" i="2" s="1"/>
  <c r="H729" i="2"/>
  <c r="F729" i="2"/>
  <c r="D729" i="2"/>
  <c r="P728" i="2"/>
  <c r="Q728" i="2" s="1"/>
  <c r="R728" i="2" s="1"/>
  <c r="S728" i="2" s="1"/>
  <c r="T728" i="2" s="1"/>
  <c r="O728" i="2"/>
  <c r="L728" i="2"/>
  <c r="K728" i="2"/>
  <c r="H728" i="2"/>
  <c r="F728" i="2"/>
  <c r="D728" i="2"/>
  <c r="R727" i="2"/>
  <c r="S727" i="2" s="1"/>
  <c r="T727" i="2" s="1"/>
  <c r="Q727" i="2"/>
  <c r="P727" i="2"/>
  <c r="L727" i="2"/>
  <c r="O727" i="2" s="1"/>
  <c r="K727" i="2"/>
  <c r="H727" i="2"/>
  <c r="F727" i="2"/>
  <c r="D727" i="2"/>
  <c r="Q726" i="2"/>
  <c r="P726" i="2"/>
  <c r="R726" i="2" s="1"/>
  <c r="S726" i="2" s="1"/>
  <c r="T726" i="2" s="1"/>
  <c r="K726" i="2"/>
  <c r="L726" i="2" s="1"/>
  <c r="O726" i="2" s="1"/>
  <c r="H726" i="2"/>
  <c r="F726" i="2"/>
  <c r="D726" i="2"/>
  <c r="P725" i="2"/>
  <c r="K725" i="2"/>
  <c r="L725" i="2" s="1"/>
  <c r="O725" i="2" s="1"/>
  <c r="H725" i="2"/>
  <c r="F725" i="2"/>
  <c r="D725" i="2"/>
  <c r="P724" i="2"/>
  <c r="Q724" i="2" s="1"/>
  <c r="R724" i="2" s="1"/>
  <c r="S724" i="2" s="1"/>
  <c r="T724" i="2" s="1"/>
  <c r="O724" i="2"/>
  <c r="L724" i="2"/>
  <c r="K724" i="2"/>
  <c r="H724" i="2"/>
  <c r="F724" i="2"/>
  <c r="D724" i="2"/>
  <c r="R723" i="2"/>
  <c r="S723" i="2" s="1"/>
  <c r="T723" i="2" s="1"/>
  <c r="Q723" i="2"/>
  <c r="P723" i="2"/>
  <c r="L723" i="2"/>
  <c r="O723" i="2" s="1"/>
  <c r="K723" i="2"/>
  <c r="H723" i="2"/>
  <c r="F723" i="2"/>
  <c r="D723" i="2"/>
  <c r="Q722" i="2"/>
  <c r="P722" i="2"/>
  <c r="R722" i="2" s="1"/>
  <c r="S722" i="2" s="1"/>
  <c r="T722" i="2" s="1"/>
  <c r="K722" i="2"/>
  <c r="L722" i="2" s="1"/>
  <c r="O722" i="2" s="1"/>
  <c r="H722" i="2"/>
  <c r="F722" i="2"/>
  <c r="D722" i="2"/>
  <c r="P721" i="2"/>
  <c r="K721" i="2"/>
  <c r="L721" i="2" s="1"/>
  <c r="O721" i="2" s="1"/>
  <c r="H721" i="2"/>
  <c r="F721" i="2"/>
  <c r="D721" i="2"/>
  <c r="P720" i="2"/>
  <c r="Q720" i="2" s="1"/>
  <c r="R720" i="2" s="1"/>
  <c r="S720" i="2" s="1"/>
  <c r="T720" i="2" s="1"/>
  <c r="O720" i="2"/>
  <c r="L720" i="2"/>
  <c r="K720" i="2"/>
  <c r="H720" i="2"/>
  <c r="F720" i="2"/>
  <c r="D720" i="2"/>
  <c r="R719" i="2"/>
  <c r="S719" i="2" s="1"/>
  <c r="T719" i="2" s="1"/>
  <c r="Q719" i="2"/>
  <c r="P719" i="2"/>
  <c r="L719" i="2"/>
  <c r="O719" i="2" s="1"/>
  <c r="K719" i="2"/>
  <c r="H719" i="2"/>
  <c r="F719" i="2"/>
  <c r="D719" i="2"/>
  <c r="Q718" i="2"/>
  <c r="P718" i="2"/>
  <c r="R718" i="2" s="1"/>
  <c r="S718" i="2" s="1"/>
  <c r="T718" i="2" s="1"/>
  <c r="K718" i="2"/>
  <c r="L718" i="2" s="1"/>
  <c r="O718" i="2" s="1"/>
  <c r="H718" i="2"/>
  <c r="F718" i="2"/>
  <c r="D718" i="2"/>
  <c r="P717" i="2"/>
  <c r="K717" i="2"/>
  <c r="L717" i="2" s="1"/>
  <c r="O717" i="2" s="1"/>
  <c r="H717" i="2"/>
  <c r="F717" i="2"/>
  <c r="D717" i="2"/>
  <c r="P716" i="2"/>
  <c r="Q716" i="2" s="1"/>
  <c r="R716" i="2" s="1"/>
  <c r="S716" i="2" s="1"/>
  <c r="T716" i="2" s="1"/>
  <c r="O716" i="2"/>
  <c r="L716" i="2"/>
  <c r="K716" i="2"/>
  <c r="H716" i="2"/>
  <c r="F716" i="2"/>
  <c r="D716" i="2"/>
  <c r="R715" i="2"/>
  <c r="S715" i="2" s="1"/>
  <c r="T715" i="2" s="1"/>
  <c r="Q715" i="2"/>
  <c r="P715" i="2"/>
  <c r="L715" i="2"/>
  <c r="O715" i="2" s="1"/>
  <c r="K715" i="2"/>
  <c r="H715" i="2"/>
  <c r="F715" i="2"/>
  <c r="D715" i="2"/>
  <c r="Q714" i="2"/>
  <c r="P714" i="2"/>
  <c r="R714" i="2" s="1"/>
  <c r="S714" i="2" s="1"/>
  <c r="T714" i="2" s="1"/>
  <c r="K714" i="2"/>
  <c r="L714" i="2" s="1"/>
  <c r="O714" i="2" s="1"/>
  <c r="H714" i="2"/>
  <c r="F714" i="2"/>
  <c r="D714" i="2"/>
  <c r="P713" i="2"/>
  <c r="K713" i="2"/>
  <c r="L713" i="2" s="1"/>
  <c r="O713" i="2" s="1"/>
  <c r="H713" i="2"/>
  <c r="F713" i="2"/>
  <c r="D713" i="2"/>
  <c r="P712" i="2"/>
  <c r="Q712" i="2" s="1"/>
  <c r="R712" i="2" s="1"/>
  <c r="S712" i="2" s="1"/>
  <c r="T712" i="2" s="1"/>
  <c r="O712" i="2"/>
  <c r="L712" i="2"/>
  <c r="K712" i="2"/>
  <c r="H712" i="2"/>
  <c r="F712" i="2"/>
  <c r="D712" i="2"/>
  <c r="R711" i="2"/>
  <c r="S711" i="2" s="1"/>
  <c r="T711" i="2" s="1"/>
  <c r="Q711" i="2"/>
  <c r="P711" i="2"/>
  <c r="L711" i="2"/>
  <c r="O711" i="2" s="1"/>
  <c r="K711" i="2"/>
  <c r="H711" i="2"/>
  <c r="F711" i="2"/>
  <c r="D711" i="2"/>
  <c r="Q710" i="2"/>
  <c r="P710" i="2"/>
  <c r="R710" i="2" s="1"/>
  <c r="S710" i="2" s="1"/>
  <c r="T710" i="2" s="1"/>
  <c r="K710" i="2"/>
  <c r="L710" i="2" s="1"/>
  <c r="O710" i="2" s="1"/>
  <c r="H710" i="2"/>
  <c r="F710" i="2"/>
  <c r="D710" i="2"/>
  <c r="P709" i="2"/>
  <c r="K709" i="2"/>
  <c r="L709" i="2" s="1"/>
  <c r="O709" i="2" s="1"/>
  <c r="H709" i="2"/>
  <c r="F709" i="2"/>
  <c r="D709" i="2"/>
  <c r="P708" i="2"/>
  <c r="Q708" i="2" s="1"/>
  <c r="R708" i="2" s="1"/>
  <c r="S708" i="2" s="1"/>
  <c r="T708" i="2" s="1"/>
  <c r="O708" i="2"/>
  <c r="L708" i="2"/>
  <c r="K708" i="2"/>
  <c r="H708" i="2"/>
  <c r="F708" i="2"/>
  <c r="D708" i="2"/>
  <c r="R707" i="2"/>
  <c r="S707" i="2" s="1"/>
  <c r="T707" i="2" s="1"/>
  <c r="Q707" i="2"/>
  <c r="P707" i="2"/>
  <c r="L707" i="2"/>
  <c r="O707" i="2" s="1"/>
  <c r="K707" i="2"/>
  <c r="H707" i="2"/>
  <c r="F707" i="2"/>
  <c r="D707" i="2"/>
  <c r="Q706" i="2"/>
  <c r="P706" i="2"/>
  <c r="R706" i="2" s="1"/>
  <c r="S706" i="2" s="1"/>
  <c r="T706" i="2" s="1"/>
  <c r="K706" i="2"/>
  <c r="L706" i="2" s="1"/>
  <c r="O706" i="2" s="1"/>
  <c r="H706" i="2"/>
  <c r="F706" i="2"/>
  <c r="D706" i="2"/>
  <c r="P705" i="2"/>
  <c r="K705" i="2"/>
  <c r="L705" i="2" s="1"/>
  <c r="O705" i="2" s="1"/>
  <c r="H705" i="2"/>
  <c r="F705" i="2"/>
  <c r="D705" i="2"/>
  <c r="P704" i="2"/>
  <c r="Q704" i="2" s="1"/>
  <c r="R704" i="2" s="1"/>
  <c r="S704" i="2" s="1"/>
  <c r="T704" i="2" s="1"/>
  <c r="O704" i="2"/>
  <c r="L704" i="2"/>
  <c r="K704" i="2"/>
  <c r="H704" i="2"/>
  <c r="F704" i="2"/>
  <c r="D704" i="2"/>
  <c r="R703" i="2"/>
  <c r="S703" i="2" s="1"/>
  <c r="T703" i="2" s="1"/>
  <c r="Q703" i="2"/>
  <c r="P703" i="2"/>
  <c r="L703" i="2"/>
  <c r="O703" i="2" s="1"/>
  <c r="K703" i="2"/>
  <c r="H703" i="2"/>
  <c r="F703" i="2"/>
  <c r="D703" i="2"/>
  <c r="Q702" i="2"/>
  <c r="P702" i="2"/>
  <c r="R702" i="2" s="1"/>
  <c r="S702" i="2" s="1"/>
  <c r="T702" i="2" s="1"/>
  <c r="K702" i="2"/>
  <c r="L702" i="2" s="1"/>
  <c r="O702" i="2" s="1"/>
  <c r="H702" i="2"/>
  <c r="F702" i="2"/>
  <c r="D702" i="2"/>
  <c r="P701" i="2"/>
  <c r="K701" i="2"/>
  <c r="L701" i="2" s="1"/>
  <c r="O701" i="2" s="1"/>
  <c r="H701" i="2"/>
  <c r="F701" i="2"/>
  <c r="D701" i="2"/>
  <c r="P700" i="2"/>
  <c r="Q700" i="2" s="1"/>
  <c r="R700" i="2" s="1"/>
  <c r="S700" i="2" s="1"/>
  <c r="T700" i="2" s="1"/>
  <c r="O700" i="2"/>
  <c r="L700" i="2"/>
  <c r="K700" i="2"/>
  <c r="H700" i="2"/>
  <c r="F700" i="2"/>
  <c r="D700" i="2"/>
  <c r="R699" i="2"/>
  <c r="S699" i="2" s="1"/>
  <c r="T699" i="2" s="1"/>
  <c r="Q699" i="2"/>
  <c r="P699" i="2"/>
  <c r="L699" i="2"/>
  <c r="O699" i="2" s="1"/>
  <c r="K699" i="2"/>
  <c r="H699" i="2"/>
  <c r="F699" i="2"/>
  <c r="D699" i="2"/>
  <c r="Q698" i="2"/>
  <c r="P698" i="2"/>
  <c r="R698" i="2" s="1"/>
  <c r="S698" i="2" s="1"/>
  <c r="T698" i="2" s="1"/>
  <c r="K698" i="2"/>
  <c r="L698" i="2" s="1"/>
  <c r="O698" i="2" s="1"/>
  <c r="H698" i="2"/>
  <c r="F698" i="2"/>
  <c r="D698" i="2"/>
  <c r="P697" i="2"/>
  <c r="K697" i="2"/>
  <c r="L697" i="2" s="1"/>
  <c r="O697" i="2" s="1"/>
  <c r="H697" i="2"/>
  <c r="F697" i="2"/>
  <c r="D697" i="2"/>
  <c r="P696" i="2"/>
  <c r="Q696" i="2" s="1"/>
  <c r="R696" i="2" s="1"/>
  <c r="S696" i="2" s="1"/>
  <c r="T696" i="2" s="1"/>
  <c r="O696" i="2"/>
  <c r="L696" i="2"/>
  <c r="K696" i="2"/>
  <c r="H696" i="2"/>
  <c r="F696" i="2"/>
  <c r="D696" i="2"/>
  <c r="R695" i="2"/>
  <c r="S695" i="2" s="1"/>
  <c r="T695" i="2" s="1"/>
  <c r="Q695" i="2"/>
  <c r="P695" i="2"/>
  <c r="L695" i="2"/>
  <c r="O695" i="2" s="1"/>
  <c r="K695" i="2"/>
  <c r="H695" i="2"/>
  <c r="F695" i="2"/>
  <c r="D695" i="2"/>
  <c r="Q694" i="2"/>
  <c r="P694" i="2"/>
  <c r="R694" i="2" s="1"/>
  <c r="S694" i="2" s="1"/>
  <c r="T694" i="2" s="1"/>
  <c r="K694" i="2"/>
  <c r="L694" i="2" s="1"/>
  <c r="O694" i="2" s="1"/>
  <c r="H694" i="2"/>
  <c r="F694" i="2"/>
  <c r="D694" i="2"/>
  <c r="P693" i="2"/>
  <c r="K693" i="2"/>
  <c r="L693" i="2" s="1"/>
  <c r="O693" i="2" s="1"/>
  <c r="H693" i="2"/>
  <c r="F693" i="2"/>
  <c r="D693" i="2"/>
  <c r="P692" i="2"/>
  <c r="Q692" i="2" s="1"/>
  <c r="R692" i="2" s="1"/>
  <c r="S692" i="2" s="1"/>
  <c r="T692" i="2" s="1"/>
  <c r="O692" i="2"/>
  <c r="L692" i="2"/>
  <c r="K692" i="2"/>
  <c r="H692" i="2"/>
  <c r="F692" i="2"/>
  <c r="D692" i="2"/>
  <c r="R691" i="2"/>
  <c r="S691" i="2" s="1"/>
  <c r="T691" i="2" s="1"/>
  <c r="Q691" i="2"/>
  <c r="P691" i="2"/>
  <c r="L691" i="2"/>
  <c r="O691" i="2" s="1"/>
  <c r="K691" i="2"/>
  <c r="H691" i="2"/>
  <c r="F691" i="2"/>
  <c r="D691" i="2"/>
  <c r="Q690" i="2"/>
  <c r="P690" i="2"/>
  <c r="R690" i="2" s="1"/>
  <c r="S690" i="2" s="1"/>
  <c r="T690" i="2" s="1"/>
  <c r="K690" i="2"/>
  <c r="L690" i="2" s="1"/>
  <c r="O690" i="2" s="1"/>
  <c r="H690" i="2"/>
  <c r="F690" i="2"/>
  <c r="D690" i="2"/>
  <c r="P689" i="2"/>
  <c r="K689" i="2"/>
  <c r="L689" i="2" s="1"/>
  <c r="O689" i="2" s="1"/>
  <c r="H689" i="2"/>
  <c r="F689" i="2"/>
  <c r="D689" i="2"/>
  <c r="P688" i="2"/>
  <c r="Q688" i="2" s="1"/>
  <c r="R688" i="2" s="1"/>
  <c r="S688" i="2" s="1"/>
  <c r="T688" i="2" s="1"/>
  <c r="O688" i="2"/>
  <c r="L688" i="2"/>
  <c r="K688" i="2"/>
  <c r="H688" i="2"/>
  <c r="F688" i="2"/>
  <c r="D688" i="2"/>
  <c r="R687" i="2"/>
  <c r="S687" i="2" s="1"/>
  <c r="T687" i="2" s="1"/>
  <c r="Q687" i="2"/>
  <c r="P687" i="2"/>
  <c r="L687" i="2"/>
  <c r="O687" i="2" s="1"/>
  <c r="K687" i="2"/>
  <c r="H687" i="2"/>
  <c r="F687" i="2"/>
  <c r="D687" i="2"/>
  <c r="Q686" i="2"/>
  <c r="P686" i="2"/>
  <c r="R686" i="2" s="1"/>
  <c r="S686" i="2" s="1"/>
  <c r="T686" i="2" s="1"/>
  <c r="K686" i="2"/>
  <c r="L686" i="2" s="1"/>
  <c r="O686" i="2" s="1"/>
  <c r="H686" i="2"/>
  <c r="F686" i="2"/>
  <c r="D686" i="2"/>
  <c r="P685" i="2"/>
  <c r="K685" i="2"/>
  <c r="L685" i="2" s="1"/>
  <c r="O685" i="2" s="1"/>
  <c r="H685" i="2"/>
  <c r="F685" i="2"/>
  <c r="D685" i="2"/>
  <c r="P684" i="2"/>
  <c r="Q684" i="2" s="1"/>
  <c r="R684" i="2" s="1"/>
  <c r="S684" i="2" s="1"/>
  <c r="T684" i="2" s="1"/>
  <c r="O684" i="2"/>
  <c r="L684" i="2"/>
  <c r="K684" i="2"/>
  <c r="H684" i="2"/>
  <c r="F684" i="2"/>
  <c r="D684" i="2"/>
  <c r="R683" i="2"/>
  <c r="S683" i="2" s="1"/>
  <c r="T683" i="2" s="1"/>
  <c r="Q683" i="2"/>
  <c r="P683" i="2"/>
  <c r="L683" i="2"/>
  <c r="O683" i="2" s="1"/>
  <c r="K683" i="2"/>
  <c r="H683" i="2"/>
  <c r="F683" i="2"/>
  <c r="D683" i="2"/>
  <c r="Q682" i="2"/>
  <c r="P682" i="2"/>
  <c r="R682" i="2" s="1"/>
  <c r="S682" i="2" s="1"/>
  <c r="T682" i="2" s="1"/>
  <c r="K682" i="2"/>
  <c r="L682" i="2" s="1"/>
  <c r="O682" i="2" s="1"/>
  <c r="H682" i="2"/>
  <c r="F682" i="2"/>
  <c r="D682" i="2"/>
  <c r="P681" i="2"/>
  <c r="K681" i="2"/>
  <c r="L681" i="2" s="1"/>
  <c r="O681" i="2" s="1"/>
  <c r="H681" i="2"/>
  <c r="F681" i="2"/>
  <c r="D681" i="2"/>
  <c r="P680" i="2"/>
  <c r="Q680" i="2" s="1"/>
  <c r="R680" i="2" s="1"/>
  <c r="S680" i="2" s="1"/>
  <c r="T680" i="2" s="1"/>
  <c r="O680" i="2"/>
  <c r="L680" i="2"/>
  <c r="K680" i="2"/>
  <c r="H680" i="2"/>
  <c r="F680" i="2"/>
  <c r="D680" i="2"/>
  <c r="R679" i="2"/>
  <c r="S679" i="2" s="1"/>
  <c r="T679" i="2" s="1"/>
  <c r="Q679" i="2"/>
  <c r="P679" i="2"/>
  <c r="L679" i="2"/>
  <c r="O679" i="2" s="1"/>
  <c r="K679" i="2"/>
  <c r="H679" i="2"/>
  <c r="F679" i="2"/>
  <c r="D679" i="2"/>
  <c r="Q678" i="2"/>
  <c r="P678" i="2"/>
  <c r="R678" i="2" s="1"/>
  <c r="S678" i="2" s="1"/>
  <c r="T678" i="2" s="1"/>
  <c r="K678" i="2"/>
  <c r="L678" i="2" s="1"/>
  <c r="O678" i="2" s="1"/>
  <c r="H678" i="2"/>
  <c r="F678" i="2"/>
  <c r="D678" i="2"/>
  <c r="P677" i="2"/>
  <c r="K677" i="2"/>
  <c r="L677" i="2" s="1"/>
  <c r="O677" i="2" s="1"/>
  <c r="H677" i="2"/>
  <c r="F677" i="2"/>
  <c r="D677" i="2"/>
  <c r="P676" i="2"/>
  <c r="Q676" i="2" s="1"/>
  <c r="R676" i="2" s="1"/>
  <c r="S676" i="2" s="1"/>
  <c r="T676" i="2" s="1"/>
  <c r="O676" i="2"/>
  <c r="L676" i="2"/>
  <c r="K676" i="2"/>
  <c r="H676" i="2"/>
  <c r="F676" i="2"/>
  <c r="D676" i="2"/>
  <c r="R675" i="2"/>
  <c r="S675" i="2" s="1"/>
  <c r="T675" i="2" s="1"/>
  <c r="Q675" i="2"/>
  <c r="P675" i="2"/>
  <c r="L675" i="2"/>
  <c r="O675" i="2" s="1"/>
  <c r="K675" i="2"/>
  <c r="H675" i="2"/>
  <c r="F675" i="2"/>
  <c r="D675" i="2"/>
  <c r="Q674" i="2"/>
  <c r="P674" i="2"/>
  <c r="R674" i="2" s="1"/>
  <c r="S674" i="2" s="1"/>
  <c r="T674" i="2" s="1"/>
  <c r="K674" i="2"/>
  <c r="L674" i="2" s="1"/>
  <c r="O674" i="2" s="1"/>
  <c r="H674" i="2"/>
  <c r="F674" i="2"/>
  <c r="D674" i="2"/>
  <c r="P673" i="2"/>
  <c r="K673" i="2"/>
  <c r="L673" i="2" s="1"/>
  <c r="O673" i="2" s="1"/>
  <c r="H673" i="2"/>
  <c r="F673" i="2"/>
  <c r="D673" i="2"/>
  <c r="P672" i="2"/>
  <c r="Q672" i="2" s="1"/>
  <c r="R672" i="2" s="1"/>
  <c r="S672" i="2" s="1"/>
  <c r="T672" i="2" s="1"/>
  <c r="L672" i="2"/>
  <c r="O672" i="2" s="1"/>
  <c r="K672" i="2"/>
  <c r="H672" i="2"/>
  <c r="F672" i="2"/>
  <c r="D672" i="2"/>
  <c r="Q671" i="2"/>
  <c r="R671" i="2" s="1"/>
  <c r="S671" i="2" s="1"/>
  <c r="T671" i="2" s="1"/>
  <c r="P671" i="2"/>
  <c r="L671" i="2"/>
  <c r="O671" i="2" s="1"/>
  <c r="K671" i="2"/>
  <c r="H671" i="2"/>
  <c r="F671" i="2"/>
  <c r="D671" i="2"/>
  <c r="Q670" i="2"/>
  <c r="P670" i="2"/>
  <c r="K670" i="2"/>
  <c r="L670" i="2" s="1"/>
  <c r="O670" i="2" s="1"/>
  <c r="H670" i="2"/>
  <c r="F670" i="2"/>
  <c r="D670" i="2"/>
  <c r="P669" i="2"/>
  <c r="K669" i="2"/>
  <c r="L669" i="2" s="1"/>
  <c r="O669" i="2" s="1"/>
  <c r="H669" i="2"/>
  <c r="F669" i="2"/>
  <c r="D669" i="2"/>
  <c r="P668" i="2"/>
  <c r="Q668" i="2" s="1"/>
  <c r="R668" i="2" s="1"/>
  <c r="S668" i="2" s="1"/>
  <c r="T668" i="2" s="1"/>
  <c r="L668" i="2"/>
  <c r="O668" i="2" s="1"/>
  <c r="K668" i="2"/>
  <c r="H668" i="2"/>
  <c r="F668" i="2"/>
  <c r="D668" i="2"/>
  <c r="Q667" i="2"/>
  <c r="R667" i="2" s="1"/>
  <c r="S667" i="2" s="1"/>
  <c r="T667" i="2" s="1"/>
  <c r="P667" i="2"/>
  <c r="L667" i="2"/>
  <c r="O667" i="2" s="1"/>
  <c r="K667" i="2"/>
  <c r="H667" i="2"/>
  <c r="F667" i="2"/>
  <c r="D667" i="2"/>
  <c r="Q666" i="2"/>
  <c r="P666" i="2"/>
  <c r="K666" i="2"/>
  <c r="L666" i="2" s="1"/>
  <c r="O666" i="2" s="1"/>
  <c r="H666" i="2"/>
  <c r="F666" i="2"/>
  <c r="D666" i="2"/>
  <c r="P665" i="2"/>
  <c r="K665" i="2"/>
  <c r="L665" i="2" s="1"/>
  <c r="O665" i="2" s="1"/>
  <c r="H665" i="2"/>
  <c r="F665" i="2"/>
  <c r="D665" i="2"/>
  <c r="P664" i="2"/>
  <c r="Q664" i="2" s="1"/>
  <c r="R664" i="2" s="1"/>
  <c r="S664" i="2" s="1"/>
  <c r="T664" i="2" s="1"/>
  <c r="L664" i="2"/>
  <c r="O664" i="2" s="1"/>
  <c r="K664" i="2"/>
  <c r="H664" i="2"/>
  <c r="F664" i="2"/>
  <c r="D664" i="2"/>
  <c r="Q663" i="2"/>
  <c r="R663" i="2" s="1"/>
  <c r="S663" i="2" s="1"/>
  <c r="T663" i="2" s="1"/>
  <c r="P663" i="2"/>
  <c r="L663" i="2"/>
  <c r="O663" i="2" s="1"/>
  <c r="K663" i="2"/>
  <c r="H663" i="2"/>
  <c r="F663" i="2"/>
  <c r="D663" i="2"/>
  <c r="Q662" i="2"/>
  <c r="P662" i="2"/>
  <c r="K662" i="2"/>
  <c r="L662" i="2" s="1"/>
  <c r="O662" i="2" s="1"/>
  <c r="H662" i="2"/>
  <c r="F662" i="2"/>
  <c r="D662" i="2"/>
  <c r="P661" i="2"/>
  <c r="K661" i="2"/>
  <c r="L661" i="2" s="1"/>
  <c r="O661" i="2" s="1"/>
  <c r="H661" i="2"/>
  <c r="F661" i="2"/>
  <c r="D661" i="2"/>
  <c r="P660" i="2"/>
  <c r="Q660" i="2" s="1"/>
  <c r="R660" i="2" s="1"/>
  <c r="S660" i="2" s="1"/>
  <c r="T660" i="2" s="1"/>
  <c r="L660" i="2"/>
  <c r="O660" i="2" s="1"/>
  <c r="K660" i="2"/>
  <c r="H660" i="2"/>
  <c r="F660" i="2"/>
  <c r="D660" i="2"/>
  <c r="Q659" i="2"/>
  <c r="R659" i="2" s="1"/>
  <c r="S659" i="2" s="1"/>
  <c r="T659" i="2" s="1"/>
  <c r="P659" i="2"/>
  <c r="L659" i="2"/>
  <c r="O659" i="2" s="1"/>
  <c r="K659" i="2"/>
  <c r="H659" i="2"/>
  <c r="F659" i="2"/>
  <c r="D659" i="2"/>
  <c r="Q658" i="2"/>
  <c r="P658" i="2"/>
  <c r="K658" i="2"/>
  <c r="L658" i="2" s="1"/>
  <c r="O658" i="2" s="1"/>
  <c r="H658" i="2"/>
  <c r="F658" i="2"/>
  <c r="D658" i="2"/>
  <c r="P657" i="2"/>
  <c r="K657" i="2"/>
  <c r="L657" i="2" s="1"/>
  <c r="O657" i="2" s="1"/>
  <c r="H657" i="2"/>
  <c r="F657" i="2"/>
  <c r="D657" i="2"/>
  <c r="P656" i="2"/>
  <c r="Q656" i="2" s="1"/>
  <c r="R656" i="2" s="1"/>
  <c r="S656" i="2" s="1"/>
  <c r="T656" i="2" s="1"/>
  <c r="L656" i="2"/>
  <c r="O656" i="2" s="1"/>
  <c r="K656" i="2"/>
  <c r="H656" i="2"/>
  <c r="F656" i="2"/>
  <c r="D656" i="2"/>
  <c r="Q655" i="2"/>
  <c r="R655" i="2" s="1"/>
  <c r="S655" i="2" s="1"/>
  <c r="T655" i="2" s="1"/>
  <c r="P655" i="2"/>
  <c r="L655" i="2"/>
  <c r="O655" i="2" s="1"/>
  <c r="K655" i="2"/>
  <c r="H655" i="2"/>
  <c r="F655" i="2"/>
  <c r="D655" i="2"/>
  <c r="Q654" i="2"/>
  <c r="P654" i="2"/>
  <c r="K654" i="2"/>
  <c r="L654" i="2" s="1"/>
  <c r="O654" i="2" s="1"/>
  <c r="H654" i="2"/>
  <c r="F654" i="2"/>
  <c r="D654" i="2"/>
  <c r="P653" i="2"/>
  <c r="K653" i="2"/>
  <c r="L653" i="2" s="1"/>
  <c r="O653" i="2" s="1"/>
  <c r="H653" i="2"/>
  <c r="F653" i="2"/>
  <c r="D653" i="2"/>
  <c r="R652" i="2"/>
  <c r="S652" i="2" s="1"/>
  <c r="T652" i="2" s="1"/>
  <c r="P652" i="2"/>
  <c r="Q652" i="2" s="1"/>
  <c r="O652" i="2"/>
  <c r="L652" i="2"/>
  <c r="K652" i="2"/>
  <c r="H652" i="2"/>
  <c r="F652" i="2"/>
  <c r="D652" i="2"/>
  <c r="R651" i="2"/>
  <c r="S651" i="2" s="1"/>
  <c r="T651" i="2" s="1"/>
  <c r="P651" i="2"/>
  <c r="Q651" i="2" s="1"/>
  <c r="O651" i="2"/>
  <c r="L651" i="2"/>
  <c r="K651" i="2"/>
  <c r="H651" i="2"/>
  <c r="F651" i="2"/>
  <c r="D651" i="2"/>
  <c r="R650" i="2"/>
  <c r="S650" i="2" s="1"/>
  <c r="T650" i="2" s="1"/>
  <c r="P650" i="2"/>
  <c r="Q650" i="2" s="1"/>
  <c r="O650" i="2"/>
  <c r="L650" i="2"/>
  <c r="K650" i="2"/>
  <c r="H650" i="2"/>
  <c r="F650" i="2"/>
  <c r="D650" i="2"/>
  <c r="R649" i="2"/>
  <c r="S649" i="2" s="1"/>
  <c r="T649" i="2" s="1"/>
  <c r="P649" i="2"/>
  <c r="Q649" i="2" s="1"/>
  <c r="K649" i="2"/>
  <c r="L649" i="2" s="1"/>
  <c r="O649" i="2" s="1"/>
  <c r="H649" i="2"/>
  <c r="F649" i="2"/>
  <c r="D649" i="2"/>
  <c r="Q648" i="2"/>
  <c r="P648" i="2"/>
  <c r="R648" i="2" s="1"/>
  <c r="S648" i="2" s="1"/>
  <c r="T648" i="2" s="1"/>
  <c r="K648" i="2"/>
  <c r="L648" i="2" s="1"/>
  <c r="O648" i="2" s="1"/>
  <c r="H648" i="2"/>
  <c r="F648" i="2"/>
  <c r="D648" i="2"/>
  <c r="Q647" i="2"/>
  <c r="P647" i="2"/>
  <c r="R647" i="2" s="1"/>
  <c r="S647" i="2" s="1"/>
  <c r="T647" i="2" s="1"/>
  <c r="K647" i="2"/>
  <c r="L647" i="2" s="1"/>
  <c r="O647" i="2" s="1"/>
  <c r="H647" i="2"/>
  <c r="F647" i="2"/>
  <c r="D647" i="2"/>
  <c r="Q646" i="2"/>
  <c r="P646" i="2"/>
  <c r="R646" i="2" s="1"/>
  <c r="S646" i="2" s="1"/>
  <c r="T646" i="2" s="1"/>
  <c r="K646" i="2"/>
  <c r="L646" i="2" s="1"/>
  <c r="O646" i="2" s="1"/>
  <c r="H646" i="2"/>
  <c r="F646" i="2"/>
  <c r="D646" i="2"/>
  <c r="Q645" i="2"/>
  <c r="P645" i="2"/>
  <c r="R645" i="2" s="1"/>
  <c r="S645" i="2" s="1"/>
  <c r="T645" i="2" s="1"/>
  <c r="K645" i="2"/>
  <c r="L645" i="2" s="1"/>
  <c r="O645" i="2" s="1"/>
  <c r="H645" i="2"/>
  <c r="F645" i="2"/>
  <c r="D645" i="2"/>
  <c r="Q644" i="2"/>
  <c r="P644" i="2"/>
  <c r="R644" i="2" s="1"/>
  <c r="S644" i="2" s="1"/>
  <c r="T644" i="2" s="1"/>
  <c r="K644" i="2"/>
  <c r="L644" i="2" s="1"/>
  <c r="O644" i="2" s="1"/>
  <c r="H644" i="2"/>
  <c r="F644" i="2"/>
  <c r="D644" i="2"/>
  <c r="Q643" i="2"/>
  <c r="P643" i="2"/>
  <c r="R643" i="2" s="1"/>
  <c r="S643" i="2" s="1"/>
  <c r="T643" i="2" s="1"/>
  <c r="K643" i="2"/>
  <c r="L643" i="2" s="1"/>
  <c r="O643" i="2" s="1"/>
  <c r="H643" i="2"/>
  <c r="F643" i="2"/>
  <c r="D643" i="2"/>
  <c r="Q642" i="2"/>
  <c r="P642" i="2"/>
  <c r="R642" i="2" s="1"/>
  <c r="S642" i="2" s="1"/>
  <c r="T642" i="2" s="1"/>
  <c r="K642" i="2"/>
  <c r="L642" i="2" s="1"/>
  <c r="O642" i="2" s="1"/>
  <c r="H642" i="2"/>
  <c r="F642" i="2"/>
  <c r="D642" i="2"/>
  <c r="Q641" i="2"/>
  <c r="P641" i="2"/>
  <c r="R641" i="2" s="1"/>
  <c r="S641" i="2" s="1"/>
  <c r="T641" i="2" s="1"/>
  <c r="K641" i="2"/>
  <c r="L641" i="2" s="1"/>
  <c r="O641" i="2" s="1"/>
  <c r="H641" i="2"/>
  <c r="F641" i="2"/>
  <c r="D641" i="2"/>
  <c r="Q640" i="2"/>
  <c r="P640" i="2"/>
  <c r="R640" i="2" s="1"/>
  <c r="S640" i="2" s="1"/>
  <c r="T640" i="2" s="1"/>
  <c r="K640" i="2"/>
  <c r="L640" i="2" s="1"/>
  <c r="O640" i="2" s="1"/>
  <c r="H640" i="2"/>
  <c r="F640" i="2"/>
  <c r="D640" i="2"/>
  <c r="Q639" i="2"/>
  <c r="P639" i="2"/>
  <c r="R639" i="2" s="1"/>
  <c r="S639" i="2" s="1"/>
  <c r="T639" i="2" s="1"/>
  <c r="K639" i="2"/>
  <c r="L639" i="2" s="1"/>
  <c r="O639" i="2" s="1"/>
  <c r="H639" i="2"/>
  <c r="F639" i="2"/>
  <c r="D639" i="2"/>
  <c r="Q638" i="2"/>
  <c r="P638" i="2"/>
  <c r="R638" i="2" s="1"/>
  <c r="S638" i="2" s="1"/>
  <c r="T638" i="2" s="1"/>
  <c r="K638" i="2"/>
  <c r="L638" i="2" s="1"/>
  <c r="O638" i="2" s="1"/>
  <c r="H638" i="2"/>
  <c r="F638" i="2"/>
  <c r="D638" i="2"/>
  <c r="Q637" i="2"/>
  <c r="P637" i="2"/>
  <c r="R637" i="2" s="1"/>
  <c r="S637" i="2" s="1"/>
  <c r="T637" i="2" s="1"/>
  <c r="K637" i="2"/>
  <c r="L637" i="2" s="1"/>
  <c r="O637" i="2" s="1"/>
  <c r="H637" i="2"/>
  <c r="F637" i="2"/>
  <c r="D637" i="2"/>
  <c r="Q636" i="2"/>
  <c r="P636" i="2"/>
  <c r="R636" i="2" s="1"/>
  <c r="S636" i="2" s="1"/>
  <c r="T636" i="2" s="1"/>
  <c r="K636" i="2"/>
  <c r="L636" i="2" s="1"/>
  <c r="O636" i="2" s="1"/>
  <c r="H636" i="2"/>
  <c r="F636" i="2"/>
  <c r="D636" i="2"/>
  <c r="Q635" i="2"/>
  <c r="P635" i="2"/>
  <c r="R635" i="2" s="1"/>
  <c r="S635" i="2" s="1"/>
  <c r="T635" i="2" s="1"/>
  <c r="K635" i="2"/>
  <c r="L635" i="2" s="1"/>
  <c r="O635" i="2" s="1"/>
  <c r="H635" i="2"/>
  <c r="F635" i="2"/>
  <c r="D635" i="2"/>
  <c r="Q634" i="2"/>
  <c r="P634" i="2"/>
  <c r="R634" i="2" s="1"/>
  <c r="S634" i="2" s="1"/>
  <c r="T634" i="2" s="1"/>
  <c r="K634" i="2"/>
  <c r="L634" i="2" s="1"/>
  <c r="O634" i="2" s="1"/>
  <c r="H634" i="2"/>
  <c r="F634" i="2"/>
  <c r="D634" i="2"/>
  <c r="Q633" i="2"/>
  <c r="P633" i="2"/>
  <c r="R633" i="2" s="1"/>
  <c r="S633" i="2" s="1"/>
  <c r="T633" i="2" s="1"/>
  <c r="K633" i="2"/>
  <c r="L633" i="2" s="1"/>
  <c r="O633" i="2" s="1"/>
  <c r="H633" i="2"/>
  <c r="F633" i="2"/>
  <c r="D633" i="2"/>
  <c r="Q632" i="2"/>
  <c r="P632" i="2"/>
  <c r="K632" i="2"/>
  <c r="L632" i="2" s="1"/>
  <c r="O632" i="2" s="1"/>
  <c r="H632" i="2"/>
  <c r="F632" i="2"/>
  <c r="D632" i="2"/>
  <c r="Q631" i="2"/>
  <c r="P631" i="2"/>
  <c r="R631" i="2" s="1"/>
  <c r="S631" i="2" s="1"/>
  <c r="T631" i="2" s="1"/>
  <c r="K631" i="2"/>
  <c r="L631" i="2" s="1"/>
  <c r="O631" i="2" s="1"/>
  <c r="H631" i="2"/>
  <c r="F631" i="2"/>
  <c r="D631" i="2"/>
  <c r="Q630" i="2"/>
  <c r="P630" i="2"/>
  <c r="K630" i="2"/>
  <c r="L630" i="2" s="1"/>
  <c r="O630" i="2" s="1"/>
  <c r="H630" i="2"/>
  <c r="F630" i="2"/>
  <c r="D630" i="2"/>
  <c r="Q629" i="2"/>
  <c r="P629" i="2"/>
  <c r="R629" i="2" s="1"/>
  <c r="S629" i="2" s="1"/>
  <c r="T629" i="2" s="1"/>
  <c r="K629" i="2"/>
  <c r="L629" i="2" s="1"/>
  <c r="O629" i="2" s="1"/>
  <c r="H629" i="2"/>
  <c r="F629" i="2"/>
  <c r="D629" i="2"/>
  <c r="Q628" i="2"/>
  <c r="P628" i="2"/>
  <c r="O628" i="2"/>
  <c r="K628" i="2"/>
  <c r="L628" i="2" s="1"/>
  <c r="H628" i="2"/>
  <c r="F628" i="2"/>
  <c r="D628" i="2"/>
  <c r="S627" i="2"/>
  <c r="T627" i="2" s="1"/>
  <c r="Q627" i="2"/>
  <c r="P627" i="2"/>
  <c r="R627" i="2" s="1"/>
  <c r="K627" i="2"/>
  <c r="L627" i="2" s="1"/>
  <c r="O627" i="2" s="1"/>
  <c r="H627" i="2"/>
  <c r="F627" i="2"/>
  <c r="D627" i="2"/>
  <c r="Q626" i="2"/>
  <c r="P626" i="2"/>
  <c r="O626" i="2"/>
  <c r="K626" i="2"/>
  <c r="L626" i="2" s="1"/>
  <c r="H626" i="2"/>
  <c r="F626" i="2"/>
  <c r="D626" i="2"/>
  <c r="Q625" i="2"/>
  <c r="P625" i="2"/>
  <c r="R625" i="2" s="1"/>
  <c r="S625" i="2" s="1"/>
  <c r="T625" i="2" s="1"/>
  <c r="K625" i="2"/>
  <c r="L625" i="2" s="1"/>
  <c r="O625" i="2" s="1"/>
  <c r="H625" i="2"/>
  <c r="F625" i="2"/>
  <c r="D625" i="2"/>
  <c r="Q624" i="2"/>
  <c r="P624" i="2"/>
  <c r="O624" i="2"/>
  <c r="K624" i="2"/>
  <c r="L624" i="2" s="1"/>
  <c r="H624" i="2"/>
  <c r="F624" i="2"/>
  <c r="D624" i="2"/>
  <c r="S623" i="2"/>
  <c r="T623" i="2" s="1"/>
  <c r="Q623" i="2"/>
  <c r="P623" i="2"/>
  <c r="R623" i="2" s="1"/>
  <c r="K623" i="2"/>
  <c r="L623" i="2" s="1"/>
  <c r="O623" i="2" s="1"/>
  <c r="H623" i="2"/>
  <c r="F623" i="2"/>
  <c r="D623" i="2"/>
  <c r="A623" i="2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Q622" i="2"/>
  <c r="P622" i="2"/>
  <c r="O622" i="2"/>
  <c r="K622" i="2"/>
  <c r="L622" i="2" s="1"/>
  <c r="H622" i="2"/>
  <c r="F622" i="2"/>
  <c r="D622" i="2"/>
  <c r="R621" i="2"/>
  <c r="S621" i="2" s="1"/>
  <c r="T621" i="2" s="1"/>
  <c r="P621" i="2"/>
  <c r="Q621" i="2" s="1"/>
  <c r="L621" i="2"/>
  <c r="O621" i="2" s="1"/>
  <c r="K621" i="2"/>
  <c r="H621" i="2"/>
  <c r="F621" i="2"/>
  <c r="D621" i="2"/>
  <c r="Q620" i="2"/>
  <c r="R620" i="2" s="1"/>
  <c r="S620" i="2" s="1"/>
  <c r="T620" i="2" s="1"/>
  <c r="P620" i="2"/>
  <c r="O620" i="2"/>
  <c r="K620" i="2"/>
  <c r="L620" i="2" s="1"/>
  <c r="H620" i="2"/>
  <c r="F620" i="2"/>
  <c r="D620" i="2"/>
  <c r="R619" i="2"/>
  <c r="S619" i="2" s="1"/>
  <c r="T619" i="2" s="1"/>
  <c r="P619" i="2"/>
  <c r="Q619" i="2" s="1"/>
  <c r="L619" i="2"/>
  <c r="O619" i="2" s="1"/>
  <c r="K619" i="2"/>
  <c r="H619" i="2"/>
  <c r="F619" i="2"/>
  <c r="D619" i="2"/>
  <c r="Q618" i="2"/>
  <c r="P618" i="2"/>
  <c r="O618" i="2"/>
  <c r="K618" i="2"/>
  <c r="L618" i="2" s="1"/>
  <c r="H618" i="2"/>
  <c r="F618" i="2"/>
  <c r="D618" i="2"/>
  <c r="R617" i="2"/>
  <c r="S617" i="2" s="1"/>
  <c r="T617" i="2" s="1"/>
  <c r="P617" i="2"/>
  <c r="Q617" i="2" s="1"/>
  <c r="L617" i="2"/>
  <c r="O617" i="2" s="1"/>
  <c r="K617" i="2"/>
  <c r="H617" i="2"/>
  <c r="F617" i="2"/>
  <c r="D617" i="2"/>
  <c r="Q616" i="2"/>
  <c r="R616" i="2" s="1"/>
  <c r="S616" i="2" s="1"/>
  <c r="T616" i="2" s="1"/>
  <c r="P616" i="2"/>
  <c r="O616" i="2"/>
  <c r="K616" i="2"/>
  <c r="L616" i="2" s="1"/>
  <c r="H616" i="2"/>
  <c r="F616" i="2"/>
  <c r="D616" i="2"/>
  <c r="R615" i="2"/>
  <c r="S615" i="2" s="1"/>
  <c r="T615" i="2" s="1"/>
  <c r="P615" i="2"/>
  <c r="Q615" i="2" s="1"/>
  <c r="L615" i="2"/>
  <c r="O615" i="2" s="1"/>
  <c r="K615" i="2"/>
  <c r="H615" i="2"/>
  <c r="F615" i="2"/>
  <c r="D615" i="2"/>
  <c r="Q614" i="2"/>
  <c r="P614" i="2"/>
  <c r="O614" i="2"/>
  <c r="K614" i="2"/>
  <c r="L614" i="2" s="1"/>
  <c r="H614" i="2"/>
  <c r="F614" i="2"/>
  <c r="D614" i="2"/>
  <c r="R613" i="2"/>
  <c r="S613" i="2" s="1"/>
  <c r="T613" i="2" s="1"/>
  <c r="P613" i="2"/>
  <c r="Q613" i="2" s="1"/>
  <c r="L613" i="2"/>
  <c r="O613" i="2" s="1"/>
  <c r="K613" i="2"/>
  <c r="H613" i="2"/>
  <c r="F613" i="2"/>
  <c r="D613" i="2"/>
  <c r="Q612" i="2"/>
  <c r="R612" i="2" s="1"/>
  <c r="S612" i="2" s="1"/>
  <c r="T612" i="2" s="1"/>
  <c r="P612" i="2"/>
  <c r="O612" i="2"/>
  <c r="K612" i="2"/>
  <c r="L612" i="2" s="1"/>
  <c r="H612" i="2"/>
  <c r="F612" i="2"/>
  <c r="D612" i="2"/>
  <c r="R611" i="2"/>
  <c r="S611" i="2" s="1"/>
  <c r="T611" i="2" s="1"/>
  <c r="P611" i="2"/>
  <c r="Q611" i="2" s="1"/>
  <c r="L611" i="2"/>
  <c r="O611" i="2" s="1"/>
  <c r="K611" i="2"/>
  <c r="H611" i="2"/>
  <c r="F611" i="2"/>
  <c r="D611" i="2"/>
  <c r="Q610" i="2"/>
  <c r="P610" i="2"/>
  <c r="O610" i="2"/>
  <c r="K610" i="2"/>
  <c r="L610" i="2" s="1"/>
  <c r="H610" i="2"/>
  <c r="F610" i="2"/>
  <c r="D610" i="2"/>
  <c r="R609" i="2"/>
  <c r="S609" i="2" s="1"/>
  <c r="T609" i="2" s="1"/>
  <c r="P609" i="2"/>
  <c r="Q609" i="2" s="1"/>
  <c r="L609" i="2"/>
  <c r="O609" i="2" s="1"/>
  <c r="K609" i="2"/>
  <c r="H609" i="2"/>
  <c r="F609" i="2"/>
  <c r="D609" i="2"/>
  <c r="Q608" i="2"/>
  <c r="R608" i="2" s="1"/>
  <c r="S608" i="2" s="1"/>
  <c r="T608" i="2" s="1"/>
  <c r="P608" i="2"/>
  <c r="O608" i="2"/>
  <c r="K608" i="2"/>
  <c r="L608" i="2" s="1"/>
  <c r="H608" i="2"/>
  <c r="F608" i="2"/>
  <c r="D608" i="2"/>
  <c r="R607" i="2"/>
  <c r="S607" i="2" s="1"/>
  <c r="T607" i="2" s="1"/>
  <c r="P607" i="2"/>
  <c r="Q607" i="2" s="1"/>
  <c r="L607" i="2"/>
  <c r="O607" i="2" s="1"/>
  <c r="K607" i="2"/>
  <c r="H607" i="2"/>
  <c r="F607" i="2"/>
  <c r="D607" i="2"/>
  <c r="Q606" i="2"/>
  <c r="P606" i="2"/>
  <c r="O606" i="2"/>
  <c r="K606" i="2"/>
  <c r="L606" i="2" s="1"/>
  <c r="H606" i="2"/>
  <c r="F606" i="2"/>
  <c r="D606" i="2"/>
  <c r="R605" i="2"/>
  <c r="S605" i="2" s="1"/>
  <c r="T605" i="2" s="1"/>
  <c r="P605" i="2"/>
  <c r="Q605" i="2" s="1"/>
  <c r="L605" i="2"/>
  <c r="O605" i="2" s="1"/>
  <c r="K605" i="2"/>
  <c r="H605" i="2"/>
  <c r="F605" i="2"/>
  <c r="D605" i="2"/>
  <c r="Q604" i="2"/>
  <c r="R604" i="2" s="1"/>
  <c r="S604" i="2" s="1"/>
  <c r="T604" i="2" s="1"/>
  <c r="P604" i="2"/>
  <c r="O604" i="2"/>
  <c r="K604" i="2"/>
  <c r="L604" i="2" s="1"/>
  <c r="H604" i="2"/>
  <c r="F604" i="2"/>
  <c r="D604" i="2"/>
  <c r="R603" i="2"/>
  <c r="S603" i="2" s="1"/>
  <c r="T603" i="2" s="1"/>
  <c r="P603" i="2"/>
  <c r="Q603" i="2" s="1"/>
  <c r="L603" i="2"/>
  <c r="O603" i="2" s="1"/>
  <c r="K603" i="2"/>
  <c r="H603" i="2"/>
  <c r="F603" i="2"/>
  <c r="D603" i="2"/>
  <c r="Q602" i="2"/>
  <c r="P602" i="2"/>
  <c r="O602" i="2"/>
  <c r="K602" i="2"/>
  <c r="L602" i="2" s="1"/>
  <c r="H602" i="2"/>
  <c r="F602" i="2"/>
  <c r="D602" i="2"/>
  <c r="R601" i="2"/>
  <c r="S601" i="2" s="1"/>
  <c r="T601" i="2" s="1"/>
  <c r="P601" i="2"/>
  <c r="Q601" i="2" s="1"/>
  <c r="L601" i="2"/>
  <c r="O601" i="2" s="1"/>
  <c r="K601" i="2"/>
  <c r="H601" i="2"/>
  <c r="F601" i="2"/>
  <c r="D601" i="2"/>
  <c r="Q600" i="2"/>
  <c r="R600" i="2" s="1"/>
  <c r="S600" i="2" s="1"/>
  <c r="T600" i="2" s="1"/>
  <c r="P600" i="2"/>
  <c r="O600" i="2"/>
  <c r="K600" i="2"/>
  <c r="L600" i="2" s="1"/>
  <c r="H600" i="2"/>
  <c r="F600" i="2"/>
  <c r="D600" i="2"/>
  <c r="R599" i="2"/>
  <c r="S599" i="2" s="1"/>
  <c r="T599" i="2" s="1"/>
  <c r="P599" i="2"/>
  <c r="Q599" i="2" s="1"/>
  <c r="L599" i="2"/>
  <c r="O599" i="2" s="1"/>
  <c r="K599" i="2"/>
  <c r="H599" i="2"/>
  <c r="F599" i="2"/>
  <c r="D599" i="2"/>
  <c r="Q598" i="2"/>
  <c r="P598" i="2"/>
  <c r="O598" i="2"/>
  <c r="K598" i="2"/>
  <c r="L598" i="2" s="1"/>
  <c r="H598" i="2"/>
  <c r="F598" i="2"/>
  <c r="D598" i="2"/>
  <c r="R597" i="2"/>
  <c r="S597" i="2" s="1"/>
  <c r="T597" i="2" s="1"/>
  <c r="P597" i="2"/>
  <c r="Q597" i="2" s="1"/>
  <c r="L597" i="2"/>
  <c r="O597" i="2" s="1"/>
  <c r="K597" i="2"/>
  <c r="H597" i="2"/>
  <c r="F597" i="2"/>
  <c r="D597" i="2"/>
  <c r="Q596" i="2"/>
  <c r="R596" i="2" s="1"/>
  <c r="S596" i="2" s="1"/>
  <c r="T596" i="2" s="1"/>
  <c r="P596" i="2"/>
  <c r="O596" i="2"/>
  <c r="K596" i="2"/>
  <c r="L596" i="2" s="1"/>
  <c r="H596" i="2"/>
  <c r="F596" i="2"/>
  <c r="D596" i="2"/>
  <c r="R595" i="2"/>
  <c r="S595" i="2" s="1"/>
  <c r="T595" i="2" s="1"/>
  <c r="P595" i="2"/>
  <c r="Q595" i="2" s="1"/>
  <c r="L595" i="2"/>
  <c r="O595" i="2" s="1"/>
  <c r="K595" i="2"/>
  <c r="H595" i="2"/>
  <c r="F595" i="2"/>
  <c r="D595" i="2"/>
  <c r="Q594" i="2"/>
  <c r="P594" i="2"/>
  <c r="O594" i="2"/>
  <c r="K594" i="2"/>
  <c r="L594" i="2" s="1"/>
  <c r="H594" i="2"/>
  <c r="F594" i="2"/>
  <c r="D594" i="2"/>
  <c r="R593" i="2"/>
  <c r="S593" i="2" s="1"/>
  <c r="T593" i="2" s="1"/>
  <c r="P593" i="2"/>
  <c r="Q593" i="2" s="1"/>
  <c r="L593" i="2"/>
  <c r="O593" i="2" s="1"/>
  <c r="K593" i="2"/>
  <c r="H593" i="2"/>
  <c r="F593" i="2"/>
  <c r="D593" i="2"/>
  <c r="Q592" i="2"/>
  <c r="R592" i="2" s="1"/>
  <c r="S592" i="2" s="1"/>
  <c r="T592" i="2" s="1"/>
  <c r="P592" i="2"/>
  <c r="O592" i="2"/>
  <c r="K592" i="2"/>
  <c r="L592" i="2" s="1"/>
  <c r="H592" i="2"/>
  <c r="F592" i="2"/>
  <c r="D592" i="2"/>
  <c r="P591" i="2"/>
  <c r="K591" i="2"/>
  <c r="L591" i="2" s="1"/>
  <c r="O591" i="2" s="1"/>
  <c r="H591" i="2"/>
  <c r="F591" i="2"/>
  <c r="D591" i="2"/>
  <c r="Q590" i="2"/>
  <c r="P590" i="2"/>
  <c r="O590" i="2"/>
  <c r="K590" i="2"/>
  <c r="L590" i="2" s="1"/>
  <c r="H590" i="2"/>
  <c r="F590" i="2"/>
  <c r="D590" i="2"/>
  <c r="P589" i="2"/>
  <c r="Q589" i="2" s="1"/>
  <c r="L589" i="2"/>
  <c r="O589" i="2" s="1"/>
  <c r="K589" i="2"/>
  <c r="H589" i="2"/>
  <c r="F589" i="2"/>
  <c r="D589" i="2"/>
  <c r="R588" i="2"/>
  <c r="S588" i="2" s="1"/>
  <c r="T588" i="2" s="1"/>
  <c r="Q588" i="2"/>
  <c r="P588" i="2"/>
  <c r="L588" i="2"/>
  <c r="O588" i="2" s="1"/>
  <c r="K588" i="2"/>
  <c r="H588" i="2"/>
  <c r="F588" i="2"/>
  <c r="D588" i="2"/>
  <c r="P587" i="2"/>
  <c r="Q587" i="2" s="1"/>
  <c r="R587" i="2" s="1"/>
  <c r="S587" i="2" s="1"/>
  <c r="T587" i="2" s="1"/>
  <c r="K587" i="2"/>
  <c r="L587" i="2" s="1"/>
  <c r="O587" i="2" s="1"/>
  <c r="H587" i="2"/>
  <c r="F587" i="2"/>
  <c r="D587" i="2"/>
  <c r="Q586" i="2"/>
  <c r="P586" i="2"/>
  <c r="O586" i="2"/>
  <c r="K586" i="2"/>
  <c r="L586" i="2" s="1"/>
  <c r="H586" i="2"/>
  <c r="F586" i="2"/>
  <c r="D586" i="2"/>
  <c r="P585" i="2"/>
  <c r="Q585" i="2" s="1"/>
  <c r="L585" i="2"/>
  <c r="O585" i="2" s="1"/>
  <c r="K585" i="2"/>
  <c r="H585" i="2"/>
  <c r="F585" i="2"/>
  <c r="D585" i="2"/>
  <c r="R584" i="2"/>
  <c r="S584" i="2" s="1"/>
  <c r="T584" i="2" s="1"/>
  <c r="Q584" i="2"/>
  <c r="P584" i="2"/>
  <c r="L584" i="2"/>
  <c r="O584" i="2" s="1"/>
  <c r="K584" i="2"/>
  <c r="H584" i="2"/>
  <c r="F584" i="2"/>
  <c r="D584" i="2"/>
  <c r="P583" i="2"/>
  <c r="K583" i="2"/>
  <c r="L583" i="2" s="1"/>
  <c r="O583" i="2" s="1"/>
  <c r="H583" i="2"/>
  <c r="F583" i="2"/>
  <c r="D583" i="2"/>
  <c r="Q582" i="2"/>
  <c r="P582" i="2"/>
  <c r="O582" i="2"/>
  <c r="K582" i="2"/>
  <c r="L582" i="2" s="1"/>
  <c r="H582" i="2"/>
  <c r="F582" i="2"/>
  <c r="D582" i="2"/>
  <c r="P581" i="2"/>
  <c r="Q581" i="2" s="1"/>
  <c r="L581" i="2"/>
  <c r="O581" i="2" s="1"/>
  <c r="K581" i="2"/>
  <c r="H581" i="2"/>
  <c r="F581" i="2"/>
  <c r="D581" i="2"/>
  <c r="R580" i="2"/>
  <c r="S580" i="2" s="1"/>
  <c r="T580" i="2" s="1"/>
  <c r="Q580" i="2"/>
  <c r="P580" i="2"/>
  <c r="L580" i="2"/>
  <c r="O580" i="2" s="1"/>
  <c r="K580" i="2"/>
  <c r="H580" i="2"/>
  <c r="F580" i="2"/>
  <c r="D580" i="2"/>
  <c r="P579" i="2"/>
  <c r="Q579" i="2" s="1"/>
  <c r="R579" i="2" s="1"/>
  <c r="S579" i="2" s="1"/>
  <c r="T579" i="2" s="1"/>
  <c r="K579" i="2"/>
  <c r="L579" i="2" s="1"/>
  <c r="O579" i="2" s="1"/>
  <c r="H579" i="2"/>
  <c r="F579" i="2"/>
  <c r="D579" i="2"/>
  <c r="Q578" i="2"/>
  <c r="P578" i="2"/>
  <c r="O578" i="2"/>
  <c r="K578" i="2"/>
  <c r="L578" i="2" s="1"/>
  <c r="H578" i="2"/>
  <c r="F578" i="2"/>
  <c r="D578" i="2"/>
  <c r="P577" i="2"/>
  <c r="Q577" i="2" s="1"/>
  <c r="L577" i="2"/>
  <c r="O577" i="2" s="1"/>
  <c r="K577" i="2"/>
  <c r="H577" i="2"/>
  <c r="F577" i="2"/>
  <c r="D577" i="2"/>
  <c r="R576" i="2"/>
  <c r="S576" i="2" s="1"/>
  <c r="T576" i="2" s="1"/>
  <c r="Q576" i="2"/>
  <c r="P576" i="2"/>
  <c r="L576" i="2"/>
  <c r="O576" i="2" s="1"/>
  <c r="K576" i="2"/>
  <c r="H576" i="2"/>
  <c r="F576" i="2"/>
  <c r="D576" i="2"/>
  <c r="P575" i="2"/>
  <c r="K575" i="2"/>
  <c r="L575" i="2" s="1"/>
  <c r="O575" i="2" s="1"/>
  <c r="H575" i="2"/>
  <c r="F575" i="2"/>
  <c r="D575" i="2"/>
  <c r="Q574" i="2"/>
  <c r="P574" i="2"/>
  <c r="O574" i="2"/>
  <c r="K574" i="2"/>
  <c r="L574" i="2" s="1"/>
  <c r="H574" i="2"/>
  <c r="F574" i="2"/>
  <c r="D574" i="2"/>
  <c r="Q573" i="2"/>
  <c r="P573" i="2"/>
  <c r="R573" i="2" s="1"/>
  <c r="S573" i="2" s="1"/>
  <c r="T573" i="2" s="1"/>
  <c r="K573" i="2"/>
  <c r="L573" i="2" s="1"/>
  <c r="O573" i="2" s="1"/>
  <c r="H573" i="2"/>
  <c r="F573" i="2"/>
  <c r="D573" i="2"/>
  <c r="P572" i="2"/>
  <c r="Q572" i="2" s="1"/>
  <c r="R572" i="2" s="1"/>
  <c r="S572" i="2" s="1"/>
  <c r="T572" i="2" s="1"/>
  <c r="L572" i="2"/>
  <c r="O572" i="2" s="1"/>
  <c r="K572" i="2"/>
  <c r="H572" i="2"/>
  <c r="F572" i="2"/>
  <c r="D572" i="2"/>
  <c r="Q571" i="2"/>
  <c r="R571" i="2" s="1"/>
  <c r="S571" i="2" s="1"/>
  <c r="T571" i="2" s="1"/>
  <c r="P571" i="2"/>
  <c r="K571" i="2"/>
  <c r="L571" i="2" s="1"/>
  <c r="O571" i="2" s="1"/>
  <c r="H571" i="2"/>
  <c r="F571" i="2"/>
  <c r="D571" i="2"/>
  <c r="P570" i="2"/>
  <c r="L570" i="2"/>
  <c r="O570" i="2" s="1"/>
  <c r="K570" i="2"/>
  <c r="H570" i="2"/>
  <c r="F570" i="2"/>
  <c r="D570" i="2"/>
  <c r="Q569" i="2"/>
  <c r="P569" i="2"/>
  <c r="R569" i="2" s="1"/>
  <c r="S569" i="2" s="1"/>
  <c r="T569" i="2" s="1"/>
  <c r="K569" i="2"/>
  <c r="L569" i="2" s="1"/>
  <c r="O569" i="2" s="1"/>
  <c r="H569" i="2"/>
  <c r="F569" i="2"/>
  <c r="D569" i="2"/>
  <c r="P568" i="2"/>
  <c r="Q568" i="2" s="1"/>
  <c r="R568" i="2" s="1"/>
  <c r="S568" i="2" s="1"/>
  <c r="T568" i="2" s="1"/>
  <c r="L568" i="2"/>
  <c r="O568" i="2" s="1"/>
  <c r="K568" i="2"/>
  <c r="H568" i="2"/>
  <c r="F568" i="2"/>
  <c r="D568" i="2"/>
  <c r="Q567" i="2"/>
  <c r="R567" i="2" s="1"/>
  <c r="S567" i="2" s="1"/>
  <c r="T567" i="2" s="1"/>
  <c r="P567" i="2"/>
  <c r="K567" i="2"/>
  <c r="L567" i="2" s="1"/>
  <c r="O567" i="2" s="1"/>
  <c r="H567" i="2"/>
  <c r="F567" i="2"/>
  <c r="D567" i="2"/>
  <c r="P566" i="2"/>
  <c r="L566" i="2"/>
  <c r="O566" i="2" s="1"/>
  <c r="K566" i="2"/>
  <c r="H566" i="2"/>
  <c r="F566" i="2"/>
  <c r="D566" i="2"/>
  <c r="Q565" i="2"/>
  <c r="P565" i="2"/>
  <c r="R565" i="2" s="1"/>
  <c r="S565" i="2" s="1"/>
  <c r="T565" i="2" s="1"/>
  <c r="K565" i="2"/>
  <c r="L565" i="2" s="1"/>
  <c r="O565" i="2" s="1"/>
  <c r="H565" i="2"/>
  <c r="F565" i="2"/>
  <c r="D565" i="2"/>
  <c r="P564" i="2"/>
  <c r="Q564" i="2" s="1"/>
  <c r="R564" i="2" s="1"/>
  <c r="S564" i="2" s="1"/>
  <c r="T564" i="2" s="1"/>
  <c r="L564" i="2"/>
  <c r="O564" i="2" s="1"/>
  <c r="K564" i="2"/>
  <c r="H564" i="2"/>
  <c r="F564" i="2"/>
  <c r="D564" i="2"/>
  <c r="Q563" i="2"/>
  <c r="R563" i="2" s="1"/>
  <c r="S563" i="2" s="1"/>
  <c r="T563" i="2" s="1"/>
  <c r="P563" i="2"/>
  <c r="K563" i="2"/>
  <c r="L563" i="2" s="1"/>
  <c r="O563" i="2" s="1"/>
  <c r="H563" i="2"/>
  <c r="F563" i="2"/>
  <c r="D563" i="2"/>
  <c r="P562" i="2"/>
  <c r="L562" i="2"/>
  <c r="O562" i="2" s="1"/>
  <c r="K562" i="2"/>
  <c r="H562" i="2"/>
  <c r="F562" i="2"/>
  <c r="D562" i="2"/>
  <c r="Q561" i="2"/>
  <c r="P561" i="2"/>
  <c r="R561" i="2" s="1"/>
  <c r="S561" i="2" s="1"/>
  <c r="T561" i="2" s="1"/>
  <c r="K561" i="2"/>
  <c r="L561" i="2" s="1"/>
  <c r="O561" i="2" s="1"/>
  <c r="H561" i="2"/>
  <c r="F561" i="2"/>
  <c r="D561" i="2"/>
  <c r="P560" i="2"/>
  <c r="Q560" i="2" s="1"/>
  <c r="R560" i="2" s="1"/>
  <c r="S560" i="2" s="1"/>
  <c r="T560" i="2" s="1"/>
  <c r="L560" i="2"/>
  <c r="O560" i="2" s="1"/>
  <c r="K560" i="2"/>
  <c r="H560" i="2"/>
  <c r="F560" i="2"/>
  <c r="D560" i="2"/>
  <c r="Q559" i="2"/>
  <c r="R559" i="2" s="1"/>
  <c r="S559" i="2" s="1"/>
  <c r="T559" i="2" s="1"/>
  <c r="P559" i="2"/>
  <c r="K559" i="2"/>
  <c r="L559" i="2" s="1"/>
  <c r="O559" i="2" s="1"/>
  <c r="H559" i="2"/>
  <c r="F559" i="2"/>
  <c r="D559" i="2"/>
  <c r="P558" i="2"/>
  <c r="L558" i="2"/>
  <c r="O558" i="2" s="1"/>
  <c r="K558" i="2"/>
  <c r="H558" i="2"/>
  <c r="F558" i="2"/>
  <c r="D558" i="2"/>
  <c r="Q557" i="2"/>
  <c r="P557" i="2"/>
  <c r="R557" i="2" s="1"/>
  <c r="S557" i="2" s="1"/>
  <c r="T557" i="2" s="1"/>
  <c r="K557" i="2"/>
  <c r="L557" i="2" s="1"/>
  <c r="O557" i="2" s="1"/>
  <c r="H557" i="2"/>
  <c r="F557" i="2"/>
  <c r="D557" i="2"/>
  <c r="P556" i="2"/>
  <c r="Q556" i="2" s="1"/>
  <c r="R556" i="2" s="1"/>
  <c r="S556" i="2" s="1"/>
  <c r="T556" i="2" s="1"/>
  <c r="L556" i="2"/>
  <c r="O556" i="2" s="1"/>
  <c r="K556" i="2"/>
  <c r="H556" i="2"/>
  <c r="F556" i="2"/>
  <c r="D556" i="2"/>
  <c r="Q555" i="2"/>
  <c r="R555" i="2" s="1"/>
  <c r="S555" i="2" s="1"/>
  <c r="T555" i="2" s="1"/>
  <c r="P555" i="2"/>
  <c r="K555" i="2"/>
  <c r="L555" i="2" s="1"/>
  <c r="O555" i="2" s="1"/>
  <c r="H555" i="2"/>
  <c r="F555" i="2"/>
  <c r="D555" i="2"/>
  <c r="P554" i="2"/>
  <c r="L554" i="2"/>
  <c r="O554" i="2" s="1"/>
  <c r="K554" i="2"/>
  <c r="H554" i="2"/>
  <c r="F554" i="2"/>
  <c r="D554" i="2"/>
  <c r="Q553" i="2"/>
  <c r="P553" i="2"/>
  <c r="R553" i="2" s="1"/>
  <c r="S553" i="2" s="1"/>
  <c r="T553" i="2" s="1"/>
  <c r="K553" i="2"/>
  <c r="L553" i="2" s="1"/>
  <c r="O553" i="2" s="1"/>
  <c r="H553" i="2"/>
  <c r="F553" i="2"/>
  <c r="D553" i="2"/>
  <c r="P552" i="2"/>
  <c r="Q552" i="2" s="1"/>
  <c r="R552" i="2" s="1"/>
  <c r="S552" i="2" s="1"/>
  <c r="T552" i="2" s="1"/>
  <c r="L552" i="2"/>
  <c r="O552" i="2" s="1"/>
  <c r="K552" i="2"/>
  <c r="H552" i="2"/>
  <c r="F552" i="2"/>
  <c r="D552" i="2"/>
  <c r="Q551" i="2"/>
  <c r="R551" i="2" s="1"/>
  <c r="S551" i="2" s="1"/>
  <c r="T551" i="2" s="1"/>
  <c r="P551" i="2"/>
  <c r="K551" i="2"/>
  <c r="L551" i="2" s="1"/>
  <c r="O551" i="2" s="1"/>
  <c r="H551" i="2"/>
  <c r="F551" i="2"/>
  <c r="D551" i="2"/>
  <c r="P550" i="2"/>
  <c r="L550" i="2"/>
  <c r="O550" i="2" s="1"/>
  <c r="K550" i="2"/>
  <c r="H550" i="2"/>
  <c r="F550" i="2"/>
  <c r="D550" i="2"/>
  <c r="Q549" i="2"/>
  <c r="P549" i="2"/>
  <c r="R549" i="2" s="1"/>
  <c r="S549" i="2" s="1"/>
  <c r="T549" i="2" s="1"/>
  <c r="K549" i="2"/>
  <c r="L549" i="2" s="1"/>
  <c r="O549" i="2" s="1"/>
  <c r="H549" i="2"/>
  <c r="F549" i="2"/>
  <c r="D549" i="2"/>
  <c r="P548" i="2"/>
  <c r="Q548" i="2" s="1"/>
  <c r="R548" i="2" s="1"/>
  <c r="S548" i="2" s="1"/>
  <c r="T548" i="2" s="1"/>
  <c r="L548" i="2"/>
  <c r="O548" i="2" s="1"/>
  <c r="K548" i="2"/>
  <c r="H548" i="2"/>
  <c r="F548" i="2"/>
  <c r="D548" i="2"/>
  <c r="Q547" i="2"/>
  <c r="R547" i="2" s="1"/>
  <c r="S547" i="2" s="1"/>
  <c r="T547" i="2" s="1"/>
  <c r="P547" i="2"/>
  <c r="K547" i="2"/>
  <c r="L547" i="2" s="1"/>
  <c r="O547" i="2" s="1"/>
  <c r="H547" i="2"/>
  <c r="F547" i="2"/>
  <c r="D547" i="2"/>
  <c r="P546" i="2"/>
  <c r="L546" i="2"/>
  <c r="O546" i="2" s="1"/>
  <c r="K546" i="2"/>
  <c r="H546" i="2"/>
  <c r="F546" i="2"/>
  <c r="D546" i="2"/>
  <c r="Q545" i="2"/>
  <c r="P545" i="2"/>
  <c r="R545" i="2" s="1"/>
  <c r="S545" i="2" s="1"/>
  <c r="T545" i="2" s="1"/>
  <c r="K545" i="2"/>
  <c r="L545" i="2" s="1"/>
  <c r="O545" i="2" s="1"/>
  <c r="H545" i="2"/>
  <c r="F545" i="2"/>
  <c r="D545" i="2"/>
  <c r="P544" i="2"/>
  <c r="Q544" i="2" s="1"/>
  <c r="R544" i="2" s="1"/>
  <c r="S544" i="2" s="1"/>
  <c r="T544" i="2" s="1"/>
  <c r="L544" i="2"/>
  <c r="O544" i="2" s="1"/>
  <c r="K544" i="2"/>
  <c r="H544" i="2"/>
  <c r="F544" i="2"/>
  <c r="D544" i="2"/>
  <c r="Q543" i="2"/>
  <c r="R543" i="2" s="1"/>
  <c r="S543" i="2" s="1"/>
  <c r="T543" i="2" s="1"/>
  <c r="P543" i="2"/>
  <c r="K543" i="2"/>
  <c r="L543" i="2" s="1"/>
  <c r="O543" i="2" s="1"/>
  <c r="H543" i="2"/>
  <c r="F543" i="2"/>
  <c r="D543" i="2"/>
  <c r="P542" i="2"/>
  <c r="L542" i="2"/>
  <c r="O542" i="2" s="1"/>
  <c r="K542" i="2"/>
  <c r="H542" i="2"/>
  <c r="F542" i="2"/>
  <c r="D542" i="2"/>
  <c r="Q541" i="2"/>
  <c r="P541" i="2"/>
  <c r="R541" i="2" s="1"/>
  <c r="S541" i="2" s="1"/>
  <c r="T541" i="2" s="1"/>
  <c r="K541" i="2"/>
  <c r="L541" i="2" s="1"/>
  <c r="O541" i="2" s="1"/>
  <c r="H541" i="2"/>
  <c r="F541" i="2"/>
  <c r="D541" i="2"/>
  <c r="P540" i="2"/>
  <c r="Q540" i="2" s="1"/>
  <c r="R540" i="2" s="1"/>
  <c r="S540" i="2" s="1"/>
  <c r="T540" i="2" s="1"/>
  <c r="L540" i="2"/>
  <c r="O540" i="2" s="1"/>
  <c r="K540" i="2"/>
  <c r="H540" i="2"/>
  <c r="F540" i="2"/>
  <c r="D540" i="2"/>
  <c r="Q539" i="2"/>
  <c r="R539" i="2" s="1"/>
  <c r="S539" i="2" s="1"/>
  <c r="T539" i="2" s="1"/>
  <c r="P539" i="2"/>
  <c r="K539" i="2"/>
  <c r="L539" i="2" s="1"/>
  <c r="O539" i="2" s="1"/>
  <c r="H539" i="2"/>
  <c r="F539" i="2"/>
  <c r="D539" i="2"/>
  <c r="P538" i="2"/>
  <c r="L538" i="2"/>
  <c r="O538" i="2" s="1"/>
  <c r="K538" i="2"/>
  <c r="H538" i="2"/>
  <c r="F538" i="2"/>
  <c r="D538" i="2"/>
  <c r="Q537" i="2"/>
  <c r="P537" i="2"/>
  <c r="R537" i="2" s="1"/>
  <c r="S537" i="2" s="1"/>
  <c r="T537" i="2" s="1"/>
  <c r="K537" i="2"/>
  <c r="L537" i="2" s="1"/>
  <c r="O537" i="2" s="1"/>
  <c r="H537" i="2"/>
  <c r="F537" i="2"/>
  <c r="D537" i="2"/>
  <c r="P536" i="2"/>
  <c r="Q536" i="2" s="1"/>
  <c r="R536" i="2" s="1"/>
  <c r="S536" i="2" s="1"/>
  <c r="T536" i="2" s="1"/>
  <c r="L536" i="2"/>
  <c r="O536" i="2" s="1"/>
  <c r="K536" i="2"/>
  <c r="H536" i="2"/>
  <c r="F536" i="2"/>
  <c r="D536" i="2"/>
  <c r="Q535" i="2"/>
  <c r="R535" i="2" s="1"/>
  <c r="S535" i="2" s="1"/>
  <c r="T535" i="2" s="1"/>
  <c r="P535" i="2"/>
  <c r="K535" i="2"/>
  <c r="L535" i="2" s="1"/>
  <c r="O535" i="2" s="1"/>
  <c r="H535" i="2"/>
  <c r="F535" i="2"/>
  <c r="D535" i="2"/>
  <c r="P534" i="2"/>
  <c r="L534" i="2"/>
  <c r="O534" i="2" s="1"/>
  <c r="K534" i="2"/>
  <c r="H534" i="2"/>
  <c r="F534" i="2"/>
  <c r="D534" i="2"/>
  <c r="Q533" i="2"/>
  <c r="P533" i="2"/>
  <c r="R533" i="2" s="1"/>
  <c r="S533" i="2" s="1"/>
  <c r="T533" i="2" s="1"/>
  <c r="K533" i="2"/>
  <c r="L533" i="2" s="1"/>
  <c r="O533" i="2" s="1"/>
  <c r="H533" i="2"/>
  <c r="F533" i="2"/>
  <c r="D533" i="2"/>
  <c r="P532" i="2"/>
  <c r="Q532" i="2" s="1"/>
  <c r="R532" i="2" s="1"/>
  <c r="S532" i="2" s="1"/>
  <c r="T532" i="2" s="1"/>
  <c r="L532" i="2"/>
  <c r="O532" i="2" s="1"/>
  <c r="K532" i="2"/>
  <c r="H532" i="2"/>
  <c r="F532" i="2"/>
  <c r="D532" i="2"/>
  <c r="Q531" i="2"/>
  <c r="R531" i="2" s="1"/>
  <c r="S531" i="2" s="1"/>
  <c r="T531" i="2" s="1"/>
  <c r="P531" i="2"/>
  <c r="K531" i="2"/>
  <c r="L531" i="2" s="1"/>
  <c r="O531" i="2" s="1"/>
  <c r="H531" i="2"/>
  <c r="F531" i="2"/>
  <c r="D531" i="2"/>
  <c r="P530" i="2"/>
  <c r="L530" i="2"/>
  <c r="O530" i="2" s="1"/>
  <c r="K530" i="2"/>
  <c r="H530" i="2"/>
  <c r="F530" i="2"/>
  <c r="D530" i="2"/>
  <c r="Q529" i="2"/>
  <c r="P529" i="2"/>
  <c r="R529" i="2" s="1"/>
  <c r="S529" i="2" s="1"/>
  <c r="T529" i="2" s="1"/>
  <c r="K529" i="2"/>
  <c r="L529" i="2" s="1"/>
  <c r="O529" i="2" s="1"/>
  <c r="H529" i="2"/>
  <c r="F529" i="2"/>
  <c r="D529" i="2"/>
  <c r="P528" i="2"/>
  <c r="Q528" i="2" s="1"/>
  <c r="R528" i="2" s="1"/>
  <c r="S528" i="2" s="1"/>
  <c r="T528" i="2" s="1"/>
  <c r="L528" i="2"/>
  <c r="O528" i="2" s="1"/>
  <c r="K528" i="2"/>
  <c r="H528" i="2"/>
  <c r="F528" i="2"/>
  <c r="D528" i="2"/>
  <c r="Q527" i="2"/>
  <c r="R527" i="2" s="1"/>
  <c r="S527" i="2" s="1"/>
  <c r="T527" i="2" s="1"/>
  <c r="P527" i="2"/>
  <c r="K527" i="2"/>
  <c r="L527" i="2" s="1"/>
  <c r="O527" i="2" s="1"/>
  <c r="H527" i="2"/>
  <c r="F527" i="2"/>
  <c r="D527" i="2"/>
  <c r="P526" i="2"/>
  <c r="L526" i="2"/>
  <c r="O526" i="2" s="1"/>
  <c r="K526" i="2"/>
  <c r="H526" i="2"/>
  <c r="F526" i="2"/>
  <c r="D526" i="2"/>
  <c r="Q525" i="2"/>
  <c r="P525" i="2"/>
  <c r="R525" i="2" s="1"/>
  <c r="S525" i="2" s="1"/>
  <c r="T525" i="2" s="1"/>
  <c r="K525" i="2"/>
  <c r="L525" i="2" s="1"/>
  <c r="O525" i="2" s="1"/>
  <c r="H525" i="2"/>
  <c r="F525" i="2"/>
  <c r="D525" i="2"/>
  <c r="P524" i="2"/>
  <c r="Q524" i="2" s="1"/>
  <c r="R524" i="2" s="1"/>
  <c r="S524" i="2" s="1"/>
  <c r="T524" i="2" s="1"/>
  <c r="L524" i="2"/>
  <c r="O524" i="2" s="1"/>
  <c r="K524" i="2"/>
  <c r="H524" i="2"/>
  <c r="F524" i="2"/>
  <c r="D524" i="2"/>
  <c r="Q523" i="2"/>
  <c r="R523" i="2" s="1"/>
  <c r="S523" i="2" s="1"/>
  <c r="T523" i="2" s="1"/>
  <c r="P523" i="2"/>
  <c r="K523" i="2"/>
  <c r="L523" i="2" s="1"/>
  <c r="O523" i="2" s="1"/>
  <c r="H523" i="2"/>
  <c r="F523" i="2"/>
  <c r="D523" i="2"/>
  <c r="P522" i="2"/>
  <c r="L522" i="2"/>
  <c r="O522" i="2" s="1"/>
  <c r="K522" i="2"/>
  <c r="H522" i="2"/>
  <c r="F522" i="2"/>
  <c r="D522" i="2"/>
  <c r="Q521" i="2"/>
  <c r="P521" i="2"/>
  <c r="R521" i="2" s="1"/>
  <c r="S521" i="2" s="1"/>
  <c r="T521" i="2" s="1"/>
  <c r="K521" i="2"/>
  <c r="L521" i="2" s="1"/>
  <c r="O521" i="2" s="1"/>
  <c r="H521" i="2"/>
  <c r="F521" i="2"/>
  <c r="D521" i="2"/>
  <c r="P520" i="2"/>
  <c r="Q520" i="2" s="1"/>
  <c r="R520" i="2" s="1"/>
  <c r="S520" i="2" s="1"/>
  <c r="T520" i="2" s="1"/>
  <c r="L520" i="2"/>
  <c r="O520" i="2" s="1"/>
  <c r="K520" i="2"/>
  <c r="H520" i="2"/>
  <c r="F520" i="2"/>
  <c r="D520" i="2"/>
  <c r="Q519" i="2"/>
  <c r="R519" i="2" s="1"/>
  <c r="S519" i="2" s="1"/>
  <c r="T519" i="2" s="1"/>
  <c r="P519" i="2"/>
  <c r="K519" i="2"/>
  <c r="L519" i="2" s="1"/>
  <c r="O519" i="2" s="1"/>
  <c r="H519" i="2"/>
  <c r="F519" i="2"/>
  <c r="D519" i="2"/>
  <c r="P518" i="2"/>
  <c r="L518" i="2"/>
  <c r="O518" i="2" s="1"/>
  <c r="K518" i="2"/>
  <c r="H518" i="2"/>
  <c r="F518" i="2"/>
  <c r="D518" i="2"/>
  <c r="Q517" i="2"/>
  <c r="P517" i="2"/>
  <c r="R517" i="2" s="1"/>
  <c r="S517" i="2" s="1"/>
  <c r="T517" i="2" s="1"/>
  <c r="K517" i="2"/>
  <c r="L517" i="2" s="1"/>
  <c r="O517" i="2" s="1"/>
  <c r="H517" i="2"/>
  <c r="F517" i="2"/>
  <c r="D517" i="2"/>
  <c r="P516" i="2"/>
  <c r="Q516" i="2" s="1"/>
  <c r="R516" i="2" s="1"/>
  <c r="S516" i="2" s="1"/>
  <c r="T516" i="2" s="1"/>
  <c r="L516" i="2"/>
  <c r="O516" i="2" s="1"/>
  <c r="K516" i="2"/>
  <c r="H516" i="2"/>
  <c r="F516" i="2"/>
  <c r="D516" i="2"/>
  <c r="Q515" i="2"/>
  <c r="R515" i="2" s="1"/>
  <c r="S515" i="2" s="1"/>
  <c r="T515" i="2" s="1"/>
  <c r="P515" i="2"/>
  <c r="K515" i="2"/>
  <c r="L515" i="2" s="1"/>
  <c r="O515" i="2" s="1"/>
  <c r="H515" i="2"/>
  <c r="F515" i="2"/>
  <c r="D515" i="2"/>
  <c r="P514" i="2"/>
  <c r="L514" i="2"/>
  <c r="O514" i="2" s="1"/>
  <c r="K514" i="2"/>
  <c r="H514" i="2"/>
  <c r="F514" i="2"/>
  <c r="D514" i="2"/>
  <c r="Q513" i="2"/>
  <c r="P513" i="2"/>
  <c r="R513" i="2" s="1"/>
  <c r="S513" i="2" s="1"/>
  <c r="T513" i="2" s="1"/>
  <c r="K513" i="2"/>
  <c r="L513" i="2" s="1"/>
  <c r="O513" i="2" s="1"/>
  <c r="H513" i="2"/>
  <c r="F513" i="2"/>
  <c r="D513" i="2"/>
  <c r="P512" i="2"/>
  <c r="Q512" i="2" s="1"/>
  <c r="R512" i="2" s="1"/>
  <c r="S512" i="2" s="1"/>
  <c r="T512" i="2" s="1"/>
  <c r="L512" i="2"/>
  <c r="O512" i="2" s="1"/>
  <c r="K512" i="2"/>
  <c r="H512" i="2"/>
  <c r="F512" i="2"/>
  <c r="D512" i="2"/>
  <c r="Q511" i="2"/>
  <c r="R511" i="2" s="1"/>
  <c r="S511" i="2" s="1"/>
  <c r="T511" i="2" s="1"/>
  <c r="P511" i="2"/>
  <c r="K511" i="2"/>
  <c r="L511" i="2" s="1"/>
  <c r="O511" i="2" s="1"/>
  <c r="H511" i="2"/>
  <c r="F511" i="2"/>
  <c r="D511" i="2"/>
  <c r="P510" i="2"/>
  <c r="L510" i="2"/>
  <c r="O510" i="2" s="1"/>
  <c r="K510" i="2"/>
  <c r="H510" i="2"/>
  <c r="F510" i="2"/>
  <c r="D510" i="2"/>
  <c r="Q509" i="2"/>
  <c r="P509" i="2"/>
  <c r="R509" i="2" s="1"/>
  <c r="S509" i="2" s="1"/>
  <c r="T509" i="2" s="1"/>
  <c r="K509" i="2"/>
  <c r="L509" i="2" s="1"/>
  <c r="O509" i="2" s="1"/>
  <c r="H509" i="2"/>
  <c r="F509" i="2"/>
  <c r="D509" i="2"/>
  <c r="P508" i="2"/>
  <c r="Q508" i="2" s="1"/>
  <c r="R508" i="2" s="1"/>
  <c r="S508" i="2" s="1"/>
  <c r="T508" i="2" s="1"/>
  <c r="L508" i="2"/>
  <c r="O508" i="2" s="1"/>
  <c r="K508" i="2"/>
  <c r="H508" i="2"/>
  <c r="F508" i="2"/>
  <c r="D508" i="2"/>
  <c r="Q507" i="2"/>
  <c r="R507" i="2" s="1"/>
  <c r="S507" i="2" s="1"/>
  <c r="T507" i="2" s="1"/>
  <c r="P507" i="2"/>
  <c r="K507" i="2"/>
  <c r="L507" i="2" s="1"/>
  <c r="O507" i="2" s="1"/>
  <c r="H507" i="2"/>
  <c r="F507" i="2"/>
  <c r="D507" i="2"/>
  <c r="P506" i="2"/>
  <c r="L506" i="2"/>
  <c r="O506" i="2" s="1"/>
  <c r="K506" i="2"/>
  <c r="H506" i="2"/>
  <c r="F506" i="2"/>
  <c r="D506" i="2"/>
  <c r="Q505" i="2"/>
  <c r="P505" i="2"/>
  <c r="R505" i="2" s="1"/>
  <c r="S505" i="2" s="1"/>
  <c r="T505" i="2" s="1"/>
  <c r="K505" i="2"/>
  <c r="L505" i="2" s="1"/>
  <c r="O505" i="2" s="1"/>
  <c r="H505" i="2"/>
  <c r="F505" i="2"/>
  <c r="D505" i="2"/>
  <c r="P504" i="2"/>
  <c r="Q504" i="2" s="1"/>
  <c r="R504" i="2" s="1"/>
  <c r="S504" i="2" s="1"/>
  <c r="T504" i="2" s="1"/>
  <c r="L504" i="2"/>
  <c r="O504" i="2" s="1"/>
  <c r="K504" i="2"/>
  <c r="H504" i="2"/>
  <c r="F504" i="2"/>
  <c r="D504" i="2"/>
  <c r="Q503" i="2"/>
  <c r="R503" i="2" s="1"/>
  <c r="S503" i="2" s="1"/>
  <c r="T503" i="2" s="1"/>
  <c r="P503" i="2"/>
  <c r="K503" i="2"/>
  <c r="L503" i="2" s="1"/>
  <c r="O503" i="2" s="1"/>
  <c r="H503" i="2"/>
  <c r="F503" i="2"/>
  <c r="D503" i="2"/>
  <c r="P502" i="2"/>
  <c r="L502" i="2"/>
  <c r="O502" i="2" s="1"/>
  <c r="K502" i="2"/>
  <c r="H502" i="2"/>
  <c r="F502" i="2"/>
  <c r="D502" i="2"/>
  <c r="Q501" i="2"/>
  <c r="P501" i="2"/>
  <c r="R501" i="2" s="1"/>
  <c r="S501" i="2" s="1"/>
  <c r="T501" i="2" s="1"/>
  <c r="K501" i="2"/>
  <c r="L501" i="2" s="1"/>
  <c r="O501" i="2" s="1"/>
  <c r="H501" i="2"/>
  <c r="F501" i="2"/>
  <c r="D501" i="2"/>
  <c r="P500" i="2"/>
  <c r="Q500" i="2" s="1"/>
  <c r="R500" i="2" s="1"/>
  <c r="S500" i="2" s="1"/>
  <c r="T500" i="2" s="1"/>
  <c r="L500" i="2"/>
  <c r="O500" i="2" s="1"/>
  <c r="K500" i="2"/>
  <c r="H500" i="2"/>
  <c r="F500" i="2"/>
  <c r="D500" i="2"/>
  <c r="Q499" i="2"/>
  <c r="R499" i="2" s="1"/>
  <c r="S499" i="2" s="1"/>
  <c r="T499" i="2" s="1"/>
  <c r="P499" i="2"/>
  <c r="K499" i="2"/>
  <c r="L499" i="2" s="1"/>
  <c r="O499" i="2" s="1"/>
  <c r="H499" i="2"/>
  <c r="F499" i="2"/>
  <c r="D499" i="2"/>
  <c r="P498" i="2"/>
  <c r="L498" i="2"/>
  <c r="O498" i="2" s="1"/>
  <c r="K498" i="2"/>
  <c r="H498" i="2"/>
  <c r="F498" i="2"/>
  <c r="D498" i="2"/>
  <c r="Q497" i="2"/>
  <c r="P497" i="2"/>
  <c r="R497" i="2" s="1"/>
  <c r="S497" i="2" s="1"/>
  <c r="T497" i="2" s="1"/>
  <c r="K497" i="2"/>
  <c r="L497" i="2" s="1"/>
  <c r="O497" i="2" s="1"/>
  <c r="H497" i="2"/>
  <c r="F497" i="2"/>
  <c r="D497" i="2"/>
  <c r="P496" i="2"/>
  <c r="Q496" i="2" s="1"/>
  <c r="R496" i="2" s="1"/>
  <c r="S496" i="2" s="1"/>
  <c r="T496" i="2" s="1"/>
  <c r="L496" i="2"/>
  <c r="O496" i="2" s="1"/>
  <c r="K496" i="2"/>
  <c r="H496" i="2"/>
  <c r="F496" i="2"/>
  <c r="D496" i="2"/>
  <c r="Q495" i="2"/>
  <c r="R495" i="2" s="1"/>
  <c r="S495" i="2" s="1"/>
  <c r="T495" i="2" s="1"/>
  <c r="P495" i="2"/>
  <c r="K495" i="2"/>
  <c r="L495" i="2" s="1"/>
  <c r="O495" i="2" s="1"/>
  <c r="H495" i="2"/>
  <c r="F495" i="2"/>
  <c r="D495" i="2"/>
  <c r="P494" i="2"/>
  <c r="L494" i="2"/>
  <c r="O494" i="2" s="1"/>
  <c r="K494" i="2"/>
  <c r="H494" i="2"/>
  <c r="F494" i="2"/>
  <c r="D494" i="2"/>
  <c r="Q493" i="2"/>
  <c r="P493" i="2"/>
  <c r="R493" i="2" s="1"/>
  <c r="S493" i="2" s="1"/>
  <c r="T493" i="2" s="1"/>
  <c r="K493" i="2"/>
  <c r="L493" i="2" s="1"/>
  <c r="O493" i="2" s="1"/>
  <c r="H493" i="2"/>
  <c r="F493" i="2"/>
  <c r="D493" i="2"/>
  <c r="P492" i="2"/>
  <c r="Q492" i="2" s="1"/>
  <c r="R492" i="2" s="1"/>
  <c r="S492" i="2" s="1"/>
  <c r="T492" i="2" s="1"/>
  <c r="L492" i="2"/>
  <c r="O492" i="2" s="1"/>
  <c r="K492" i="2"/>
  <c r="H492" i="2"/>
  <c r="F492" i="2"/>
  <c r="D492" i="2"/>
  <c r="Q491" i="2"/>
  <c r="R491" i="2" s="1"/>
  <c r="S491" i="2" s="1"/>
  <c r="T491" i="2" s="1"/>
  <c r="P491" i="2"/>
  <c r="K491" i="2"/>
  <c r="L491" i="2" s="1"/>
  <c r="O491" i="2" s="1"/>
  <c r="H491" i="2"/>
  <c r="F491" i="2"/>
  <c r="D491" i="2"/>
  <c r="P490" i="2"/>
  <c r="L490" i="2"/>
  <c r="O490" i="2" s="1"/>
  <c r="K490" i="2"/>
  <c r="H490" i="2"/>
  <c r="F490" i="2"/>
  <c r="D490" i="2"/>
  <c r="Q489" i="2"/>
  <c r="P489" i="2"/>
  <c r="R489" i="2" s="1"/>
  <c r="S489" i="2" s="1"/>
  <c r="T489" i="2" s="1"/>
  <c r="K489" i="2"/>
  <c r="L489" i="2" s="1"/>
  <c r="O489" i="2" s="1"/>
  <c r="H489" i="2"/>
  <c r="F489" i="2"/>
  <c r="D489" i="2"/>
  <c r="P488" i="2"/>
  <c r="Q488" i="2" s="1"/>
  <c r="R488" i="2" s="1"/>
  <c r="S488" i="2" s="1"/>
  <c r="T488" i="2" s="1"/>
  <c r="L488" i="2"/>
  <c r="O488" i="2" s="1"/>
  <c r="K488" i="2"/>
  <c r="H488" i="2"/>
  <c r="F488" i="2"/>
  <c r="D488" i="2"/>
  <c r="Q487" i="2"/>
  <c r="R487" i="2" s="1"/>
  <c r="S487" i="2" s="1"/>
  <c r="T487" i="2" s="1"/>
  <c r="P487" i="2"/>
  <c r="K487" i="2"/>
  <c r="L487" i="2" s="1"/>
  <c r="O487" i="2" s="1"/>
  <c r="H487" i="2"/>
  <c r="F487" i="2"/>
  <c r="D487" i="2"/>
  <c r="P486" i="2"/>
  <c r="L486" i="2"/>
  <c r="O486" i="2" s="1"/>
  <c r="K486" i="2"/>
  <c r="H486" i="2"/>
  <c r="F486" i="2"/>
  <c r="D486" i="2"/>
  <c r="Q485" i="2"/>
  <c r="P485" i="2"/>
  <c r="R485" i="2" s="1"/>
  <c r="S485" i="2" s="1"/>
  <c r="T485" i="2" s="1"/>
  <c r="K485" i="2"/>
  <c r="L485" i="2" s="1"/>
  <c r="O485" i="2" s="1"/>
  <c r="H485" i="2"/>
  <c r="F485" i="2"/>
  <c r="D485" i="2"/>
  <c r="P484" i="2"/>
  <c r="Q484" i="2" s="1"/>
  <c r="R484" i="2" s="1"/>
  <c r="S484" i="2" s="1"/>
  <c r="T484" i="2" s="1"/>
  <c r="L484" i="2"/>
  <c r="O484" i="2" s="1"/>
  <c r="K484" i="2"/>
  <c r="H484" i="2"/>
  <c r="F484" i="2"/>
  <c r="D484" i="2"/>
  <c r="Q483" i="2"/>
  <c r="P483" i="2"/>
  <c r="R483" i="2" s="1"/>
  <c r="S483" i="2" s="1"/>
  <c r="T483" i="2" s="1"/>
  <c r="K483" i="2"/>
  <c r="L483" i="2" s="1"/>
  <c r="O483" i="2" s="1"/>
  <c r="H483" i="2"/>
  <c r="F483" i="2"/>
  <c r="D483" i="2"/>
  <c r="P482" i="2"/>
  <c r="L482" i="2"/>
  <c r="O482" i="2" s="1"/>
  <c r="K482" i="2"/>
  <c r="H482" i="2"/>
  <c r="F482" i="2"/>
  <c r="D482" i="2"/>
  <c r="Q481" i="2"/>
  <c r="P481" i="2"/>
  <c r="R481" i="2" s="1"/>
  <c r="S481" i="2" s="1"/>
  <c r="T481" i="2" s="1"/>
  <c r="K481" i="2"/>
  <c r="L481" i="2" s="1"/>
  <c r="O481" i="2" s="1"/>
  <c r="H481" i="2"/>
  <c r="F481" i="2"/>
  <c r="D481" i="2"/>
  <c r="P480" i="2"/>
  <c r="Q480" i="2" s="1"/>
  <c r="R480" i="2" s="1"/>
  <c r="S480" i="2" s="1"/>
  <c r="T480" i="2" s="1"/>
  <c r="L480" i="2"/>
  <c r="O480" i="2" s="1"/>
  <c r="K480" i="2"/>
  <c r="H480" i="2"/>
  <c r="F480" i="2"/>
  <c r="D480" i="2"/>
  <c r="Q479" i="2"/>
  <c r="P479" i="2"/>
  <c r="R479" i="2" s="1"/>
  <c r="S479" i="2" s="1"/>
  <c r="T479" i="2" s="1"/>
  <c r="K479" i="2"/>
  <c r="L479" i="2" s="1"/>
  <c r="O479" i="2" s="1"/>
  <c r="H479" i="2"/>
  <c r="F479" i="2"/>
  <c r="D479" i="2"/>
  <c r="P478" i="2"/>
  <c r="L478" i="2"/>
  <c r="O478" i="2" s="1"/>
  <c r="K478" i="2"/>
  <c r="H478" i="2"/>
  <c r="F478" i="2"/>
  <c r="D478" i="2"/>
  <c r="Q477" i="2"/>
  <c r="P477" i="2"/>
  <c r="R477" i="2" s="1"/>
  <c r="S477" i="2" s="1"/>
  <c r="T477" i="2" s="1"/>
  <c r="K477" i="2"/>
  <c r="L477" i="2" s="1"/>
  <c r="O477" i="2" s="1"/>
  <c r="H477" i="2"/>
  <c r="F477" i="2"/>
  <c r="D477" i="2"/>
  <c r="P476" i="2"/>
  <c r="Q476" i="2" s="1"/>
  <c r="R476" i="2" s="1"/>
  <c r="S476" i="2" s="1"/>
  <c r="T476" i="2" s="1"/>
  <c r="L476" i="2"/>
  <c r="O476" i="2" s="1"/>
  <c r="K476" i="2"/>
  <c r="H476" i="2"/>
  <c r="F476" i="2"/>
  <c r="D476" i="2"/>
  <c r="Q475" i="2"/>
  <c r="P475" i="2"/>
  <c r="R475" i="2" s="1"/>
  <c r="S475" i="2" s="1"/>
  <c r="T475" i="2" s="1"/>
  <c r="K475" i="2"/>
  <c r="L475" i="2" s="1"/>
  <c r="O475" i="2" s="1"/>
  <c r="H475" i="2"/>
  <c r="F475" i="2"/>
  <c r="D475" i="2"/>
  <c r="P474" i="2"/>
  <c r="L474" i="2"/>
  <c r="O474" i="2" s="1"/>
  <c r="K474" i="2"/>
  <c r="H474" i="2"/>
  <c r="F474" i="2"/>
  <c r="D474" i="2"/>
  <c r="Q473" i="2"/>
  <c r="P473" i="2"/>
  <c r="R473" i="2" s="1"/>
  <c r="S473" i="2" s="1"/>
  <c r="T473" i="2" s="1"/>
  <c r="K473" i="2"/>
  <c r="L473" i="2" s="1"/>
  <c r="O473" i="2" s="1"/>
  <c r="H473" i="2"/>
  <c r="F473" i="2"/>
  <c r="D473" i="2"/>
  <c r="P472" i="2"/>
  <c r="Q472" i="2" s="1"/>
  <c r="R472" i="2" s="1"/>
  <c r="S472" i="2" s="1"/>
  <c r="T472" i="2" s="1"/>
  <c r="L472" i="2"/>
  <c r="O472" i="2" s="1"/>
  <c r="K472" i="2"/>
  <c r="H472" i="2"/>
  <c r="F472" i="2"/>
  <c r="D472" i="2"/>
  <c r="Q471" i="2"/>
  <c r="P471" i="2"/>
  <c r="R471" i="2" s="1"/>
  <c r="S471" i="2" s="1"/>
  <c r="T471" i="2" s="1"/>
  <c r="K471" i="2"/>
  <c r="L471" i="2" s="1"/>
  <c r="O471" i="2" s="1"/>
  <c r="H471" i="2"/>
  <c r="F471" i="2"/>
  <c r="D471" i="2"/>
  <c r="P470" i="2"/>
  <c r="L470" i="2"/>
  <c r="O470" i="2" s="1"/>
  <c r="K470" i="2"/>
  <c r="H470" i="2"/>
  <c r="F470" i="2"/>
  <c r="D470" i="2"/>
  <c r="Q469" i="2"/>
  <c r="P469" i="2"/>
  <c r="R469" i="2" s="1"/>
  <c r="S469" i="2" s="1"/>
  <c r="T469" i="2" s="1"/>
  <c r="K469" i="2"/>
  <c r="L469" i="2" s="1"/>
  <c r="O469" i="2" s="1"/>
  <c r="H469" i="2"/>
  <c r="F469" i="2"/>
  <c r="D469" i="2"/>
  <c r="P468" i="2"/>
  <c r="Q468" i="2" s="1"/>
  <c r="R468" i="2" s="1"/>
  <c r="S468" i="2" s="1"/>
  <c r="T468" i="2" s="1"/>
  <c r="L468" i="2"/>
  <c r="O468" i="2" s="1"/>
  <c r="K468" i="2"/>
  <c r="H468" i="2"/>
  <c r="F468" i="2"/>
  <c r="D468" i="2"/>
  <c r="Q467" i="2"/>
  <c r="P467" i="2"/>
  <c r="R467" i="2" s="1"/>
  <c r="S467" i="2" s="1"/>
  <c r="T467" i="2" s="1"/>
  <c r="K467" i="2"/>
  <c r="L467" i="2" s="1"/>
  <c r="O467" i="2" s="1"/>
  <c r="H467" i="2"/>
  <c r="F467" i="2"/>
  <c r="D467" i="2"/>
  <c r="P466" i="2"/>
  <c r="L466" i="2"/>
  <c r="O466" i="2" s="1"/>
  <c r="K466" i="2"/>
  <c r="H466" i="2"/>
  <c r="F466" i="2"/>
  <c r="D466" i="2"/>
  <c r="Q465" i="2"/>
  <c r="R465" i="2" s="1"/>
  <c r="S465" i="2" s="1"/>
  <c r="T465" i="2" s="1"/>
  <c r="P465" i="2"/>
  <c r="K465" i="2"/>
  <c r="L465" i="2" s="1"/>
  <c r="O465" i="2" s="1"/>
  <c r="H465" i="2"/>
  <c r="F465" i="2"/>
  <c r="D465" i="2"/>
  <c r="P464" i="2"/>
  <c r="Q464" i="2" s="1"/>
  <c r="R464" i="2" s="1"/>
  <c r="S464" i="2" s="1"/>
  <c r="T464" i="2" s="1"/>
  <c r="L464" i="2"/>
  <c r="O464" i="2" s="1"/>
  <c r="K464" i="2"/>
  <c r="H464" i="2"/>
  <c r="F464" i="2"/>
  <c r="D464" i="2"/>
  <c r="Q463" i="2"/>
  <c r="P463" i="2"/>
  <c r="R463" i="2" s="1"/>
  <c r="S463" i="2" s="1"/>
  <c r="T463" i="2" s="1"/>
  <c r="K463" i="2"/>
  <c r="L463" i="2" s="1"/>
  <c r="O463" i="2" s="1"/>
  <c r="H463" i="2"/>
  <c r="F463" i="2"/>
  <c r="D463" i="2"/>
  <c r="P462" i="2"/>
  <c r="L462" i="2"/>
  <c r="O462" i="2" s="1"/>
  <c r="K462" i="2"/>
  <c r="H462" i="2"/>
  <c r="F462" i="2"/>
  <c r="D462" i="2"/>
  <c r="Q461" i="2"/>
  <c r="P461" i="2"/>
  <c r="R461" i="2" s="1"/>
  <c r="S461" i="2" s="1"/>
  <c r="T461" i="2" s="1"/>
  <c r="K461" i="2"/>
  <c r="L461" i="2" s="1"/>
  <c r="O461" i="2" s="1"/>
  <c r="H461" i="2"/>
  <c r="F461" i="2"/>
  <c r="D461" i="2"/>
  <c r="P460" i="2"/>
  <c r="Q460" i="2" s="1"/>
  <c r="R460" i="2" s="1"/>
  <c r="S460" i="2" s="1"/>
  <c r="T460" i="2" s="1"/>
  <c r="L460" i="2"/>
  <c r="O460" i="2" s="1"/>
  <c r="K460" i="2"/>
  <c r="H460" i="2"/>
  <c r="F460" i="2"/>
  <c r="D460" i="2"/>
  <c r="Q459" i="2"/>
  <c r="P459" i="2"/>
  <c r="R459" i="2" s="1"/>
  <c r="S459" i="2" s="1"/>
  <c r="T459" i="2" s="1"/>
  <c r="K459" i="2"/>
  <c r="L459" i="2" s="1"/>
  <c r="O459" i="2" s="1"/>
  <c r="H459" i="2"/>
  <c r="F459" i="2"/>
  <c r="D459" i="2"/>
  <c r="P458" i="2"/>
  <c r="L458" i="2"/>
  <c r="O458" i="2" s="1"/>
  <c r="K458" i="2"/>
  <c r="H458" i="2"/>
  <c r="F458" i="2"/>
  <c r="D458" i="2"/>
  <c r="Q457" i="2"/>
  <c r="P457" i="2"/>
  <c r="R457" i="2" s="1"/>
  <c r="S457" i="2" s="1"/>
  <c r="T457" i="2" s="1"/>
  <c r="K457" i="2"/>
  <c r="L457" i="2" s="1"/>
  <c r="O457" i="2" s="1"/>
  <c r="H457" i="2"/>
  <c r="F457" i="2"/>
  <c r="D457" i="2"/>
  <c r="P456" i="2"/>
  <c r="Q456" i="2" s="1"/>
  <c r="R456" i="2" s="1"/>
  <c r="S456" i="2" s="1"/>
  <c r="T456" i="2" s="1"/>
  <c r="L456" i="2"/>
  <c r="O456" i="2" s="1"/>
  <c r="K456" i="2"/>
  <c r="H456" i="2"/>
  <c r="F456" i="2"/>
  <c r="D456" i="2"/>
  <c r="Q455" i="2"/>
  <c r="P455" i="2"/>
  <c r="R455" i="2" s="1"/>
  <c r="S455" i="2" s="1"/>
  <c r="T455" i="2" s="1"/>
  <c r="K455" i="2"/>
  <c r="L455" i="2" s="1"/>
  <c r="O455" i="2" s="1"/>
  <c r="H455" i="2"/>
  <c r="F455" i="2"/>
  <c r="D455" i="2"/>
  <c r="P454" i="2"/>
  <c r="L454" i="2"/>
  <c r="O454" i="2" s="1"/>
  <c r="K454" i="2"/>
  <c r="H454" i="2"/>
  <c r="F454" i="2"/>
  <c r="D454" i="2"/>
  <c r="Q453" i="2"/>
  <c r="P453" i="2"/>
  <c r="R453" i="2" s="1"/>
  <c r="S453" i="2" s="1"/>
  <c r="T453" i="2" s="1"/>
  <c r="K453" i="2"/>
  <c r="L453" i="2" s="1"/>
  <c r="O453" i="2" s="1"/>
  <c r="H453" i="2"/>
  <c r="F453" i="2"/>
  <c r="D453" i="2"/>
  <c r="P452" i="2"/>
  <c r="Q452" i="2" s="1"/>
  <c r="R452" i="2" s="1"/>
  <c r="S452" i="2" s="1"/>
  <c r="T452" i="2" s="1"/>
  <c r="L452" i="2"/>
  <c r="O452" i="2" s="1"/>
  <c r="K452" i="2"/>
  <c r="H452" i="2"/>
  <c r="F452" i="2"/>
  <c r="D452" i="2"/>
  <c r="Q451" i="2"/>
  <c r="P451" i="2"/>
  <c r="R451" i="2" s="1"/>
  <c r="S451" i="2" s="1"/>
  <c r="T451" i="2" s="1"/>
  <c r="K451" i="2"/>
  <c r="L451" i="2" s="1"/>
  <c r="O451" i="2" s="1"/>
  <c r="H451" i="2"/>
  <c r="F451" i="2"/>
  <c r="D451" i="2"/>
  <c r="P450" i="2"/>
  <c r="L450" i="2"/>
  <c r="O450" i="2" s="1"/>
  <c r="K450" i="2"/>
  <c r="H450" i="2"/>
  <c r="F450" i="2"/>
  <c r="D450" i="2"/>
  <c r="Q449" i="2"/>
  <c r="P449" i="2"/>
  <c r="R449" i="2" s="1"/>
  <c r="S449" i="2" s="1"/>
  <c r="T449" i="2" s="1"/>
  <c r="O449" i="2"/>
  <c r="K449" i="2"/>
  <c r="L449" i="2" s="1"/>
  <c r="H449" i="2"/>
  <c r="F449" i="2"/>
  <c r="D449" i="2"/>
  <c r="R448" i="2"/>
  <c r="S448" i="2" s="1"/>
  <c r="T448" i="2" s="1"/>
  <c r="P448" i="2"/>
  <c r="Q448" i="2" s="1"/>
  <c r="L448" i="2"/>
  <c r="O448" i="2" s="1"/>
  <c r="K448" i="2"/>
  <c r="H448" i="2"/>
  <c r="F448" i="2"/>
  <c r="D448" i="2"/>
  <c r="Q447" i="2"/>
  <c r="P447" i="2"/>
  <c r="K447" i="2"/>
  <c r="L447" i="2" s="1"/>
  <c r="O447" i="2" s="1"/>
  <c r="H447" i="2"/>
  <c r="F447" i="2"/>
  <c r="D447" i="2"/>
  <c r="P446" i="2"/>
  <c r="L446" i="2"/>
  <c r="O446" i="2" s="1"/>
  <c r="K446" i="2"/>
  <c r="H446" i="2"/>
  <c r="F446" i="2"/>
  <c r="D446" i="2"/>
  <c r="Q445" i="2"/>
  <c r="P445" i="2"/>
  <c r="R445" i="2" s="1"/>
  <c r="S445" i="2" s="1"/>
  <c r="T445" i="2" s="1"/>
  <c r="O445" i="2"/>
  <c r="K445" i="2"/>
  <c r="L445" i="2" s="1"/>
  <c r="H445" i="2"/>
  <c r="F445" i="2"/>
  <c r="D445" i="2"/>
  <c r="P444" i="2"/>
  <c r="Q444" i="2" s="1"/>
  <c r="L444" i="2"/>
  <c r="O444" i="2" s="1"/>
  <c r="K444" i="2"/>
  <c r="H444" i="2"/>
  <c r="F444" i="2"/>
  <c r="D444" i="2"/>
  <c r="Q443" i="2"/>
  <c r="P443" i="2"/>
  <c r="R443" i="2" s="1"/>
  <c r="S443" i="2" s="1"/>
  <c r="T443" i="2" s="1"/>
  <c r="O443" i="2"/>
  <c r="K443" i="2"/>
  <c r="L443" i="2" s="1"/>
  <c r="H443" i="2"/>
  <c r="F443" i="2"/>
  <c r="D443" i="2"/>
  <c r="P442" i="2"/>
  <c r="Q442" i="2" s="1"/>
  <c r="L442" i="2"/>
  <c r="O442" i="2" s="1"/>
  <c r="K442" i="2"/>
  <c r="H442" i="2"/>
  <c r="F442" i="2"/>
  <c r="D442" i="2"/>
  <c r="Q441" i="2"/>
  <c r="P441" i="2"/>
  <c r="R441" i="2" s="1"/>
  <c r="S441" i="2" s="1"/>
  <c r="T441" i="2" s="1"/>
  <c r="O441" i="2"/>
  <c r="K441" i="2"/>
  <c r="L441" i="2" s="1"/>
  <c r="H441" i="2"/>
  <c r="F441" i="2"/>
  <c r="D441" i="2"/>
  <c r="P440" i="2"/>
  <c r="Q440" i="2" s="1"/>
  <c r="L440" i="2"/>
  <c r="O440" i="2" s="1"/>
  <c r="K440" i="2"/>
  <c r="H440" i="2"/>
  <c r="F440" i="2"/>
  <c r="D440" i="2"/>
  <c r="Q439" i="2"/>
  <c r="P439" i="2"/>
  <c r="R439" i="2" s="1"/>
  <c r="S439" i="2" s="1"/>
  <c r="T439" i="2" s="1"/>
  <c r="O439" i="2"/>
  <c r="K439" i="2"/>
  <c r="L439" i="2" s="1"/>
  <c r="H439" i="2"/>
  <c r="F439" i="2"/>
  <c r="D439" i="2"/>
  <c r="P438" i="2"/>
  <c r="Q438" i="2" s="1"/>
  <c r="L438" i="2"/>
  <c r="O438" i="2" s="1"/>
  <c r="K438" i="2"/>
  <c r="H438" i="2"/>
  <c r="F438" i="2"/>
  <c r="D438" i="2"/>
  <c r="Q437" i="2"/>
  <c r="P437" i="2"/>
  <c r="R437" i="2" s="1"/>
  <c r="S437" i="2" s="1"/>
  <c r="T437" i="2" s="1"/>
  <c r="O437" i="2"/>
  <c r="K437" i="2"/>
  <c r="L437" i="2" s="1"/>
  <c r="H437" i="2"/>
  <c r="F437" i="2"/>
  <c r="D437" i="2"/>
  <c r="P436" i="2"/>
  <c r="Q436" i="2" s="1"/>
  <c r="L436" i="2"/>
  <c r="O436" i="2" s="1"/>
  <c r="K436" i="2"/>
  <c r="H436" i="2"/>
  <c r="F436" i="2"/>
  <c r="D436" i="2"/>
  <c r="Q435" i="2"/>
  <c r="P435" i="2"/>
  <c r="R435" i="2" s="1"/>
  <c r="S435" i="2" s="1"/>
  <c r="T435" i="2" s="1"/>
  <c r="O435" i="2"/>
  <c r="K435" i="2"/>
  <c r="L435" i="2" s="1"/>
  <c r="H435" i="2"/>
  <c r="F435" i="2"/>
  <c r="D435" i="2"/>
  <c r="P434" i="2"/>
  <c r="Q434" i="2" s="1"/>
  <c r="L434" i="2"/>
  <c r="O434" i="2" s="1"/>
  <c r="K434" i="2"/>
  <c r="H434" i="2"/>
  <c r="F434" i="2"/>
  <c r="D434" i="2"/>
  <c r="Q433" i="2"/>
  <c r="P433" i="2"/>
  <c r="R433" i="2" s="1"/>
  <c r="S433" i="2" s="1"/>
  <c r="T433" i="2" s="1"/>
  <c r="O433" i="2"/>
  <c r="K433" i="2"/>
  <c r="L433" i="2" s="1"/>
  <c r="H433" i="2"/>
  <c r="F433" i="2"/>
  <c r="D433" i="2"/>
  <c r="P432" i="2"/>
  <c r="Q432" i="2" s="1"/>
  <c r="L432" i="2"/>
  <c r="O432" i="2" s="1"/>
  <c r="K432" i="2"/>
  <c r="H432" i="2"/>
  <c r="F432" i="2"/>
  <c r="D432" i="2"/>
  <c r="Q431" i="2"/>
  <c r="P431" i="2"/>
  <c r="R431" i="2" s="1"/>
  <c r="S431" i="2" s="1"/>
  <c r="T431" i="2" s="1"/>
  <c r="O431" i="2"/>
  <c r="K431" i="2"/>
  <c r="L431" i="2" s="1"/>
  <c r="H431" i="2"/>
  <c r="F431" i="2"/>
  <c r="D431" i="2"/>
  <c r="P430" i="2"/>
  <c r="Q430" i="2" s="1"/>
  <c r="L430" i="2"/>
  <c r="O430" i="2" s="1"/>
  <c r="K430" i="2"/>
  <c r="H430" i="2"/>
  <c r="F430" i="2"/>
  <c r="D430" i="2"/>
  <c r="Q429" i="2"/>
  <c r="P429" i="2"/>
  <c r="R429" i="2" s="1"/>
  <c r="S429" i="2" s="1"/>
  <c r="T429" i="2" s="1"/>
  <c r="O429" i="2"/>
  <c r="K429" i="2"/>
  <c r="L429" i="2" s="1"/>
  <c r="H429" i="2"/>
  <c r="F429" i="2"/>
  <c r="D429" i="2"/>
  <c r="P428" i="2"/>
  <c r="Q428" i="2" s="1"/>
  <c r="L428" i="2"/>
  <c r="O428" i="2" s="1"/>
  <c r="K428" i="2"/>
  <c r="H428" i="2"/>
  <c r="F428" i="2"/>
  <c r="D428" i="2"/>
  <c r="Q427" i="2"/>
  <c r="P427" i="2"/>
  <c r="R427" i="2" s="1"/>
  <c r="S427" i="2" s="1"/>
  <c r="T427" i="2" s="1"/>
  <c r="O427" i="2"/>
  <c r="K427" i="2"/>
  <c r="L427" i="2" s="1"/>
  <c r="H427" i="2"/>
  <c r="F427" i="2"/>
  <c r="D427" i="2"/>
  <c r="P426" i="2"/>
  <c r="Q426" i="2" s="1"/>
  <c r="L426" i="2"/>
  <c r="O426" i="2" s="1"/>
  <c r="K426" i="2"/>
  <c r="H426" i="2"/>
  <c r="F426" i="2"/>
  <c r="D426" i="2"/>
  <c r="Q425" i="2"/>
  <c r="P425" i="2"/>
  <c r="R425" i="2" s="1"/>
  <c r="S425" i="2" s="1"/>
  <c r="T425" i="2" s="1"/>
  <c r="O425" i="2"/>
  <c r="K425" i="2"/>
  <c r="L425" i="2" s="1"/>
  <c r="H425" i="2"/>
  <c r="F425" i="2"/>
  <c r="D425" i="2"/>
  <c r="P424" i="2"/>
  <c r="Q424" i="2" s="1"/>
  <c r="L424" i="2"/>
  <c r="O424" i="2" s="1"/>
  <c r="K424" i="2"/>
  <c r="H424" i="2"/>
  <c r="F424" i="2"/>
  <c r="D424" i="2"/>
  <c r="Q423" i="2"/>
  <c r="P423" i="2"/>
  <c r="R423" i="2" s="1"/>
  <c r="S423" i="2" s="1"/>
  <c r="T423" i="2" s="1"/>
  <c r="O423" i="2"/>
  <c r="K423" i="2"/>
  <c r="L423" i="2" s="1"/>
  <c r="H423" i="2"/>
  <c r="F423" i="2"/>
  <c r="D423" i="2"/>
  <c r="P422" i="2"/>
  <c r="Q422" i="2" s="1"/>
  <c r="L422" i="2"/>
  <c r="O422" i="2" s="1"/>
  <c r="K422" i="2"/>
  <c r="H422" i="2"/>
  <c r="F422" i="2"/>
  <c r="D422" i="2"/>
  <c r="Q421" i="2"/>
  <c r="P421" i="2"/>
  <c r="R421" i="2" s="1"/>
  <c r="S421" i="2" s="1"/>
  <c r="T421" i="2" s="1"/>
  <c r="O421" i="2"/>
  <c r="K421" i="2"/>
  <c r="L421" i="2" s="1"/>
  <c r="H421" i="2"/>
  <c r="F421" i="2"/>
  <c r="D421" i="2"/>
  <c r="P420" i="2"/>
  <c r="Q420" i="2" s="1"/>
  <c r="L420" i="2"/>
  <c r="O420" i="2" s="1"/>
  <c r="K420" i="2"/>
  <c r="H420" i="2"/>
  <c r="F420" i="2"/>
  <c r="D420" i="2"/>
  <c r="Q419" i="2"/>
  <c r="P419" i="2"/>
  <c r="R419" i="2" s="1"/>
  <c r="S419" i="2" s="1"/>
  <c r="T419" i="2" s="1"/>
  <c r="O419" i="2"/>
  <c r="K419" i="2"/>
  <c r="L419" i="2" s="1"/>
  <c r="H419" i="2"/>
  <c r="F419" i="2"/>
  <c r="D419" i="2"/>
  <c r="P418" i="2"/>
  <c r="Q418" i="2" s="1"/>
  <c r="L418" i="2"/>
  <c r="O418" i="2" s="1"/>
  <c r="K418" i="2"/>
  <c r="H418" i="2"/>
  <c r="F418" i="2"/>
  <c r="D418" i="2"/>
  <c r="Q417" i="2"/>
  <c r="P417" i="2"/>
  <c r="R417" i="2" s="1"/>
  <c r="S417" i="2" s="1"/>
  <c r="T417" i="2" s="1"/>
  <c r="O417" i="2"/>
  <c r="K417" i="2"/>
  <c r="L417" i="2" s="1"/>
  <c r="H417" i="2"/>
  <c r="F417" i="2"/>
  <c r="D417" i="2"/>
  <c r="P416" i="2"/>
  <c r="Q416" i="2" s="1"/>
  <c r="L416" i="2"/>
  <c r="O416" i="2" s="1"/>
  <c r="K416" i="2"/>
  <c r="H416" i="2"/>
  <c r="F416" i="2"/>
  <c r="D416" i="2"/>
  <c r="Q415" i="2"/>
  <c r="P415" i="2"/>
  <c r="R415" i="2" s="1"/>
  <c r="S415" i="2" s="1"/>
  <c r="T415" i="2" s="1"/>
  <c r="O415" i="2"/>
  <c r="K415" i="2"/>
  <c r="L415" i="2" s="1"/>
  <c r="H415" i="2"/>
  <c r="F415" i="2"/>
  <c r="D415" i="2"/>
  <c r="P414" i="2"/>
  <c r="Q414" i="2" s="1"/>
  <c r="L414" i="2"/>
  <c r="O414" i="2" s="1"/>
  <c r="K414" i="2"/>
  <c r="H414" i="2"/>
  <c r="F414" i="2"/>
  <c r="D414" i="2"/>
  <c r="Q413" i="2"/>
  <c r="P413" i="2"/>
  <c r="R413" i="2" s="1"/>
  <c r="S413" i="2" s="1"/>
  <c r="T413" i="2" s="1"/>
  <c r="O413" i="2"/>
  <c r="K413" i="2"/>
  <c r="L413" i="2" s="1"/>
  <c r="H413" i="2"/>
  <c r="F413" i="2"/>
  <c r="D413" i="2"/>
  <c r="P412" i="2"/>
  <c r="Q412" i="2" s="1"/>
  <c r="L412" i="2"/>
  <c r="O412" i="2" s="1"/>
  <c r="K412" i="2"/>
  <c r="H412" i="2"/>
  <c r="F412" i="2"/>
  <c r="D412" i="2"/>
  <c r="Q411" i="2"/>
  <c r="P411" i="2"/>
  <c r="R411" i="2" s="1"/>
  <c r="S411" i="2" s="1"/>
  <c r="T411" i="2" s="1"/>
  <c r="O411" i="2"/>
  <c r="K411" i="2"/>
  <c r="L411" i="2" s="1"/>
  <c r="H411" i="2"/>
  <c r="F411" i="2"/>
  <c r="D411" i="2"/>
  <c r="P410" i="2"/>
  <c r="Q410" i="2" s="1"/>
  <c r="L410" i="2"/>
  <c r="O410" i="2" s="1"/>
  <c r="K410" i="2"/>
  <c r="H410" i="2"/>
  <c r="F410" i="2"/>
  <c r="D410" i="2"/>
  <c r="Q409" i="2"/>
  <c r="P409" i="2"/>
  <c r="R409" i="2" s="1"/>
  <c r="S409" i="2" s="1"/>
  <c r="T409" i="2" s="1"/>
  <c r="O409" i="2"/>
  <c r="K409" i="2"/>
  <c r="L409" i="2" s="1"/>
  <c r="H409" i="2"/>
  <c r="F409" i="2"/>
  <c r="D409" i="2"/>
  <c r="P408" i="2"/>
  <c r="Q408" i="2" s="1"/>
  <c r="L408" i="2"/>
  <c r="O408" i="2" s="1"/>
  <c r="K408" i="2"/>
  <c r="H408" i="2"/>
  <c r="F408" i="2"/>
  <c r="D408" i="2"/>
  <c r="Q407" i="2"/>
  <c r="P407" i="2"/>
  <c r="R407" i="2" s="1"/>
  <c r="S407" i="2" s="1"/>
  <c r="T407" i="2" s="1"/>
  <c r="O407" i="2"/>
  <c r="K407" i="2"/>
  <c r="L407" i="2" s="1"/>
  <c r="H407" i="2"/>
  <c r="F407" i="2"/>
  <c r="D407" i="2"/>
  <c r="P406" i="2"/>
  <c r="Q406" i="2" s="1"/>
  <c r="L406" i="2"/>
  <c r="O406" i="2" s="1"/>
  <c r="K406" i="2"/>
  <c r="H406" i="2"/>
  <c r="F406" i="2"/>
  <c r="D406" i="2"/>
  <c r="Q405" i="2"/>
  <c r="P405" i="2"/>
  <c r="R405" i="2" s="1"/>
  <c r="S405" i="2" s="1"/>
  <c r="T405" i="2" s="1"/>
  <c r="O405" i="2"/>
  <c r="K405" i="2"/>
  <c r="L405" i="2" s="1"/>
  <c r="H405" i="2"/>
  <c r="F405" i="2"/>
  <c r="D405" i="2"/>
  <c r="P404" i="2"/>
  <c r="Q404" i="2" s="1"/>
  <c r="L404" i="2"/>
  <c r="O404" i="2" s="1"/>
  <c r="K404" i="2"/>
  <c r="H404" i="2"/>
  <c r="F404" i="2"/>
  <c r="D404" i="2"/>
  <c r="Q403" i="2"/>
  <c r="P403" i="2"/>
  <c r="R403" i="2" s="1"/>
  <c r="S403" i="2" s="1"/>
  <c r="T403" i="2" s="1"/>
  <c r="O403" i="2"/>
  <c r="K403" i="2"/>
  <c r="L403" i="2" s="1"/>
  <c r="H403" i="2"/>
  <c r="F403" i="2"/>
  <c r="D403" i="2"/>
  <c r="P402" i="2"/>
  <c r="Q402" i="2" s="1"/>
  <c r="L402" i="2"/>
  <c r="O402" i="2" s="1"/>
  <c r="K402" i="2"/>
  <c r="H402" i="2"/>
  <c r="F402" i="2"/>
  <c r="D402" i="2"/>
  <c r="Q401" i="2"/>
  <c r="P401" i="2"/>
  <c r="R401" i="2" s="1"/>
  <c r="S401" i="2" s="1"/>
  <c r="T401" i="2" s="1"/>
  <c r="O401" i="2"/>
  <c r="K401" i="2"/>
  <c r="L401" i="2" s="1"/>
  <c r="H401" i="2"/>
  <c r="F401" i="2"/>
  <c r="D401" i="2"/>
  <c r="P400" i="2"/>
  <c r="Q400" i="2" s="1"/>
  <c r="L400" i="2"/>
  <c r="O400" i="2" s="1"/>
  <c r="K400" i="2"/>
  <c r="H400" i="2"/>
  <c r="F400" i="2"/>
  <c r="D400" i="2"/>
  <c r="Q399" i="2"/>
  <c r="P399" i="2"/>
  <c r="R399" i="2" s="1"/>
  <c r="S399" i="2" s="1"/>
  <c r="T399" i="2" s="1"/>
  <c r="O399" i="2"/>
  <c r="K399" i="2"/>
  <c r="L399" i="2" s="1"/>
  <c r="H399" i="2"/>
  <c r="F399" i="2"/>
  <c r="D399" i="2"/>
  <c r="P398" i="2"/>
  <c r="Q398" i="2" s="1"/>
  <c r="L398" i="2"/>
  <c r="O398" i="2" s="1"/>
  <c r="K398" i="2"/>
  <c r="H398" i="2"/>
  <c r="F398" i="2"/>
  <c r="D398" i="2"/>
  <c r="Q397" i="2"/>
  <c r="P397" i="2"/>
  <c r="R397" i="2" s="1"/>
  <c r="S397" i="2" s="1"/>
  <c r="T397" i="2" s="1"/>
  <c r="O397" i="2"/>
  <c r="K397" i="2"/>
  <c r="L397" i="2" s="1"/>
  <c r="H397" i="2"/>
  <c r="F397" i="2"/>
  <c r="D397" i="2"/>
  <c r="P396" i="2"/>
  <c r="Q396" i="2" s="1"/>
  <c r="L396" i="2"/>
  <c r="O396" i="2" s="1"/>
  <c r="K396" i="2"/>
  <c r="H396" i="2"/>
  <c r="F396" i="2"/>
  <c r="D396" i="2"/>
  <c r="Q395" i="2"/>
  <c r="P395" i="2"/>
  <c r="R395" i="2" s="1"/>
  <c r="S395" i="2" s="1"/>
  <c r="T395" i="2" s="1"/>
  <c r="O395" i="2"/>
  <c r="K395" i="2"/>
  <c r="L395" i="2" s="1"/>
  <c r="H395" i="2"/>
  <c r="F395" i="2"/>
  <c r="D395" i="2"/>
  <c r="P394" i="2"/>
  <c r="Q394" i="2" s="1"/>
  <c r="L394" i="2"/>
  <c r="O394" i="2" s="1"/>
  <c r="K394" i="2"/>
  <c r="H394" i="2"/>
  <c r="F394" i="2"/>
  <c r="D394" i="2"/>
  <c r="Q393" i="2"/>
  <c r="P393" i="2"/>
  <c r="R393" i="2" s="1"/>
  <c r="S393" i="2" s="1"/>
  <c r="T393" i="2" s="1"/>
  <c r="O393" i="2"/>
  <c r="K393" i="2"/>
  <c r="L393" i="2" s="1"/>
  <c r="H393" i="2"/>
  <c r="F393" i="2"/>
  <c r="D393" i="2"/>
  <c r="P392" i="2"/>
  <c r="Q392" i="2" s="1"/>
  <c r="L392" i="2"/>
  <c r="O392" i="2" s="1"/>
  <c r="K392" i="2"/>
  <c r="H392" i="2"/>
  <c r="F392" i="2"/>
  <c r="D392" i="2"/>
  <c r="Q391" i="2"/>
  <c r="P391" i="2"/>
  <c r="R391" i="2" s="1"/>
  <c r="S391" i="2" s="1"/>
  <c r="T391" i="2" s="1"/>
  <c r="O391" i="2"/>
  <c r="K391" i="2"/>
  <c r="L391" i="2" s="1"/>
  <c r="H391" i="2"/>
  <c r="F391" i="2"/>
  <c r="D391" i="2"/>
  <c r="P390" i="2"/>
  <c r="Q390" i="2" s="1"/>
  <c r="L390" i="2"/>
  <c r="O390" i="2" s="1"/>
  <c r="K390" i="2"/>
  <c r="H390" i="2"/>
  <c r="F390" i="2"/>
  <c r="D390" i="2"/>
  <c r="Q389" i="2"/>
  <c r="P389" i="2"/>
  <c r="R389" i="2" s="1"/>
  <c r="S389" i="2" s="1"/>
  <c r="T389" i="2" s="1"/>
  <c r="O389" i="2"/>
  <c r="K389" i="2"/>
  <c r="L389" i="2" s="1"/>
  <c r="H389" i="2"/>
  <c r="F389" i="2"/>
  <c r="D389" i="2"/>
  <c r="P388" i="2"/>
  <c r="Q388" i="2" s="1"/>
  <c r="L388" i="2"/>
  <c r="O388" i="2" s="1"/>
  <c r="K388" i="2"/>
  <c r="H388" i="2"/>
  <c r="F388" i="2"/>
  <c r="D388" i="2"/>
  <c r="P387" i="2"/>
  <c r="K387" i="2"/>
  <c r="L387" i="2" s="1"/>
  <c r="O387" i="2" s="1"/>
  <c r="H387" i="2"/>
  <c r="F387" i="2"/>
  <c r="D387" i="2"/>
  <c r="P386" i="2"/>
  <c r="O386" i="2"/>
  <c r="L386" i="2"/>
  <c r="K386" i="2"/>
  <c r="H386" i="2"/>
  <c r="F386" i="2"/>
  <c r="D386" i="2"/>
  <c r="R385" i="2"/>
  <c r="S385" i="2" s="1"/>
  <c r="T385" i="2" s="1"/>
  <c r="Q385" i="2"/>
  <c r="P385" i="2"/>
  <c r="L385" i="2"/>
  <c r="O385" i="2" s="1"/>
  <c r="K385" i="2"/>
  <c r="H385" i="2"/>
  <c r="F385" i="2"/>
  <c r="D385" i="2"/>
  <c r="Q384" i="2"/>
  <c r="R384" i="2" s="1"/>
  <c r="S384" i="2" s="1"/>
  <c r="T384" i="2" s="1"/>
  <c r="P384" i="2"/>
  <c r="K384" i="2"/>
  <c r="L384" i="2" s="1"/>
  <c r="O384" i="2" s="1"/>
  <c r="H384" i="2"/>
  <c r="F384" i="2"/>
  <c r="D384" i="2"/>
  <c r="P383" i="2"/>
  <c r="K383" i="2"/>
  <c r="L383" i="2" s="1"/>
  <c r="O383" i="2" s="1"/>
  <c r="H383" i="2"/>
  <c r="F383" i="2"/>
  <c r="D383" i="2"/>
  <c r="P382" i="2"/>
  <c r="O382" i="2"/>
  <c r="L382" i="2"/>
  <c r="K382" i="2"/>
  <c r="H382" i="2"/>
  <c r="F382" i="2"/>
  <c r="D382" i="2"/>
  <c r="R381" i="2"/>
  <c r="S381" i="2" s="1"/>
  <c r="T381" i="2" s="1"/>
  <c r="Q381" i="2"/>
  <c r="P381" i="2"/>
  <c r="L381" i="2"/>
  <c r="O381" i="2" s="1"/>
  <c r="K381" i="2"/>
  <c r="H381" i="2"/>
  <c r="F381" i="2"/>
  <c r="D381" i="2"/>
  <c r="Q380" i="2"/>
  <c r="R380" i="2" s="1"/>
  <c r="S380" i="2" s="1"/>
  <c r="T380" i="2" s="1"/>
  <c r="P380" i="2"/>
  <c r="K380" i="2"/>
  <c r="L380" i="2" s="1"/>
  <c r="O380" i="2" s="1"/>
  <c r="H380" i="2"/>
  <c r="F380" i="2"/>
  <c r="D380" i="2"/>
  <c r="P379" i="2"/>
  <c r="K379" i="2"/>
  <c r="L379" i="2" s="1"/>
  <c r="O379" i="2" s="1"/>
  <c r="H379" i="2"/>
  <c r="F379" i="2"/>
  <c r="D379" i="2"/>
  <c r="P378" i="2"/>
  <c r="O378" i="2"/>
  <c r="L378" i="2"/>
  <c r="K378" i="2"/>
  <c r="H378" i="2"/>
  <c r="F378" i="2"/>
  <c r="D378" i="2"/>
  <c r="R377" i="2"/>
  <c r="S377" i="2" s="1"/>
  <c r="T377" i="2" s="1"/>
  <c r="Q377" i="2"/>
  <c r="P377" i="2"/>
  <c r="L377" i="2"/>
  <c r="O377" i="2" s="1"/>
  <c r="K377" i="2"/>
  <c r="H377" i="2"/>
  <c r="F377" i="2"/>
  <c r="D377" i="2"/>
  <c r="Q376" i="2"/>
  <c r="R376" i="2" s="1"/>
  <c r="S376" i="2" s="1"/>
  <c r="T376" i="2" s="1"/>
  <c r="P376" i="2"/>
  <c r="K376" i="2"/>
  <c r="L376" i="2" s="1"/>
  <c r="O376" i="2" s="1"/>
  <c r="H376" i="2"/>
  <c r="F376" i="2"/>
  <c r="D376" i="2"/>
  <c r="P375" i="2"/>
  <c r="K375" i="2"/>
  <c r="L375" i="2" s="1"/>
  <c r="O375" i="2" s="1"/>
  <c r="H375" i="2"/>
  <c r="F375" i="2"/>
  <c r="D375" i="2"/>
  <c r="P374" i="2"/>
  <c r="O374" i="2"/>
  <c r="L374" i="2"/>
  <c r="K374" i="2"/>
  <c r="H374" i="2"/>
  <c r="F374" i="2"/>
  <c r="D374" i="2"/>
  <c r="R373" i="2"/>
  <c r="S373" i="2" s="1"/>
  <c r="T373" i="2" s="1"/>
  <c r="Q373" i="2"/>
  <c r="P373" i="2"/>
  <c r="L373" i="2"/>
  <c r="O373" i="2" s="1"/>
  <c r="K373" i="2"/>
  <c r="H373" i="2"/>
  <c r="F373" i="2"/>
  <c r="D373" i="2"/>
  <c r="Q372" i="2"/>
  <c r="R372" i="2" s="1"/>
  <c r="S372" i="2" s="1"/>
  <c r="T372" i="2" s="1"/>
  <c r="P372" i="2"/>
  <c r="K372" i="2"/>
  <c r="L372" i="2" s="1"/>
  <c r="O372" i="2" s="1"/>
  <c r="H372" i="2"/>
  <c r="F372" i="2"/>
  <c r="D372" i="2"/>
  <c r="P371" i="2"/>
  <c r="K371" i="2"/>
  <c r="L371" i="2" s="1"/>
  <c r="O371" i="2" s="1"/>
  <c r="H371" i="2"/>
  <c r="F371" i="2"/>
  <c r="D371" i="2"/>
  <c r="P370" i="2"/>
  <c r="O370" i="2"/>
  <c r="L370" i="2"/>
  <c r="K370" i="2"/>
  <c r="H370" i="2"/>
  <c r="F370" i="2"/>
  <c r="D370" i="2"/>
  <c r="R369" i="2"/>
  <c r="S369" i="2" s="1"/>
  <c r="T369" i="2" s="1"/>
  <c r="Q369" i="2"/>
  <c r="P369" i="2"/>
  <c r="L369" i="2"/>
  <c r="O369" i="2" s="1"/>
  <c r="K369" i="2"/>
  <c r="H369" i="2"/>
  <c r="F369" i="2"/>
  <c r="D369" i="2"/>
  <c r="Q368" i="2"/>
  <c r="R368" i="2" s="1"/>
  <c r="S368" i="2" s="1"/>
  <c r="T368" i="2" s="1"/>
  <c r="P368" i="2"/>
  <c r="K368" i="2"/>
  <c r="L368" i="2" s="1"/>
  <c r="O368" i="2" s="1"/>
  <c r="H368" i="2"/>
  <c r="F368" i="2"/>
  <c r="D368" i="2"/>
  <c r="P367" i="2"/>
  <c r="K367" i="2"/>
  <c r="L367" i="2" s="1"/>
  <c r="O367" i="2" s="1"/>
  <c r="H367" i="2"/>
  <c r="F367" i="2"/>
  <c r="D367" i="2"/>
  <c r="P366" i="2"/>
  <c r="O366" i="2"/>
  <c r="L366" i="2"/>
  <c r="K366" i="2"/>
  <c r="H366" i="2"/>
  <c r="F366" i="2"/>
  <c r="D366" i="2"/>
  <c r="R365" i="2"/>
  <c r="S365" i="2" s="1"/>
  <c r="T365" i="2" s="1"/>
  <c r="Q365" i="2"/>
  <c r="P365" i="2"/>
  <c r="L365" i="2"/>
  <c r="O365" i="2" s="1"/>
  <c r="K365" i="2"/>
  <c r="H365" i="2"/>
  <c r="F365" i="2"/>
  <c r="D365" i="2"/>
  <c r="Q364" i="2"/>
  <c r="R364" i="2" s="1"/>
  <c r="S364" i="2" s="1"/>
  <c r="T364" i="2" s="1"/>
  <c r="P364" i="2"/>
  <c r="K364" i="2"/>
  <c r="L364" i="2" s="1"/>
  <c r="O364" i="2" s="1"/>
  <c r="H364" i="2"/>
  <c r="F364" i="2"/>
  <c r="D364" i="2"/>
  <c r="P363" i="2"/>
  <c r="K363" i="2"/>
  <c r="L363" i="2" s="1"/>
  <c r="O363" i="2" s="1"/>
  <c r="H363" i="2"/>
  <c r="F363" i="2"/>
  <c r="D363" i="2"/>
  <c r="P362" i="2"/>
  <c r="O362" i="2"/>
  <c r="L362" i="2"/>
  <c r="K362" i="2"/>
  <c r="H362" i="2"/>
  <c r="F362" i="2"/>
  <c r="D362" i="2"/>
  <c r="R361" i="2"/>
  <c r="S361" i="2" s="1"/>
  <c r="T361" i="2" s="1"/>
  <c r="Q361" i="2"/>
  <c r="P361" i="2"/>
  <c r="L361" i="2"/>
  <c r="O361" i="2" s="1"/>
  <c r="K361" i="2"/>
  <c r="H361" i="2"/>
  <c r="F361" i="2"/>
  <c r="D361" i="2"/>
  <c r="Q360" i="2"/>
  <c r="R360" i="2" s="1"/>
  <c r="S360" i="2" s="1"/>
  <c r="T360" i="2" s="1"/>
  <c r="P360" i="2"/>
  <c r="K360" i="2"/>
  <c r="L360" i="2" s="1"/>
  <c r="O360" i="2" s="1"/>
  <c r="H360" i="2"/>
  <c r="F360" i="2"/>
  <c r="D360" i="2"/>
  <c r="P359" i="2"/>
  <c r="K359" i="2"/>
  <c r="L359" i="2" s="1"/>
  <c r="O359" i="2" s="1"/>
  <c r="H359" i="2"/>
  <c r="F359" i="2"/>
  <c r="D359" i="2"/>
  <c r="P358" i="2"/>
  <c r="O358" i="2"/>
  <c r="L358" i="2"/>
  <c r="K358" i="2"/>
  <c r="H358" i="2"/>
  <c r="F358" i="2"/>
  <c r="D358" i="2"/>
  <c r="R357" i="2"/>
  <c r="S357" i="2" s="1"/>
  <c r="T357" i="2" s="1"/>
  <c r="Q357" i="2"/>
  <c r="P357" i="2"/>
  <c r="L357" i="2"/>
  <c r="O357" i="2" s="1"/>
  <c r="K357" i="2"/>
  <c r="H357" i="2"/>
  <c r="F357" i="2"/>
  <c r="D357" i="2"/>
  <c r="Q356" i="2"/>
  <c r="R356" i="2" s="1"/>
  <c r="S356" i="2" s="1"/>
  <c r="T356" i="2" s="1"/>
  <c r="P356" i="2"/>
  <c r="K356" i="2"/>
  <c r="L356" i="2" s="1"/>
  <c r="O356" i="2" s="1"/>
  <c r="H356" i="2"/>
  <c r="F356" i="2"/>
  <c r="D356" i="2"/>
  <c r="P355" i="2"/>
  <c r="K355" i="2"/>
  <c r="L355" i="2" s="1"/>
  <c r="O355" i="2" s="1"/>
  <c r="H355" i="2"/>
  <c r="F355" i="2"/>
  <c r="D355" i="2"/>
  <c r="P354" i="2"/>
  <c r="O354" i="2"/>
  <c r="L354" i="2"/>
  <c r="K354" i="2"/>
  <c r="H354" i="2"/>
  <c r="F354" i="2"/>
  <c r="D354" i="2"/>
  <c r="R353" i="2"/>
  <c r="S353" i="2" s="1"/>
  <c r="T353" i="2" s="1"/>
  <c r="Q353" i="2"/>
  <c r="P353" i="2"/>
  <c r="L353" i="2"/>
  <c r="O353" i="2" s="1"/>
  <c r="K353" i="2"/>
  <c r="H353" i="2"/>
  <c r="F353" i="2"/>
  <c r="D353" i="2"/>
  <c r="Q352" i="2"/>
  <c r="R352" i="2" s="1"/>
  <c r="S352" i="2" s="1"/>
  <c r="T352" i="2" s="1"/>
  <c r="P352" i="2"/>
  <c r="K352" i="2"/>
  <c r="L352" i="2" s="1"/>
  <c r="O352" i="2" s="1"/>
  <c r="H352" i="2"/>
  <c r="F352" i="2"/>
  <c r="D352" i="2"/>
  <c r="P351" i="2"/>
  <c r="K351" i="2"/>
  <c r="L351" i="2" s="1"/>
  <c r="O351" i="2" s="1"/>
  <c r="H351" i="2"/>
  <c r="F351" i="2"/>
  <c r="D351" i="2"/>
  <c r="P350" i="2"/>
  <c r="O350" i="2"/>
  <c r="L350" i="2"/>
  <c r="K350" i="2"/>
  <c r="H350" i="2"/>
  <c r="F350" i="2"/>
  <c r="D350" i="2"/>
  <c r="R349" i="2"/>
  <c r="S349" i="2" s="1"/>
  <c r="T349" i="2" s="1"/>
  <c r="Q349" i="2"/>
  <c r="P349" i="2"/>
  <c r="L349" i="2"/>
  <c r="O349" i="2" s="1"/>
  <c r="K349" i="2"/>
  <c r="H349" i="2"/>
  <c r="F349" i="2"/>
  <c r="D349" i="2"/>
  <c r="Q348" i="2"/>
  <c r="R348" i="2" s="1"/>
  <c r="S348" i="2" s="1"/>
  <c r="T348" i="2" s="1"/>
  <c r="P348" i="2"/>
  <c r="K348" i="2"/>
  <c r="L348" i="2" s="1"/>
  <c r="O348" i="2" s="1"/>
  <c r="H348" i="2"/>
  <c r="F348" i="2"/>
  <c r="D348" i="2"/>
  <c r="P347" i="2"/>
  <c r="K347" i="2"/>
  <c r="L347" i="2" s="1"/>
  <c r="O347" i="2" s="1"/>
  <c r="H347" i="2"/>
  <c r="F347" i="2"/>
  <c r="D347" i="2"/>
  <c r="P346" i="2"/>
  <c r="O346" i="2"/>
  <c r="L346" i="2"/>
  <c r="K346" i="2"/>
  <c r="H346" i="2"/>
  <c r="F346" i="2"/>
  <c r="D346" i="2"/>
  <c r="R345" i="2"/>
  <c r="S345" i="2" s="1"/>
  <c r="T345" i="2" s="1"/>
  <c r="Q345" i="2"/>
  <c r="P345" i="2"/>
  <c r="L345" i="2"/>
  <c r="O345" i="2" s="1"/>
  <c r="K345" i="2"/>
  <c r="H345" i="2"/>
  <c r="F345" i="2"/>
  <c r="D345" i="2"/>
  <c r="Q344" i="2"/>
  <c r="R344" i="2" s="1"/>
  <c r="S344" i="2" s="1"/>
  <c r="T344" i="2" s="1"/>
  <c r="P344" i="2"/>
  <c r="K344" i="2"/>
  <c r="L344" i="2" s="1"/>
  <c r="O344" i="2" s="1"/>
  <c r="H344" i="2"/>
  <c r="F344" i="2"/>
  <c r="D344" i="2"/>
  <c r="P343" i="2"/>
  <c r="K343" i="2"/>
  <c r="L343" i="2" s="1"/>
  <c r="O343" i="2" s="1"/>
  <c r="H343" i="2"/>
  <c r="F343" i="2"/>
  <c r="D343" i="2"/>
  <c r="P342" i="2"/>
  <c r="O342" i="2"/>
  <c r="L342" i="2"/>
  <c r="K342" i="2"/>
  <c r="H342" i="2"/>
  <c r="F342" i="2"/>
  <c r="D342" i="2"/>
  <c r="R341" i="2"/>
  <c r="S341" i="2" s="1"/>
  <c r="T341" i="2" s="1"/>
  <c r="Q341" i="2"/>
  <c r="P341" i="2"/>
  <c r="L341" i="2"/>
  <c r="O341" i="2" s="1"/>
  <c r="K341" i="2"/>
  <c r="H341" i="2"/>
  <c r="F341" i="2"/>
  <c r="D341" i="2"/>
  <c r="Q340" i="2"/>
  <c r="R340" i="2" s="1"/>
  <c r="S340" i="2" s="1"/>
  <c r="T340" i="2" s="1"/>
  <c r="P340" i="2"/>
  <c r="K340" i="2"/>
  <c r="L340" i="2" s="1"/>
  <c r="O340" i="2" s="1"/>
  <c r="H340" i="2"/>
  <c r="F340" i="2"/>
  <c r="D340" i="2"/>
  <c r="P339" i="2"/>
  <c r="K339" i="2"/>
  <c r="L339" i="2" s="1"/>
  <c r="O339" i="2" s="1"/>
  <c r="H339" i="2"/>
  <c r="F339" i="2"/>
  <c r="D339" i="2"/>
  <c r="P338" i="2"/>
  <c r="O338" i="2"/>
  <c r="L338" i="2"/>
  <c r="K338" i="2"/>
  <c r="H338" i="2"/>
  <c r="F338" i="2"/>
  <c r="D338" i="2"/>
  <c r="R337" i="2"/>
  <c r="S337" i="2" s="1"/>
  <c r="T337" i="2" s="1"/>
  <c r="Q337" i="2"/>
  <c r="P337" i="2"/>
  <c r="L337" i="2"/>
  <c r="O337" i="2" s="1"/>
  <c r="K337" i="2"/>
  <c r="H337" i="2"/>
  <c r="F337" i="2"/>
  <c r="D337" i="2"/>
  <c r="Q336" i="2"/>
  <c r="R336" i="2" s="1"/>
  <c r="S336" i="2" s="1"/>
  <c r="T336" i="2" s="1"/>
  <c r="P336" i="2"/>
  <c r="K336" i="2"/>
  <c r="L336" i="2" s="1"/>
  <c r="O336" i="2" s="1"/>
  <c r="H336" i="2"/>
  <c r="F336" i="2"/>
  <c r="D336" i="2"/>
  <c r="P335" i="2"/>
  <c r="K335" i="2"/>
  <c r="L335" i="2" s="1"/>
  <c r="O335" i="2" s="1"/>
  <c r="H335" i="2"/>
  <c r="F335" i="2"/>
  <c r="D335" i="2"/>
  <c r="P334" i="2"/>
  <c r="O334" i="2"/>
  <c r="L334" i="2"/>
  <c r="K334" i="2"/>
  <c r="H334" i="2"/>
  <c r="F334" i="2"/>
  <c r="D334" i="2"/>
  <c r="R333" i="2"/>
  <c r="S333" i="2" s="1"/>
  <c r="T333" i="2" s="1"/>
  <c r="Q333" i="2"/>
  <c r="P333" i="2"/>
  <c r="L333" i="2"/>
  <c r="O333" i="2" s="1"/>
  <c r="K333" i="2"/>
  <c r="H333" i="2"/>
  <c r="F333" i="2"/>
  <c r="D333" i="2"/>
  <c r="Q332" i="2"/>
  <c r="R332" i="2" s="1"/>
  <c r="S332" i="2" s="1"/>
  <c r="T332" i="2" s="1"/>
  <c r="P332" i="2"/>
  <c r="K332" i="2"/>
  <c r="L332" i="2" s="1"/>
  <c r="O332" i="2" s="1"/>
  <c r="H332" i="2"/>
  <c r="F332" i="2"/>
  <c r="D332" i="2"/>
  <c r="P331" i="2"/>
  <c r="K331" i="2"/>
  <c r="L331" i="2" s="1"/>
  <c r="O331" i="2" s="1"/>
  <c r="H331" i="2"/>
  <c r="F331" i="2"/>
  <c r="D331" i="2"/>
  <c r="P330" i="2"/>
  <c r="O330" i="2"/>
  <c r="L330" i="2"/>
  <c r="K330" i="2"/>
  <c r="H330" i="2"/>
  <c r="F330" i="2"/>
  <c r="D330" i="2"/>
  <c r="R329" i="2"/>
  <c r="S329" i="2" s="1"/>
  <c r="T329" i="2" s="1"/>
  <c r="Q329" i="2"/>
  <c r="P329" i="2"/>
  <c r="L329" i="2"/>
  <c r="O329" i="2" s="1"/>
  <c r="K329" i="2"/>
  <c r="H329" i="2"/>
  <c r="F329" i="2"/>
  <c r="D329" i="2"/>
  <c r="Q328" i="2"/>
  <c r="R328" i="2" s="1"/>
  <c r="S328" i="2" s="1"/>
  <c r="T328" i="2" s="1"/>
  <c r="P328" i="2"/>
  <c r="K328" i="2"/>
  <c r="L328" i="2" s="1"/>
  <c r="O328" i="2" s="1"/>
  <c r="H328" i="2"/>
  <c r="F328" i="2"/>
  <c r="D328" i="2"/>
  <c r="P327" i="2"/>
  <c r="K327" i="2"/>
  <c r="L327" i="2" s="1"/>
  <c r="O327" i="2" s="1"/>
  <c r="H327" i="2"/>
  <c r="F327" i="2"/>
  <c r="D327" i="2"/>
  <c r="P326" i="2"/>
  <c r="O326" i="2"/>
  <c r="L326" i="2"/>
  <c r="K326" i="2"/>
  <c r="H326" i="2"/>
  <c r="F326" i="2"/>
  <c r="D326" i="2"/>
  <c r="R325" i="2"/>
  <c r="S325" i="2" s="1"/>
  <c r="T325" i="2" s="1"/>
  <c r="Q325" i="2"/>
  <c r="P325" i="2"/>
  <c r="L325" i="2"/>
  <c r="O325" i="2" s="1"/>
  <c r="K325" i="2"/>
  <c r="H325" i="2"/>
  <c r="F325" i="2"/>
  <c r="D325" i="2"/>
  <c r="Q324" i="2"/>
  <c r="R324" i="2" s="1"/>
  <c r="S324" i="2" s="1"/>
  <c r="T324" i="2" s="1"/>
  <c r="P324" i="2"/>
  <c r="K324" i="2"/>
  <c r="L324" i="2" s="1"/>
  <c r="O324" i="2" s="1"/>
  <c r="H324" i="2"/>
  <c r="F324" i="2"/>
  <c r="D324" i="2"/>
  <c r="P323" i="2"/>
  <c r="K323" i="2"/>
  <c r="L323" i="2" s="1"/>
  <c r="O323" i="2" s="1"/>
  <c r="H323" i="2"/>
  <c r="F323" i="2"/>
  <c r="D323" i="2"/>
  <c r="P322" i="2"/>
  <c r="O322" i="2"/>
  <c r="L322" i="2"/>
  <c r="K322" i="2"/>
  <c r="H322" i="2"/>
  <c r="F322" i="2"/>
  <c r="D322" i="2"/>
  <c r="R321" i="2"/>
  <c r="S321" i="2" s="1"/>
  <c r="T321" i="2" s="1"/>
  <c r="Q321" i="2"/>
  <c r="P321" i="2"/>
  <c r="L321" i="2"/>
  <c r="O321" i="2" s="1"/>
  <c r="K321" i="2"/>
  <c r="H321" i="2"/>
  <c r="F321" i="2"/>
  <c r="D321" i="2"/>
  <c r="Q320" i="2"/>
  <c r="R320" i="2" s="1"/>
  <c r="S320" i="2" s="1"/>
  <c r="T320" i="2" s="1"/>
  <c r="P320" i="2"/>
  <c r="K320" i="2"/>
  <c r="L320" i="2" s="1"/>
  <c r="O320" i="2" s="1"/>
  <c r="H320" i="2"/>
  <c r="F320" i="2"/>
  <c r="D320" i="2"/>
  <c r="P319" i="2"/>
  <c r="K319" i="2"/>
  <c r="L319" i="2" s="1"/>
  <c r="O319" i="2" s="1"/>
  <c r="H319" i="2"/>
  <c r="F319" i="2"/>
  <c r="D319" i="2"/>
  <c r="P318" i="2"/>
  <c r="O318" i="2"/>
  <c r="L318" i="2"/>
  <c r="K318" i="2"/>
  <c r="H318" i="2"/>
  <c r="F318" i="2"/>
  <c r="D318" i="2"/>
  <c r="R317" i="2"/>
  <c r="S317" i="2" s="1"/>
  <c r="T317" i="2" s="1"/>
  <c r="Q317" i="2"/>
  <c r="P317" i="2"/>
  <c r="L317" i="2"/>
  <c r="O317" i="2" s="1"/>
  <c r="K317" i="2"/>
  <c r="H317" i="2"/>
  <c r="F317" i="2"/>
  <c r="D317" i="2"/>
  <c r="Q316" i="2"/>
  <c r="R316" i="2" s="1"/>
  <c r="S316" i="2" s="1"/>
  <c r="T316" i="2" s="1"/>
  <c r="P316" i="2"/>
  <c r="K316" i="2"/>
  <c r="L316" i="2" s="1"/>
  <c r="O316" i="2" s="1"/>
  <c r="H316" i="2"/>
  <c r="F316" i="2"/>
  <c r="D316" i="2"/>
  <c r="P315" i="2"/>
  <c r="K315" i="2"/>
  <c r="L315" i="2" s="1"/>
  <c r="O315" i="2" s="1"/>
  <c r="H315" i="2"/>
  <c r="F315" i="2"/>
  <c r="D315" i="2"/>
  <c r="P314" i="2"/>
  <c r="O314" i="2"/>
  <c r="L314" i="2"/>
  <c r="K314" i="2"/>
  <c r="H314" i="2"/>
  <c r="F314" i="2"/>
  <c r="D314" i="2"/>
  <c r="R313" i="2"/>
  <c r="S313" i="2" s="1"/>
  <c r="T313" i="2" s="1"/>
  <c r="Q313" i="2"/>
  <c r="P313" i="2"/>
  <c r="L313" i="2"/>
  <c r="O313" i="2" s="1"/>
  <c r="K313" i="2"/>
  <c r="H313" i="2"/>
  <c r="F313" i="2"/>
  <c r="D313" i="2"/>
  <c r="Q312" i="2"/>
  <c r="R312" i="2" s="1"/>
  <c r="S312" i="2" s="1"/>
  <c r="T312" i="2" s="1"/>
  <c r="P312" i="2"/>
  <c r="K312" i="2"/>
  <c r="L312" i="2" s="1"/>
  <c r="O312" i="2" s="1"/>
  <c r="H312" i="2"/>
  <c r="F312" i="2"/>
  <c r="D312" i="2"/>
  <c r="P311" i="2"/>
  <c r="K311" i="2"/>
  <c r="L311" i="2" s="1"/>
  <c r="O311" i="2" s="1"/>
  <c r="H311" i="2"/>
  <c r="F311" i="2"/>
  <c r="D311" i="2"/>
  <c r="P310" i="2"/>
  <c r="O310" i="2"/>
  <c r="L310" i="2"/>
  <c r="K310" i="2"/>
  <c r="H310" i="2"/>
  <c r="F310" i="2"/>
  <c r="D310" i="2"/>
  <c r="R309" i="2"/>
  <c r="S309" i="2" s="1"/>
  <c r="T309" i="2" s="1"/>
  <c r="Q309" i="2"/>
  <c r="P309" i="2"/>
  <c r="L309" i="2"/>
  <c r="O309" i="2" s="1"/>
  <c r="K309" i="2"/>
  <c r="H309" i="2"/>
  <c r="F309" i="2"/>
  <c r="D309" i="2"/>
  <c r="Q308" i="2"/>
  <c r="R308" i="2" s="1"/>
  <c r="S308" i="2" s="1"/>
  <c r="T308" i="2" s="1"/>
  <c r="P308" i="2"/>
  <c r="K308" i="2"/>
  <c r="L308" i="2" s="1"/>
  <c r="O308" i="2" s="1"/>
  <c r="H308" i="2"/>
  <c r="F308" i="2"/>
  <c r="D308" i="2"/>
  <c r="P307" i="2"/>
  <c r="K307" i="2"/>
  <c r="L307" i="2" s="1"/>
  <c r="O307" i="2" s="1"/>
  <c r="H307" i="2"/>
  <c r="F307" i="2"/>
  <c r="D307" i="2"/>
  <c r="P306" i="2"/>
  <c r="O306" i="2"/>
  <c r="L306" i="2"/>
  <c r="K306" i="2"/>
  <c r="H306" i="2"/>
  <c r="F306" i="2"/>
  <c r="D306" i="2"/>
  <c r="R305" i="2"/>
  <c r="S305" i="2" s="1"/>
  <c r="T305" i="2" s="1"/>
  <c r="Q305" i="2"/>
  <c r="P305" i="2"/>
  <c r="L305" i="2"/>
  <c r="O305" i="2" s="1"/>
  <c r="K305" i="2"/>
  <c r="H305" i="2"/>
  <c r="F305" i="2"/>
  <c r="D305" i="2"/>
  <c r="Q304" i="2"/>
  <c r="R304" i="2" s="1"/>
  <c r="S304" i="2" s="1"/>
  <c r="T304" i="2" s="1"/>
  <c r="P304" i="2"/>
  <c r="K304" i="2"/>
  <c r="L304" i="2" s="1"/>
  <c r="O304" i="2" s="1"/>
  <c r="H304" i="2"/>
  <c r="F304" i="2"/>
  <c r="D304" i="2"/>
  <c r="P303" i="2"/>
  <c r="K303" i="2"/>
  <c r="L303" i="2" s="1"/>
  <c r="O303" i="2" s="1"/>
  <c r="H303" i="2"/>
  <c r="F303" i="2"/>
  <c r="D303" i="2"/>
  <c r="P302" i="2"/>
  <c r="O302" i="2"/>
  <c r="L302" i="2"/>
  <c r="K302" i="2"/>
  <c r="H302" i="2"/>
  <c r="F302" i="2"/>
  <c r="D302" i="2"/>
  <c r="R301" i="2"/>
  <c r="S301" i="2" s="1"/>
  <c r="T301" i="2" s="1"/>
  <c r="Q301" i="2"/>
  <c r="P301" i="2"/>
  <c r="L301" i="2"/>
  <c r="O301" i="2" s="1"/>
  <c r="K301" i="2"/>
  <c r="H301" i="2"/>
  <c r="F301" i="2"/>
  <c r="D301" i="2"/>
  <c r="Q300" i="2"/>
  <c r="R300" i="2" s="1"/>
  <c r="S300" i="2" s="1"/>
  <c r="T300" i="2" s="1"/>
  <c r="P300" i="2"/>
  <c r="K300" i="2"/>
  <c r="L300" i="2" s="1"/>
  <c r="O300" i="2" s="1"/>
  <c r="H300" i="2"/>
  <c r="F300" i="2"/>
  <c r="D300" i="2"/>
  <c r="P299" i="2"/>
  <c r="K299" i="2"/>
  <c r="L299" i="2" s="1"/>
  <c r="O299" i="2" s="1"/>
  <c r="H299" i="2"/>
  <c r="F299" i="2"/>
  <c r="D299" i="2"/>
  <c r="P298" i="2"/>
  <c r="O298" i="2"/>
  <c r="L298" i="2"/>
  <c r="K298" i="2"/>
  <c r="H298" i="2"/>
  <c r="F298" i="2"/>
  <c r="D298" i="2"/>
  <c r="R297" i="2"/>
  <c r="S297" i="2" s="1"/>
  <c r="T297" i="2" s="1"/>
  <c r="Q297" i="2"/>
  <c r="P297" i="2"/>
  <c r="L297" i="2"/>
  <c r="O297" i="2" s="1"/>
  <c r="K297" i="2"/>
  <c r="H297" i="2"/>
  <c r="F297" i="2"/>
  <c r="D297" i="2"/>
  <c r="Q296" i="2"/>
  <c r="R296" i="2" s="1"/>
  <c r="S296" i="2" s="1"/>
  <c r="T296" i="2" s="1"/>
  <c r="P296" i="2"/>
  <c r="K296" i="2"/>
  <c r="L296" i="2" s="1"/>
  <c r="O296" i="2" s="1"/>
  <c r="H296" i="2"/>
  <c r="F296" i="2"/>
  <c r="D296" i="2"/>
  <c r="P295" i="2"/>
  <c r="K295" i="2"/>
  <c r="L295" i="2" s="1"/>
  <c r="O295" i="2" s="1"/>
  <c r="H295" i="2"/>
  <c r="F295" i="2"/>
  <c r="D295" i="2"/>
  <c r="P294" i="2"/>
  <c r="O294" i="2"/>
  <c r="L294" i="2"/>
  <c r="K294" i="2"/>
  <c r="H294" i="2"/>
  <c r="F294" i="2"/>
  <c r="D294" i="2"/>
  <c r="R293" i="2"/>
  <c r="S293" i="2" s="1"/>
  <c r="T293" i="2" s="1"/>
  <c r="Q293" i="2"/>
  <c r="P293" i="2"/>
  <c r="L293" i="2"/>
  <c r="O293" i="2" s="1"/>
  <c r="K293" i="2"/>
  <c r="H293" i="2"/>
  <c r="F293" i="2"/>
  <c r="D293" i="2"/>
  <c r="Q292" i="2"/>
  <c r="R292" i="2" s="1"/>
  <c r="S292" i="2" s="1"/>
  <c r="T292" i="2" s="1"/>
  <c r="P292" i="2"/>
  <c r="K292" i="2"/>
  <c r="L292" i="2" s="1"/>
  <c r="O292" i="2" s="1"/>
  <c r="H292" i="2"/>
  <c r="F292" i="2"/>
  <c r="D292" i="2"/>
  <c r="P291" i="2"/>
  <c r="K291" i="2"/>
  <c r="L291" i="2" s="1"/>
  <c r="O291" i="2" s="1"/>
  <c r="H291" i="2"/>
  <c r="F291" i="2"/>
  <c r="D291" i="2"/>
  <c r="P290" i="2"/>
  <c r="O290" i="2"/>
  <c r="L290" i="2"/>
  <c r="K290" i="2"/>
  <c r="H290" i="2"/>
  <c r="F290" i="2"/>
  <c r="D290" i="2"/>
  <c r="R289" i="2"/>
  <c r="S289" i="2" s="1"/>
  <c r="T289" i="2" s="1"/>
  <c r="Q289" i="2"/>
  <c r="P289" i="2"/>
  <c r="L289" i="2"/>
  <c r="O289" i="2" s="1"/>
  <c r="K289" i="2"/>
  <c r="H289" i="2"/>
  <c r="F289" i="2"/>
  <c r="D289" i="2"/>
  <c r="Q288" i="2"/>
  <c r="R288" i="2" s="1"/>
  <c r="S288" i="2" s="1"/>
  <c r="T288" i="2" s="1"/>
  <c r="P288" i="2"/>
  <c r="K288" i="2"/>
  <c r="L288" i="2" s="1"/>
  <c r="O288" i="2" s="1"/>
  <c r="H288" i="2"/>
  <c r="F288" i="2"/>
  <c r="D288" i="2"/>
  <c r="P287" i="2"/>
  <c r="K287" i="2"/>
  <c r="L287" i="2" s="1"/>
  <c r="O287" i="2" s="1"/>
  <c r="H287" i="2"/>
  <c r="F287" i="2"/>
  <c r="D287" i="2"/>
  <c r="P286" i="2"/>
  <c r="O286" i="2"/>
  <c r="L286" i="2"/>
  <c r="K286" i="2"/>
  <c r="H286" i="2"/>
  <c r="F286" i="2"/>
  <c r="D286" i="2"/>
  <c r="R285" i="2"/>
  <c r="S285" i="2" s="1"/>
  <c r="T285" i="2" s="1"/>
  <c r="Q285" i="2"/>
  <c r="P285" i="2"/>
  <c r="L285" i="2"/>
  <c r="O285" i="2" s="1"/>
  <c r="K285" i="2"/>
  <c r="H285" i="2"/>
  <c r="F285" i="2"/>
  <c r="D285" i="2"/>
  <c r="Q284" i="2"/>
  <c r="R284" i="2" s="1"/>
  <c r="S284" i="2" s="1"/>
  <c r="T284" i="2" s="1"/>
  <c r="P284" i="2"/>
  <c r="K284" i="2"/>
  <c r="L284" i="2" s="1"/>
  <c r="O284" i="2" s="1"/>
  <c r="H284" i="2"/>
  <c r="F284" i="2"/>
  <c r="D284" i="2"/>
  <c r="P283" i="2"/>
  <c r="K283" i="2"/>
  <c r="L283" i="2" s="1"/>
  <c r="O283" i="2" s="1"/>
  <c r="H283" i="2"/>
  <c r="F283" i="2"/>
  <c r="D283" i="2"/>
  <c r="P282" i="2"/>
  <c r="O282" i="2"/>
  <c r="L282" i="2"/>
  <c r="K282" i="2"/>
  <c r="H282" i="2"/>
  <c r="F282" i="2"/>
  <c r="D282" i="2"/>
  <c r="R281" i="2"/>
  <c r="S281" i="2" s="1"/>
  <c r="T281" i="2" s="1"/>
  <c r="Q281" i="2"/>
  <c r="P281" i="2"/>
  <c r="L281" i="2"/>
  <c r="O281" i="2" s="1"/>
  <c r="K281" i="2"/>
  <c r="H281" i="2"/>
  <c r="F281" i="2"/>
  <c r="D281" i="2"/>
  <c r="Q280" i="2"/>
  <c r="R280" i="2" s="1"/>
  <c r="S280" i="2" s="1"/>
  <c r="T280" i="2" s="1"/>
  <c r="P280" i="2"/>
  <c r="K280" i="2"/>
  <c r="L280" i="2" s="1"/>
  <c r="O280" i="2" s="1"/>
  <c r="H280" i="2"/>
  <c r="F280" i="2"/>
  <c r="D280" i="2"/>
  <c r="P279" i="2"/>
  <c r="K279" i="2"/>
  <c r="L279" i="2" s="1"/>
  <c r="O279" i="2" s="1"/>
  <c r="H279" i="2"/>
  <c r="F279" i="2"/>
  <c r="D279" i="2"/>
  <c r="P278" i="2"/>
  <c r="O278" i="2"/>
  <c r="L278" i="2"/>
  <c r="K278" i="2"/>
  <c r="H278" i="2"/>
  <c r="F278" i="2"/>
  <c r="D278" i="2"/>
  <c r="R277" i="2"/>
  <c r="S277" i="2" s="1"/>
  <c r="T277" i="2" s="1"/>
  <c r="Q277" i="2"/>
  <c r="P277" i="2"/>
  <c r="L277" i="2"/>
  <c r="O277" i="2" s="1"/>
  <c r="K277" i="2"/>
  <c r="H277" i="2"/>
  <c r="F277" i="2"/>
  <c r="D277" i="2"/>
  <c r="Q276" i="2"/>
  <c r="R276" i="2" s="1"/>
  <c r="S276" i="2" s="1"/>
  <c r="T276" i="2" s="1"/>
  <c r="P276" i="2"/>
  <c r="K276" i="2"/>
  <c r="L276" i="2" s="1"/>
  <c r="O276" i="2" s="1"/>
  <c r="H276" i="2"/>
  <c r="F276" i="2"/>
  <c r="D276" i="2"/>
  <c r="P275" i="2"/>
  <c r="K275" i="2"/>
  <c r="L275" i="2" s="1"/>
  <c r="O275" i="2" s="1"/>
  <c r="H275" i="2"/>
  <c r="F275" i="2"/>
  <c r="D275" i="2"/>
  <c r="P274" i="2"/>
  <c r="O274" i="2"/>
  <c r="L274" i="2"/>
  <c r="K274" i="2"/>
  <c r="H274" i="2"/>
  <c r="F274" i="2"/>
  <c r="D274" i="2"/>
  <c r="R273" i="2"/>
  <c r="S273" i="2" s="1"/>
  <c r="T273" i="2" s="1"/>
  <c r="Q273" i="2"/>
  <c r="P273" i="2"/>
  <c r="L273" i="2"/>
  <c r="O273" i="2" s="1"/>
  <c r="K273" i="2"/>
  <c r="H273" i="2"/>
  <c r="F273" i="2"/>
  <c r="D273" i="2"/>
  <c r="Q272" i="2"/>
  <c r="R272" i="2" s="1"/>
  <c r="S272" i="2" s="1"/>
  <c r="T272" i="2" s="1"/>
  <c r="P272" i="2"/>
  <c r="K272" i="2"/>
  <c r="L272" i="2" s="1"/>
  <c r="O272" i="2" s="1"/>
  <c r="H272" i="2"/>
  <c r="F272" i="2"/>
  <c r="D272" i="2"/>
  <c r="P271" i="2"/>
  <c r="K271" i="2"/>
  <c r="L271" i="2" s="1"/>
  <c r="O271" i="2" s="1"/>
  <c r="H271" i="2"/>
  <c r="F271" i="2"/>
  <c r="D271" i="2"/>
  <c r="P270" i="2"/>
  <c r="O270" i="2"/>
  <c r="L270" i="2"/>
  <c r="K270" i="2"/>
  <c r="H270" i="2"/>
  <c r="F270" i="2"/>
  <c r="D270" i="2"/>
  <c r="R269" i="2"/>
  <c r="S269" i="2" s="1"/>
  <c r="T269" i="2" s="1"/>
  <c r="Q269" i="2"/>
  <c r="P269" i="2"/>
  <c r="L269" i="2"/>
  <c r="O269" i="2" s="1"/>
  <c r="K269" i="2"/>
  <c r="H269" i="2"/>
  <c r="F269" i="2"/>
  <c r="D269" i="2"/>
  <c r="Q268" i="2"/>
  <c r="R268" i="2" s="1"/>
  <c r="S268" i="2" s="1"/>
  <c r="T268" i="2" s="1"/>
  <c r="P268" i="2"/>
  <c r="K268" i="2"/>
  <c r="L268" i="2" s="1"/>
  <c r="O268" i="2" s="1"/>
  <c r="H268" i="2"/>
  <c r="F268" i="2"/>
  <c r="D268" i="2"/>
  <c r="P267" i="2"/>
  <c r="K267" i="2"/>
  <c r="L267" i="2" s="1"/>
  <c r="O267" i="2" s="1"/>
  <c r="H267" i="2"/>
  <c r="F267" i="2"/>
  <c r="D267" i="2"/>
  <c r="P266" i="2"/>
  <c r="O266" i="2"/>
  <c r="L266" i="2"/>
  <c r="K266" i="2"/>
  <c r="H266" i="2"/>
  <c r="F266" i="2"/>
  <c r="D266" i="2"/>
  <c r="R265" i="2"/>
  <c r="S265" i="2" s="1"/>
  <c r="T265" i="2" s="1"/>
  <c r="Q265" i="2"/>
  <c r="P265" i="2"/>
  <c r="L265" i="2"/>
  <c r="O265" i="2" s="1"/>
  <c r="K265" i="2"/>
  <c r="H265" i="2"/>
  <c r="F265" i="2"/>
  <c r="D265" i="2"/>
  <c r="Q264" i="2"/>
  <c r="R264" i="2" s="1"/>
  <c r="S264" i="2" s="1"/>
  <c r="T264" i="2" s="1"/>
  <c r="P264" i="2"/>
  <c r="K264" i="2"/>
  <c r="L264" i="2" s="1"/>
  <c r="O264" i="2" s="1"/>
  <c r="H264" i="2"/>
  <c r="F264" i="2"/>
  <c r="D264" i="2"/>
  <c r="P263" i="2"/>
  <c r="K263" i="2"/>
  <c r="L263" i="2" s="1"/>
  <c r="O263" i="2" s="1"/>
  <c r="H263" i="2"/>
  <c r="F263" i="2"/>
  <c r="D263" i="2"/>
  <c r="P262" i="2"/>
  <c r="O262" i="2"/>
  <c r="L262" i="2"/>
  <c r="K262" i="2"/>
  <c r="H262" i="2"/>
  <c r="F262" i="2"/>
  <c r="D262" i="2"/>
  <c r="R261" i="2"/>
  <c r="S261" i="2" s="1"/>
  <c r="T261" i="2" s="1"/>
  <c r="Q261" i="2"/>
  <c r="P261" i="2"/>
  <c r="L261" i="2"/>
  <c r="O261" i="2" s="1"/>
  <c r="K261" i="2"/>
  <c r="H261" i="2"/>
  <c r="F261" i="2"/>
  <c r="D261" i="2"/>
  <c r="Q260" i="2"/>
  <c r="R260" i="2" s="1"/>
  <c r="S260" i="2" s="1"/>
  <c r="T260" i="2" s="1"/>
  <c r="P260" i="2"/>
  <c r="K260" i="2"/>
  <c r="L260" i="2" s="1"/>
  <c r="O260" i="2" s="1"/>
  <c r="H260" i="2"/>
  <c r="F260" i="2"/>
  <c r="D260" i="2"/>
  <c r="P259" i="2"/>
  <c r="K259" i="2"/>
  <c r="L259" i="2" s="1"/>
  <c r="O259" i="2" s="1"/>
  <c r="H259" i="2"/>
  <c r="F259" i="2"/>
  <c r="D259" i="2"/>
  <c r="P258" i="2"/>
  <c r="O258" i="2"/>
  <c r="L258" i="2"/>
  <c r="K258" i="2"/>
  <c r="H258" i="2"/>
  <c r="F258" i="2"/>
  <c r="D258" i="2"/>
  <c r="R257" i="2"/>
  <c r="S257" i="2" s="1"/>
  <c r="T257" i="2" s="1"/>
  <c r="Q257" i="2"/>
  <c r="P257" i="2"/>
  <c r="L257" i="2"/>
  <c r="O257" i="2" s="1"/>
  <c r="K257" i="2"/>
  <c r="H257" i="2"/>
  <c r="F257" i="2"/>
  <c r="D257" i="2"/>
  <c r="Q256" i="2"/>
  <c r="R256" i="2" s="1"/>
  <c r="S256" i="2" s="1"/>
  <c r="T256" i="2" s="1"/>
  <c r="P256" i="2"/>
  <c r="K256" i="2"/>
  <c r="L256" i="2" s="1"/>
  <c r="O256" i="2" s="1"/>
  <c r="H256" i="2"/>
  <c r="F256" i="2"/>
  <c r="D256" i="2"/>
  <c r="P255" i="2"/>
  <c r="K255" i="2"/>
  <c r="L255" i="2" s="1"/>
  <c r="O255" i="2" s="1"/>
  <c r="H255" i="2"/>
  <c r="F255" i="2"/>
  <c r="D255" i="2"/>
  <c r="P254" i="2"/>
  <c r="O254" i="2"/>
  <c r="L254" i="2"/>
  <c r="K254" i="2"/>
  <c r="H254" i="2"/>
  <c r="F254" i="2"/>
  <c r="D254" i="2"/>
  <c r="R253" i="2"/>
  <c r="S253" i="2" s="1"/>
  <c r="T253" i="2" s="1"/>
  <c r="Q253" i="2"/>
  <c r="P253" i="2"/>
  <c r="L253" i="2"/>
  <c r="O253" i="2" s="1"/>
  <c r="K253" i="2"/>
  <c r="H253" i="2"/>
  <c r="F253" i="2"/>
  <c r="D253" i="2"/>
  <c r="Q252" i="2"/>
  <c r="R252" i="2" s="1"/>
  <c r="S252" i="2" s="1"/>
  <c r="T252" i="2" s="1"/>
  <c r="P252" i="2"/>
  <c r="K252" i="2"/>
  <c r="L252" i="2" s="1"/>
  <c r="O252" i="2" s="1"/>
  <c r="H252" i="2"/>
  <c r="F252" i="2"/>
  <c r="D252" i="2"/>
  <c r="P251" i="2"/>
  <c r="K251" i="2"/>
  <c r="L251" i="2" s="1"/>
  <c r="O251" i="2" s="1"/>
  <c r="H251" i="2"/>
  <c r="F251" i="2"/>
  <c r="D251" i="2"/>
  <c r="P250" i="2"/>
  <c r="O250" i="2"/>
  <c r="L250" i="2"/>
  <c r="K250" i="2"/>
  <c r="H250" i="2"/>
  <c r="F250" i="2"/>
  <c r="D250" i="2"/>
  <c r="R249" i="2"/>
  <c r="S249" i="2" s="1"/>
  <c r="T249" i="2" s="1"/>
  <c r="Q249" i="2"/>
  <c r="P249" i="2"/>
  <c r="L249" i="2"/>
  <c r="O249" i="2" s="1"/>
  <c r="K249" i="2"/>
  <c r="H249" i="2"/>
  <c r="F249" i="2"/>
  <c r="D249" i="2"/>
  <c r="Q248" i="2"/>
  <c r="R248" i="2" s="1"/>
  <c r="S248" i="2" s="1"/>
  <c r="T248" i="2" s="1"/>
  <c r="P248" i="2"/>
  <c r="K248" i="2"/>
  <c r="L248" i="2" s="1"/>
  <c r="O248" i="2" s="1"/>
  <c r="H248" i="2"/>
  <c r="F248" i="2"/>
  <c r="D248" i="2"/>
  <c r="P247" i="2"/>
  <c r="K247" i="2"/>
  <c r="L247" i="2" s="1"/>
  <c r="O247" i="2" s="1"/>
  <c r="H247" i="2"/>
  <c r="F247" i="2"/>
  <c r="D247" i="2"/>
  <c r="P246" i="2"/>
  <c r="O246" i="2"/>
  <c r="L246" i="2"/>
  <c r="K246" i="2"/>
  <c r="H246" i="2"/>
  <c r="F246" i="2"/>
  <c r="D246" i="2"/>
  <c r="R245" i="2"/>
  <c r="S245" i="2" s="1"/>
  <c r="T245" i="2" s="1"/>
  <c r="Q245" i="2"/>
  <c r="P245" i="2"/>
  <c r="L245" i="2"/>
  <c r="O245" i="2" s="1"/>
  <c r="K245" i="2"/>
  <c r="H245" i="2"/>
  <c r="F245" i="2"/>
  <c r="D245" i="2"/>
  <c r="Q244" i="2"/>
  <c r="R244" i="2" s="1"/>
  <c r="S244" i="2" s="1"/>
  <c r="T244" i="2" s="1"/>
  <c r="P244" i="2"/>
  <c r="K244" i="2"/>
  <c r="L244" i="2" s="1"/>
  <c r="O244" i="2" s="1"/>
  <c r="H244" i="2"/>
  <c r="F244" i="2"/>
  <c r="D244" i="2"/>
  <c r="P243" i="2"/>
  <c r="K243" i="2"/>
  <c r="L243" i="2" s="1"/>
  <c r="O243" i="2" s="1"/>
  <c r="H243" i="2"/>
  <c r="F243" i="2"/>
  <c r="D243" i="2"/>
  <c r="P242" i="2"/>
  <c r="O242" i="2"/>
  <c r="L242" i="2"/>
  <c r="K242" i="2"/>
  <c r="H242" i="2"/>
  <c r="F242" i="2"/>
  <c r="D242" i="2"/>
  <c r="R241" i="2"/>
  <c r="S241" i="2" s="1"/>
  <c r="T241" i="2" s="1"/>
  <c r="Q241" i="2"/>
  <c r="P241" i="2"/>
  <c r="L241" i="2"/>
  <c r="O241" i="2" s="1"/>
  <c r="K241" i="2"/>
  <c r="H241" i="2"/>
  <c r="F241" i="2"/>
  <c r="D241" i="2"/>
  <c r="Q240" i="2"/>
  <c r="R240" i="2" s="1"/>
  <c r="S240" i="2" s="1"/>
  <c r="T240" i="2" s="1"/>
  <c r="P240" i="2"/>
  <c r="K240" i="2"/>
  <c r="L240" i="2" s="1"/>
  <c r="O240" i="2" s="1"/>
  <c r="H240" i="2"/>
  <c r="F240" i="2"/>
  <c r="D240" i="2"/>
  <c r="P239" i="2"/>
  <c r="K239" i="2"/>
  <c r="L239" i="2" s="1"/>
  <c r="O239" i="2" s="1"/>
  <c r="H239" i="2"/>
  <c r="F239" i="2"/>
  <c r="D239" i="2"/>
  <c r="P238" i="2"/>
  <c r="O238" i="2"/>
  <c r="L238" i="2"/>
  <c r="K238" i="2"/>
  <c r="H238" i="2"/>
  <c r="F238" i="2"/>
  <c r="D238" i="2"/>
  <c r="R237" i="2"/>
  <c r="S237" i="2" s="1"/>
  <c r="T237" i="2" s="1"/>
  <c r="Q237" i="2"/>
  <c r="P237" i="2"/>
  <c r="L237" i="2"/>
  <c r="O237" i="2" s="1"/>
  <c r="K237" i="2"/>
  <c r="H237" i="2"/>
  <c r="F237" i="2"/>
  <c r="D237" i="2"/>
  <c r="Q236" i="2"/>
  <c r="R236" i="2" s="1"/>
  <c r="S236" i="2" s="1"/>
  <c r="T236" i="2" s="1"/>
  <c r="P236" i="2"/>
  <c r="K236" i="2"/>
  <c r="L236" i="2" s="1"/>
  <c r="O236" i="2" s="1"/>
  <c r="H236" i="2"/>
  <c r="F236" i="2"/>
  <c r="D236" i="2"/>
  <c r="P235" i="2"/>
  <c r="K235" i="2"/>
  <c r="L235" i="2" s="1"/>
  <c r="O235" i="2" s="1"/>
  <c r="H235" i="2"/>
  <c r="F235" i="2"/>
  <c r="D235" i="2"/>
  <c r="P234" i="2"/>
  <c r="O234" i="2"/>
  <c r="L234" i="2"/>
  <c r="K234" i="2"/>
  <c r="H234" i="2"/>
  <c r="F234" i="2"/>
  <c r="D234" i="2"/>
  <c r="R233" i="2"/>
  <c r="S233" i="2" s="1"/>
  <c r="T233" i="2" s="1"/>
  <c r="Q233" i="2"/>
  <c r="P233" i="2"/>
  <c r="L233" i="2"/>
  <c r="O233" i="2" s="1"/>
  <c r="K233" i="2"/>
  <c r="H233" i="2"/>
  <c r="F233" i="2"/>
  <c r="D233" i="2"/>
  <c r="Q232" i="2"/>
  <c r="R232" i="2" s="1"/>
  <c r="S232" i="2" s="1"/>
  <c r="T232" i="2" s="1"/>
  <c r="P232" i="2"/>
  <c r="K232" i="2"/>
  <c r="L232" i="2" s="1"/>
  <c r="O232" i="2" s="1"/>
  <c r="H232" i="2"/>
  <c r="F232" i="2"/>
  <c r="D232" i="2"/>
  <c r="P231" i="2"/>
  <c r="K231" i="2"/>
  <c r="L231" i="2" s="1"/>
  <c r="O231" i="2" s="1"/>
  <c r="H231" i="2"/>
  <c r="F231" i="2"/>
  <c r="D231" i="2"/>
  <c r="P230" i="2"/>
  <c r="O230" i="2"/>
  <c r="L230" i="2"/>
  <c r="K230" i="2"/>
  <c r="H230" i="2"/>
  <c r="F230" i="2"/>
  <c r="D230" i="2"/>
  <c r="R229" i="2"/>
  <c r="S229" i="2" s="1"/>
  <c r="T229" i="2" s="1"/>
  <c r="Q229" i="2"/>
  <c r="P229" i="2"/>
  <c r="L229" i="2"/>
  <c r="O229" i="2" s="1"/>
  <c r="K229" i="2"/>
  <c r="H229" i="2"/>
  <c r="F229" i="2"/>
  <c r="D229" i="2"/>
  <c r="Q228" i="2"/>
  <c r="R228" i="2" s="1"/>
  <c r="S228" i="2" s="1"/>
  <c r="T228" i="2" s="1"/>
  <c r="P228" i="2"/>
  <c r="K228" i="2"/>
  <c r="L228" i="2" s="1"/>
  <c r="O228" i="2" s="1"/>
  <c r="H228" i="2"/>
  <c r="F228" i="2"/>
  <c r="D228" i="2"/>
  <c r="P227" i="2"/>
  <c r="K227" i="2"/>
  <c r="L227" i="2" s="1"/>
  <c r="O227" i="2" s="1"/>
  <c r="H227" i="2"/>
  <c r="F227" i="2"/>
  <c r="D227" i="2"/>
  <c r="P226" i="2"/>
  <c r="O226" i="2"/>
  <c r="L226" i="2"/>
  <c r="K226" i="2"/>
  <c r="H226" i="2"/>
  <c r="F226" i="2"/>
  <c r="D226" i="2"/>
  <c r="R225" i="2"/>
  <c r="S225" i="2" s="1"/>
  <c r="T225" i="2" s="1"/>
  <c r="Q225" i="2"/>
  <c r="P225" i="2"/>
  <c r="L225" i="2"/>
  <c r="O225" i="2" s="1"/>
  <c r="K225" i="2"/>
  <c r="H225" i="2"/>
  <c r="F225" i="2"/>
  <c r="D225" i="2"/>
  <c r="Q224" i="2"/>
  <c r="R224" i="2" s="1"/>
  <c r="S224" i="2" s="1"/>
  <c r="T224" i="2" s="1"/>
  <c r="P224" i="2"/>
  <c r="K224" i="2"/>
  <c r="L224" i="2" s="1"/>
  <c r="O224" i="2" s="1"/>
  <c r="H224" i="2"/>
  <c r="F224" i="2"/>
  <c r="D224" i="2"/>
  <c r="P223" i="2"/>
  <c r="K223" i="2"/>
  <c r="L223" i="2" s="1"/>
  <c r="O223" i="2" s="1"/>
  <c r="H223" i="2"/>
  <c r="F223" i="2"/>
  <c r="D223" i="2"/>
  <c r="P222" i="2"/>
  <c r="O222" i="2"/>
  <c r="L222" i="2"/>
  <c r="K222" i="2"/>
  <c r="H222" i="2"/>
  <c r="F222" i="2"/>
  <c r="D222" i="2"/>
  <c r="R221" i="2"/>
  <c r="S221" i="2" s="1"/>
  <c r="T221" i="2" s="1"/>
  <c r="Q221" i="2"/>
  <c r="P221" i="2"/>
  <c r="L221" i="2"/>
  <c r="O221" i="2" s="1"/>
  <c r="K221" i="2"/>
  <c r="H221" i="2"/>
  <c r="F221" i="2"/>
  <c r="D221" i="2"/>
  <c r="Q220" i="2"/>
  <c r="R220" i="2" s="1"/>
  <c r="S220" i="2" s="1"/>
  <c r="T220" i="2" s="1"/>
  <c r="P220" i="2"/>
  <c r="K220" i="2"/>
  <c r="L220" i="2" s="1"/>
  <c r="O220" i="2" s="1"/>
  <c r="H220" i="2"/>
  <c r="F220" i="2"/>
  <c r="D220" i="2"/>
  <c r="P219" i="2"/>
  <c r="K219" i="2"/>
  <c r="L219" i="2" s="1"/>
  <c r="O219" i="2" s="1"/>
  <c r="H219" i="2"/>
  <c r="F219" i="2"/>
  <c r="D219" i="2"/>
  <c r="P218" i="2"/>
  <c r="O218" i="2"/>
  <c r="L218" i="2"/>
  <c r="K218" i="2"/>
  <c r="H218" i="2"/>
  <c r="F218" i="2"/>
  <c r="D218" i="2"/>
  <c r="R217" i="2"/>
  <c r="S217" i="2" s="1"/>
  <c r="T217" i="2" s="1"/>
  <c r="Q217" i="2"/>
  <c r="P217" i="2"/>
  <c r="L217" i="2"/>
  <c r="O217" i="2" s="1"/>
  <c r="K217" i="2"/>
  <c r="H217" i="2"/>
  <c r="F217" i="2"/>
  <c r="D217" i="2"/>
  <c r="Q216" i="2"/>
  <c r="R216" i="2" s="1"/>
  <c r="S216" i="2" s="1"/>
  <c r="T216" i="2" s="1"/>
  <c r="P216" i="2"/>
  <c r="K216" i="2"/>
  <c r="L216" i="2" s="1"/>
  <c r="O216" i="2" s="1"/>
  <c r="H216" i="2"/>
  <c r="F216" i="2"/>
  <c r="D216" i="2"/>
  <c r="P215" i="2"/>
  <c r="K215" i="2"/>
  <c r="L215" i="2" s="1"/>
  <c r="O215" i="2" s="1"/>
  <c r="H215" i="2"/>
  <c r="F215" i="2"/>
  <c r="D215" i="2"/>
  <c r="P214" i="2"/>
  <c r="O214" i="2"/>
  <c r="L214" i="2"/>
  <c r="K214" i="2"/>
  <c r="H214" i="2"/>
  <c r="D214" i="2"/>
  <c r="Q213" i="2"/>
  <c r="R213" i="2" s="1"/>
  <c r="S213" i="2" s="1"/>
  <c r="T213" i="2" s="1"/>
  <c r="P213" i="2"/>
  <c r="K213" i="2"/>
  <c r="L213" i="2" s="1"/>
  <c r="O213" i="2" s="1"/>
  <c r="H213" i="2"/>
  <c r="F213" i="2"/>
  <c r="D213" i="2"/>
  <c r="P212" i="2"/>
  <c r="K212" i="2"/>
  <c r="L212" i="2" s="1"/>
  <c r="O212" i="2" s="1"/>
  <c r="H212" i="2"/>
  <c r="F212" i="2"/>
  <c r="D212" i="2"/>
  <c r="P211" i="2"/>
  <c r="O211" i="2"/>
  <c r="L211" i="2"/>
  <c r="K211" i="2"/>
  <c r="H211" i="2"/>
  <c r="F211" i="2"/>
  <c r="D211" i="2"/>
  <c r="R210" i="2"/>
  <c r="S210" i="2" s="1"/>
  <c r="T210" i="2" s="1"/>
  <c r="Q210" i="2"/>
  <c r="P210" i="2"/>
  <c r="L210" i="2"/>
  <c r="O210" i="2" s="1"/>
  <c r="K210" i="2"/>
  <c r="H210" i="2"/>
  <c r="F210" i="2"/>
  <c r="D210" i="2"/>
  <c r="Q209" i="2"/>
  <c r="R209" i="2" s="1"/>
  <c r="S209" i="2" s="1"/>
  <c r="T209" i="2" s="1"/>
  <c r="P209" i="2"/>
  <c r="K209" i="2"/>
  <c r="L209" i="2" s="1"/>
  <c r="O209" i="2" s="1"/>
  <c r="H209" i="2"/>
  <c r="F209" i="2"/>
  <c r="D209" i="2"/>
  <c r="P208" i="2"/>
  <c r="K208" i="2"/>
  <c r="L208" i="2" s="1"/>
  <c r="O208" i="2" s="1"/>
  <c r="H208" i="2"/>
  <c r="F208" i="2"/>
  <c r="D208" i="2"/>
  <c r="P207" i="2"/>
  <c r="O207" i="2"/>
  <c r="L207" i="2"/>
  <c r="K207" i="2"/>
  <c r="H207" i="2"/>
  <c r="F207" i="2"/>
  <c r="D207" i="2"/>
  <c r="R206" i="2"/>
  <c r="S206" i="2" s="1"/>
  <c r="T206" i="2" s="1"/>
  <c r="Q206" i="2"/>
  <c r="P206" i="2"/>
  <c r="L206" i="2"/>
  <c r="O206" i="2" s="1"/>
  <c r="K206" i="2"/>
  <c r="H206" i="2"/>
  <c r="F206" i="2"/>
  <c r="D206" i="2"/>
  <c r="Q205" i="2"/>
  <c r="R205" i="2" s="1"/>
  <c r="S205" i="2" s="1"/>
  <c r="T205" i="2" s="1"/>
  <c r="P205" i="2"/>
  <c r="K205" i="2"/>
  <c r="L205" i="2" s="1"/>
  <c r="O205" i="2" s="1"/>
  <c r="H205" i="2"/>
  <c r="F205" i="2"/>
  <c r="D205" i="2"/>
  <c r="P204" i="2"/>
  <c r="K204" i="2"/>
  <c r="L204" i="2" s="1"/>
  <c r="O204" i="2" s="1"/>
  <c r="H204" i="2"/>
  <c r="F204" i="2"/>
  <c r="D204" i="2"/>
  <c r="P203" i="2"/>
  <c r="O203" i="2"/>
  <c r="L203" i="2"/>
  <c r="K203" i="2"/>
  <c r="H203" i="2"/>
  <c r="F203" i="2"/>
  <c r="D203" i="2"/>
  <c r="R202" i="2"/>
  <c r="S202" i="2" s="1"/>
  <c r="T202" i="2" s="1"/>
  <c r="Q202" i="2"/>
  <c r="P202" i="2"/>
  <c r="L202" i="2"/>
  <c r="O202" i="2" s="1"/>
  <c r="K202" i="2"/>
  <c r="H202" i="2"/>
  <c r="F202" i="2"/>
  <c r="D202" i="2"/>
  <c r="Q201" i="2"/>
  <c r="R201" i="2" s="1"/>
  <c r="S201" i="2" s="1"/>
  <c r="T201" i="2" s="1"/>
  <c r="P201" i="2"/>
  <c r="K201" i="2"/>
  <c r="L201" i="2" s="1"/>
  <c r="O201" i="2" s="1"/>
  <c r="H201" i="2"/>
  <c r="F201" i="2"/>
  <c r="D201" i="2"/>
  <c r="P200" i="2"/>
  <c r="K200" i="2"/>
  <c r="L200" i="2" s="1"/>
  <c r="O200" i="2" s="1"/>
  <c r="H200" i="2"/>
  <c r="F200" i="2"/>
  <c r="D200" i="2"/>
  <c r="P199" i="2"/>
  <c r="O199" i="2"/>
  <c r="L199" i="2"/>
  <c r="K199" i="2"/>
  <c r="H199" i="2"/>
  <c r="F199" i="2"/>
  <c r="D199" i="2"/>
  <c r="R198" i="2"/>
  <c r="S198" i="2" s="1"/>
  <c r="T198" i="2" s="1"/>
  <c r="Q198" i="2"/>
  <c r="P198" i="2"/>
  <c r="L198" i="2"/>
  <c r="O198" i="2" s="1"/>
  <c r="K198" i="2"/>
  <c r="H198" i="2"/>
  <c r="F198" i="2"/>
  <c r="D198" i="2"/>
  <c r="Q197" i="2"/>
  <c r="R197" i="2" s="1"/>
  <c r="S197" i="2" s="1"/>
  <c r="T197" i="2" s="1"/>
  <c r="P197" i="2"/>
  <c r="K197" i="2"/>
  <c r="L197" i="2" s="1"/>
  <c r="O197" i="2" s="1"/>
  <c r="H197" i="2"/>
  <c r="F197" i="2"/>
  <c r="D197" i="2"/>
  <c r="P196" i="2"/>
  <c r="K196" i="2"/>
  <c r="L196" i="2" s="1"/>
  <c r="O196" i="2" s="1"/>
  <c r="H196" i="2"/>
  <c r="F196" i="2"/>
  <c r="D196" i="2"/>
  <c r="P195" i="2"/>
  <c r="O195" i="2"/>
  <c r="L195" i="2"/>
  <c r="K195" i="2"/>
  <c r="H195" i="2"/>
  <c r="F195" i="2"/>
  <c r="D195" i="2"/>
  <c r="R194" i="2"/>
  <c r="S194" i="2" s="1"/>
  <c r="T194" i="2" s="1"/>
  <c r="Q194" i="2"/>
  <c r="P194" i="2"/>
  <c r="L194" i="2"/>
  <c r="O194" i="2" s="1"/>
  <c r="K194" i="2"/>
  <c r="H194" i="2"/>
  <c r="F194" i="2"/>
  <c r="D194" i="2"/>
  <c r="Q193" i="2"/>
  <c r="R193" i="2" s="1"/>
  <c r="S193" i="2" s="1"/>
  <c r="T193" i="2" s="1"/>
  <c r="P193" i="2"/>
  <c r="K193" i="2"/>
  <c r="L193" i="2" s="1"/>
  <c r="O193" i="2" s="1"/>
  <c r="H193" i="2"/>
  <c r="F193" i="2"/>
  <c r="D193" i="2"/>
  <c r="P192" i="2"/>
  <c r="K192" i="2"/>
  <c r="L192" i="2" s="1"/>
  <c r="O192" i="2" s="1"/>
  <c r="H192" i="2"/>
  <c r="F192" i="2"/>
  <c r="D192" i="2"/>
  <c r="P191" i="2"/>
  <c r="O191" i="2"/>
  <c r="L191" i="2"/>
  <c r="K191" i="2"/>
  <c r="H191" i="2"/>
  <c r="F191" i="2"/>
  <c r="D191" i="2"/>
  <c r="R190" i="2"/>
  <c r="S190" i="2" s="1"/>
  <c r="T190" i="2" s="1"/>
  <c r="Q190" i="2"/>
  <c r="P190" i="2"/>
  <c r="L190" i="2"/>
  <c r="O190" i="2" s="1"/>
  <c r="K190" i="2"/>
  <c r="H190" i="2"/>
  <c r="F190" i="2"/>
  <c r="D190" i="2"/>
  <c r="Q189" i="2"/>
  <c r="R189" i="2" s="1"/>
  <c r="S189" i="2" s="1"/>
  <c r="T189" i="2" s="1"/>
  <c r="P189" i="2"/>
  <c r="K189" i="2"/>
  <c r="L189" i="2" s="1"/>
  <c r="O189" i="2" s="1"/>
  <c r="H189" i="2"/>
  <c r="F189" i="2"/>
  <c r="D189" i="2"/>
  <c r="P188" i="2"/>
  <c r="K188" i="2"/>
  <c r="L188" i="2" s="1"/>
  <c r="O188" i="2" s="1"/>
  <c r="H188" i="2"/>
  <c r="F188" i="2"/>
  <c r="D188" i="2"/>
  <c r="P187" i="2"/>
  <c r="O187" i="2"/>
  <c r="L187" i="2"/>
  <c r="K187" i="2"/>
  <c r="H187" i="2"/>
  <c r="F187" i="2"/>
  <c r="D187" i="2"/>
  <c r="R186" i="2"/>
  <c r="S186" i="2" s="1"/>
  <c r="T186" i="2" s="1"/>
  <c r="Q186" i="2"/>
  <c r="P186" i="2"/>
  <c r="L186" i="2"/>
  <c r="O186" i="2" s="1"/>
  <c r="K186" i="2"/>
  <c r="H186" i="2"/>
  <c r="F186" i="2"/>
  <c r="D186" i="2"/>
  <c r="Q185" i="2"/>
  <c r="R185" i="2" s="1"/>
  <c r="S185" i="2" s="1"/>
  <c r="T185" i="2" s="1"/>
  <c r="P185" i="2"/>
  <c r="K185" i="2"/>
  <c r="L185" i="2" s="1"/>
  <c r="O185" i="2" s="1"/>
  <c r="H185" i="2"/>
  <c r="F185" i="2"/>
  <c r="D185" i="2"/>
  <c r="P184" i="2"/>
  <c r="K184" i="2"/>
  <c r="L184" i="2" s="1"/>
  <c r="O184" i="2" s="1"/>
  <c r="H184" i="2"/>
  <c r="F184" i="2"/>
  <c r="D184" i="2"/>
  <c r="P183" i="2"/>
  <c r="O183" i="2"/>
  <c r="L183" i="2"/>
  <c r="K183" i="2"/>
  <c r="H183" i="2"/>
  <c r="F183" i="2"/>
  <c r="D183" i="2"/>
  <c r="R182" i="2"/>
  <c r="S182" i="2" s="1"/>
  <c r="T182" i="2" s="1"/>
  <c r="Q182" i="2"/>
  <c r="P182" i="2"/>
  <c r="L182" i="2"/>
  <c r="O182" i="2" s="1"/>
  <c r="K182" i="2"/>
  <c r="H182" i="2"/>
  <c r="F182" i="2"/>
  <c r="D182" i="2"/>
  <c r="Q181" i="2"/>
  <c r="R181" i="2" s="1"/>
  <c r="S181" i="2" s="1"/>
  <c r="T181" i="2" s="1"/>
  <c r="P181" i="2"/>
  <c r="K181" i="2"/>
  <c r="L181" i="2" s="1"/>
  <c r="O181" i="2" s="1"/>
  <c r="H181" i="2"/>
  <c r="F181" i="2"/>
  <c r="D181" i="2"/>
  <c r="P180" i="2"/>
  <c r="K180" i="2"/>
  <c r="L180" i="2" s="1"/>
  <c r="O180" i="2" s="1"/>
  <c r="H180" i="2"/>
  <c r="F180" i="2"/>
  <c r="D180" i="2"/>
  <c r="P179" i="2"/>
  <c r="O179" i="2"/>
  <c r="L179" i="2"/>
  <c r="K179" i="2"/>
  <c r="H179" i="2"/>
  <c r="F179" i="2"/>
  <c r="D179" i="2"/>
  <c r="R178" i="2"/>
  <c r="S178" i="2" s="1"/>
  <c r="T178" i="2" s="1"/>
  <c r="Q178" i="2"/>
  <c r="P178" i="2"/>
  <c r="L178" i="2"/>
  <c r="O178" i="2" s="1"/>
  <c r="K178" i="2"/>
  <c r="H178" i="2"/>
  <c r="F178" i="2"/>
  <c r="D178" i="2"/>
  <c r="Q177" i="2"/>
  <c r="R177" i="2" s="1"/>
  <c r="S177" i="2" s="1"/>
  <c r="T177" i="2" s="1"/>
  <c r="P177" i="2"/>
  <c r="K177" i="2"/>
  <c r="L177" i="2" s="1"/>
  <c r="O177" i="2" s="1"/>
  <c r="H177" i="2"/>
  <c r="F177" i="2"/>
  <c r="D177" i="2"/>
  <c r="P176" i="2"/>
  <c r="K176" i="2"/>
  <c r="L176" i="2" s="1"/>
  <c r="O176" i="2" s="1"/>
  <c r="H176" i="2"/>
  <c r="F176" i="2"/>
  <c r="D176" i="2"/>
  <c r="P175" i="2"/>
  <c r="O175" i="2"/>
  <c r="L175" i="2"/>
  <c r="K175" i="2"/>
  <c r="H175" i="2"/>
  <c r="F175" i="2"/>
  <c r="D175" i="2"/>
  <c r="R174" i="2"/>
  <c r="S174" i="2" s="1"/>
  <c r="T174" i="2" s="1"/>
  <c r="Q174" i="2"/>
  <c r="P174" i="2"/>
  <c r="L174" i="2"/>
  <c r="O174" i="2" s="1"/>
  <c r="K174" i="2"/>
  <c r="H174" i="2"/>
  <c r="F174" i="2"/>
  <c r="D174" i="2"/>
  <c r="Q173" i="2"/>
  <c r="R173" i="2" s="1"/>
  <c r="S173" i="2" s="1"/>
  <c r="T173" i="2" s="1"/>
  <c r="P173" i="2"/>
  <c r="K173" i="2"/>
  <c r="L173" i="2" s="1"/>
  <c r="O173" i="2" s="1"/>
  <c r="H173" i="2"/>
  <c r="F173" i="2"/>
  <c r="P172" i="2"/>
  <c r="O172" i="2"/>
  <c r="L172" i="2"/>
  <c r="K172" i="2"/>
  <c r="H172" i="2"/>
  <c r="F172" i="2"/>
  <c r="D172" i="2"/>
  <c r="R171" i="2"/>
  <c r="S171" i="2" s="1"/>
  <c r="T171" i="2" s="1"/>
  <c r="Q171" i="2"/>
  <c r="P171" i="2"/>
  <c r="L171" i="2"/>
  <c r="O171" i="2" s="1"/>
  <c r="K171" i="2"/>
  <c r="H171" i="2"/>
  <c r="F171" i="2"/>
  <c r="D171" i="2"/>
  <c r="Q170" i="2"/>
  <c r="R170" i="2" s="1"/>
  <c r="S170" i="2" s="1"/>
  <c r="T170" i="2" s="1"/>
  <c r="P170" i="2"/>
  <c r="K170" i="2"/>
  <c r="L170" i="2" s="1"/>
  <c r="O170" i="2" s="1"/>
  <c r="H170" i="2"/>
  <c r="F170" i="2"/>
  <c r="D170" i="2"/>
  <c r="P169" i="2"/>
  <c r="K169" i="2"/>
  <c r="L169" i="2" s="1"/>
  <c r="O169" i="2" s="1"/>
  <c r="H169" i="2"/>
  <c r="F169" i="2"/>
  <c r="D169" i="2"/>
  <c r="P168" i="2"/>
  <c r="O168" i="2"/>
  <c r="L168" i="2"/>
  <c r="K168" i="2"/>
  <c r="H168" i="2"/>
  <c r="F168" i="2"/>
  <c r="D168" i="2"/>
  <c r="R167" i="2"/>
  <c r="S167" i="2" s="1"/>
  <c r="T167" i="2" s="1"/>
  <c r="Q167" i="2"/>
  <c r="P167" i="2"/>
  <c r="L167" i="2"/>
  <c r="O167" i="2" s="1"/>
  <c r="K167" i="2"/>
  <c r="H167" i="2"/>
  <c r="F167" i="2"/>
  <c r="D167" i="2"/>
  <c r="Q166" i="2"/>
  <c r="R166" i="2" s="1"/>
  <c r="S166" i="2" s="1"/>
  <c r="T166" i="2" s="1"/>
  <c r="P166" i="2"/>
  <c r="K166" i="2"/>
  <c r="L166" i="2" s="1"/>
  <c r="O166" i="2" s="1"/>
  <c r="H166" i="2"/>
  <c r="F166" i="2"/>
  <c r="D166" i="2"/>
  <c r="P165" i="2"/>
  <c r="K165" i="2"/>
  <c r="L165" i="2" s="1"/>
  <c r="O165" i="2" s="1"/>
  <c r="H165" i="2"/>
  <c r="F165" i="2"/>
  <c r="D165" i="2"/>
  <c r="P164" i="2"/>
  <c r="O164" i="2"/>
  <c r="L164" i="2"/>
  <c r="K164" i="2"/>
  <c r="H164" i="2"/>
  <c r="F164" i="2"/>
  <c r="D164" i="2"/>
  <c r="R163" i="2"/>
  <c r="S163" i="2" s="1"/>
  <c r="T163" i="2" s="1"/>
  <c r="Q163" i="2"/>
  <c r="P163" i="2"/>
  <c r="L163" i="2"/>
  <c r="O163" i="2" s="1"/>
  <c r="K163" i="2"/>
  <c r="H163" i="2"/>
  <c r="F163" i="2"/>
  <c r="D163" i="2"/>
  <c r="Q162" i="2"/>
  <c r="R162" i="2" s="1"/>
  <c r="S162" i="2" s="1"/>
  <c r="T162" i="2" s="1"/>
  <c r="P162" i="2"/>
  <c r="K162" i="2"/>
  <c r="L162" i="2" s="1"/>
  <c r="O162" i="2" s="1"/>
  <c r="H162" i="2"/>
  <c r="F162" i="2"/>
  <c r="D162" i="2"/>
  <c r="P161" i="2"/>
  <c r="K161" i="2"/>
  <c r="L161" i="2" s="1"/>
  <c r="O161" i="2" s="1"/>
  <c r="H161" i="2"/>
  <c r="F161" i="2"/>
  <c r="D161" i="2"/>
  <c r="P160" i="2"/>
  <c r="O160" i="2"/>
  <c r="L160" i="2"/>
  <c r="K160" i="2"/>
  <c r="H160" i="2"/>
  <c r="F160" i="2"/>
  <c r="D160" i="2"/>
  <c r="R159" i="2"/>
  <c r="S159" i="2" s="1"/>
  <c r="T159" i="2" s="1"/>
  <c r="Q159" i="2"/>
  <c r="P159" i="2"/>
  <c r="L159" i="2"/>
  <c r="O159" i="2" s="1"/>
  <c r="K159" i="2"/>
  <c r="H159" i="2"/>
  <c r="F159" i="2"/>
  <c r="D159" i="2"/>
  <c r="Q158" i="2"/>
  <c r="R158" i="2" s="1"/>
  <c r="S158" i="2" s="1"/>
  <c r="T158" i="2" s="1"/>
  <c r="P158" i="2"/>
  <c r="L158" i="2"/>
  <c r="O158" i="2" s="1"/>
  <c r="K158" i="2"/>
  <c r="H158" i="2"/>
  <c r="F158" i="2"/>
  <c r="D158" i="2"/>
  <c r="Q157" i="2"/>
  <c r="P157" i="2"/>
  <c r="K157" i="2"/>
  <c r="L157" i="2" s="1"/>
  <c r="O157" i="2" s="1"/>
  <c r="H157" i="2"/>
  <c r="F157" i="2"/>
  <c r="D157" i="2"/>
  <c r="P156" i="2"/>
  <c r="O156" i="2"/>
  <c r="L156" i="2"/>
  <c r="K156" i="2"/>
  <c r="H156" i="2"/>
  <c r="F156" i="2"/>
  <c r="D156" i="2"/>
  <c r="R155" i="2"/>
  <c r="S155" i="2" s="1"/>
  <c r="T155" i="2" s="1"/>
  <c r="Q155" i="2"/>
  <c r="P155" i="2"/>
  <c r="L155" i="2"/>
  <c r="O155" i="2" s="1"/>
  <c r="K155" i="2"/>
  <c r="H155" i="2"/>
  <c r="F155" i="2"/>
  <c r="D155" i="2"/>
  <c r="Q154" i="2"/>
  <c r="R154" i="2" s="1"/>
  <c r="S154" i="2" s="1"/>
  <c r="T154" i="2" s="1"/>
  <c r="P154" i="2"/>
  <c r="L154" i="2"/>
  <c r="O154" i="2" s="1"/>
  <c r="K154" i="2"/>
  <c r="H154" i="2"/>
  <c r="F154" i="2"/>
  <c r="D154" i="2"/>
  <c r="Q153" i="2"/>
  <c r="P153" i="2"/>
  <c r="K153" i="2"/>
  <c r="L153" i="2" s="1"/>
  <c r="O153" i="2" s="1"/>
  <c r="H153" i="2"/>
  <c r="F153" i="2"/>
  <c r="D153" i="2"/>
  <c r="P152" i="2"/>
  <c r="O152" i="2"/>
  <c r="L152" i="2"/>
  <c r="K152" i="2"/>
  <c r="H152" i="2"/>
  <c r="F152" i="2"/>
  <c r="D152" i="2"/>
  <c r="R151" i="2"/>
  <c r="S151" i="2" s="1"/>
  <c r="T151" i="2" s="1"/>
  <c r="Q151" i="2"/>
  <c r="P151" i="2"/>
  <c r="L151" i="2"/>
  <c r="O151" i="2" s="1"/>
  <c r="K151" i="2"/>
  <c r="H151" i="2"/>
  <c r="F151" i="2"/>
  <c r="D151" i="2"/>
  <c r="Q150" i="2"/>
  <c r="R150" i="2" s="1"/>
  <c r="S150" i="2" s="1"/>
  <c r="T150" i="2" s="1"/>
  <c r="P150" i="2"/>
  <c r="L150" i="2"/>
  <c r="O150" i="2" s="1"/>
  <c r="K150" i="2"/>
  <c r="H150" i="2"/>
  <c r="F150" i="2"/>
  <c r="D150" i="2"/>
  <c r="Q149" i="2"/>
  <c r="P149" i="2"/>
  <c r="K149" i="2"/>
  <c r="L149" i="2" s="1"/>
  <c r="O149" i="2" s="1"/>
  <c r="H149" i="2"/>
  <c r="F149" i="2"/>
  <c r="D149" i="2"/>
  <c r="P148" i="2"/>
  <c r="O148" i="2"/>
  <c r="L148" i="2"/>
  <c r="K148" i="2"/>
  <c r="H148" i="2"/>
  <c r="F148" i="2"/>
  <c r="D148" i="2"/>
  <c r="R147" i="2"/>
  <c r="S147" i="2" s="1"/>
  <c r="T147" i="2" s="1"/>
  <c r="Q147" i="2"/>
  <c r="P147" i="2"/>
  <c r="L147" i="2"/>
  <c r="O147" i="2" s="1"/>
  <c r="K147" i="2"/>
  <c r="H147" i="2"/>
  <c r="F147" i="2"/>
  <c r="D147" i="2"/>
  <c r="Q146" i="2"/>
  <c r="R146" i="2" s="1"/>
  <c r="S146" i="2" s="1"/>
  <c r="T146" i="2" s="1"/>
  <c r="P146" i="2"/>
  <c r="L146" i="2"/>
  <c r="O146" i="2" s="1"/>
  <c r="K146" i="2"/>
  <c r="H146" i="2"/>
  <c r="F146" i="2"/>
  <c r="D146" i="2"/>
  <c r="P145" i="2"/>
  <c r="K145" i="2"/>
  <c r="L145" i="2" s="1"/>
  <c r="O145" i="2" s="1"/>
  <c r="H145" i="2"/>
  <c r="F145" i="2"/>
  <c r="D145" i="2"/>
  <c r="R144" i="2"/>
  <c r="S144" i="2" s="1"/>
  <c r="T144" i="2" s="1"/>
  <c r="P144" i="2"/>
  <c r="Q144" i="2" s="1"/>
  <c r="O144" i="2"/>
  <c r="L144" i="2"/>
  <c r="K144" i="2"/>
  <c r="H144" i="2"/>
  <c r="F144" i="2"/>
  <c r="D144" i="2"/>
  <c r="Q143" i="2"/>
  <c r="R143" i="2" s="1"/>
  <c r="S143" i="2" s="1"/>
  <c r="T143" i="2" s="1"/>
  <c r="P143" i="2"/>
  <c r="K143" i="2"/>
  <c r="L143" i="2" s="1"/>
  <c r="O143" i="2" s="1"/>
  <c r="H143" i="2"/>
  <c r="F143" i="2"/>
  <c r="D143" i="2"/>
  <c r="Q142" i="2"/>
  <c r="P142" i="2"/>
  <c r="R142" i="2" s="1"/>
  <c r="S142" i="2" s="1"/>
  <c r="T142" i="2" s="1"/>
  <c r="L142" i="2"/>
  <c r="O142" i="2" s="1"/>
  <c r="K142" i="2"/>
  <c r="H142" i="2"/>
  <c r="F142" i="2"/>
  <c r="D142" i="2"/>
  <c r="P141" i="2"/>
  <c r="Q141" i="2" s="1"/>
  <c r="K141" i="2"/>
  <c r="L141" i="2" s="1"/>
  <c r="O141" i="2" s="1"/>
  <c r="H141" i="2"/>
  <c r="F141" i="2"/>
  <c r="D141" i="2"/>
  <c r="R140" i="2"/>
  <c r="S140" i="2" s="1"/>
  <c r="T140" i="2" s="1"/>
  <c r="P140" i="2"/>
  <c r="Q140" i="2" s="1"/>
  <c r="O140" i="2"/>
  <c r="L140" i="2"/>
  <c r="K140" i="2"/>
  <c r="H140" i="2"/>
  <c r="F140" i="2"/>
  <c r="D140" i="2"/>
  <c r="Q139" i="2"/>
  <c r="R139" i="2" s="1"/>
  <c r="S139" i="2" s="1"/>
  <c r="T139" i="2" s="1"/>
  <c r="P139" i="2"/>
  <c r="K139" i="2"/>
  <c r="L139" i="2" s="1"/>
  <c r="O139" i="2" s="1"/>
  <c r="H139" i="2"/>
  <c r="F139" i="2"/>
  <c r="D139" i="2"/>
  <c r="Q138" i="2"/>
  <c r="R138" i="2" s="1"/>
  <c r="S138" i="2" s="1"/>
  <c r="T138" i="2" s="1"/>
  <c r="P138" i="2"/>
  <c r="L138" i="2"/>
  <c r="O138" i="2" s="1"/>
  <c r="K138" i="2"/>
  <c r="H138" i="2"/>
  <c r="F138" i="2"/>
  <c r="D138" i="2"/>
  <c r="P137" i="2"/>
  <c r="K137" i="2"/>
  <c r="L137" i="2" s="1"/>
  <c r="O137" i="2" s="1"/>
  <c r="H137" i="2"/>
  <c r="F137" i="2"/>
  <c r="D137" i="2"/>
  <c r="R136" i="2"/>
  <c r="S136" i="2" s="1"/>
  <c r="T136" i="2" s="1"/>
  <c r="P136" i="2"/>
  <c r="Q136" i="2" s="1"/>
  <c r="O136" i="2"/>
  <c r="L136" i="2"/>
  <c r="K136" i="2"/>
  <c r="H136" i="2"/>
  <c r="F136" i="2"/>
  <c r="D136" i="2"/>
  <c r="Q135" i="2"/>
  <c r="R135" i="2" s="1"/>
  <c r="S135" i="2" s="1"/>
  <c r="T135" i="2" s="1"/>
  <c r="P135" i="2"/>
  <c r="K135" i="2"/>
  <c r="L135" i="2" s="1"/>
  <c r="O135" i="2" s="1"/>
  <c r="H135" i="2"/>
  <c r="F135" i="2"/>
  <c r="D135" i="2"/>
  <c r="Q134" i="2"/>
  <c r="P134" i="2"/>
  <c r="R134" i="2" s="1"/>
  <c r="S134" i="2" s="1"/>
  <c r="T134" i="2" s="1"/>
  <c r="L134" i="2"/>
  <c r="O134" i="2" s="1"/>
  <c r="K134" i="2"/>
  <c r="H134" i="2"/>
  <c r="F134" i="2"/>
  <c r="D134" i="2"/>
  <c r="P133" i="2"/>
  <c r="Q133" i="2" s="1"/>
  <c r="K133" i="2"/>
  <c r="L133" i="2" s="1"/>
  <c r="O133" i="2" s="1"/>
  <c r="H133" i="2"/>
  <c r="F133" i="2"/>
  <c r="D133" i="2"/>
  <c r="R132" i="2"/>
  <c r="S132" i="2" s="1"/>
  <c r="T132" i="2" s="1"/>
  <c r="P132" i="2"/>
  <c r="Q132" i="2" s="1"/>
  <c r="O132" i="2"/>
  <c r="L132" i="2"/>
  <c r="K132" i="2"/>
  <c r="H132" i="2"/>
  <c r="F132" i="2"/>
  <c r="D132" i="2"/>
  <c r="Q131" i="2"/>
  <c r="R131" i="2" s="1"/>
  <c r="S131" i="2" s="1"/>
  <c r="T131" i="2" s="1"/>
  <c r="P131" i="2"/>
  <c r="K131" i="2"/>
  <c r="L131" i="2" s="1"/>
  <c r="O131" i="2" s="1"/>
  <c r="H131" i="2"/>
  <c r="F131" i="2"/>
  <c r="D131" i="2"/>
  <c r="Q130" i="2"/>
  <c r="R130" i="2" s="1"/>
  <c r="S130" i="2" s="1"/>
  <c r="T130" i="2" s="1"/>
  <c r="P130" i="2"/>
  <c r="L130" i="2"/>
  <c r="O130" i="2" s="1"/>
  <c r="K130" i="2"/>
  <c r="H130" i="2"/>
  <c r="F130" i="2"/>
  <c r="D130" i="2"/>
  <c r="P129" i="2"/>
  <c r="K129" i="2"/>
  <c r="L129" i="2" s="1"/>
  <c r="O129" i="2" s="1"/>
  <c r="H129" i="2"/>
  <c r="F129" i="2"/>
  <c r="D129" i="2"/>
  <c r="R128" i="2"/>
  <c r="S128" i="2" s="1"/>
  <c r="T128" i="2" s="1"/>
  <c r="P128" i="2"/>
  <c r="Q128" i="2" s="1"/>
  <c r="O128" i="2"/>
  <c r="L128" i="2"/>
  <c r="K128" i="2"/>
  <c r="H128" i="2"/>
  <c r="F128" i="2"/>
  <c r="D128" i="2"/>
  <c r="Q127" i="2"/>
  <c r="R127" i="2" s="1"/>
  <c r="S127" i="2" s="1"/>
  <c r="T127" i="2" s="1"/>
  <c r="P127" i="2"/>
  <c r="K127" i="2"/>
  <c r="L127" i="2" s="1"/>
  <c r="O127" i="2" s="1"/>
  <c r="H127" i="2"/>
  <c r="F127" i="2"/>
  <c r="D127" i="2"/>
  <c r="Q126" i="2"/>
  <c r="P126" i="2"/>
  <c r="R126" i="2" s="1"/>
  <c r="S126" i="2" s="1"/>
  <c r="T126" i="2" s="1"/>
  <c r="L126" i="2"/>
  <c r="O126" i="2" s="1"/>
  <c r="K126" i="2"/>
  <c r="H126" i="2"/>
  <c r="F126" i="2"/>
  <c r="D126" i="2"/>
  <c r="P125" i="2"/>
  <c r="Q125" i="2" s="1"/>
  <c r="K125" i="2"/>
  <c r="L125" i="2" s="1"/>
  <c r="O125" i="2" s="1"/>
  <c r="H125" i="2"/>
  <c r="F125" i="2"/>
  <c r="D125" i="2"/>
  <c r="R124" i="2"/>
  <c r="S124" i="2" s="1"/>
  <c r="T124" i="2" s="1"/>
  <c r="P124" i="2"/>
  <c r="Q124" i="2" s="1"/>
  <c r="O124" i="2"/>
  <c r="L124" i="2"/>
  <c r="K124" i="2"/>
  <c r="H124" i="2"/>
  <c r="F124" i="2"/>
  <c r="D124" i="2"/>
  <c r="Q123" i="2"/>
  <c r="R123" i="2" s="1"/>
  <c r="S123" i="2" s="1"/>
  <c r="T123" i="2" s="1"/>
  <c r="P123" i="2"/>
  <c r="K123" i="2"/>
  <c r="L123" i="2" s="1"/>
  <c r="O123" i="2" s="1"/>
  <c r="H123" i="2"/>
  <c r="F123" i="2"/>
  <c r="D123" i="2"/>
  <c r="Q122" i="2"/>
  <c r="R122" i="2" s="1"/>
  <c r="S122" i="2" s="1"/>
  <c r="T122" i="2" s="1"/>
  <c r="P122" i="2"/>
  <c r="L122" i="2"/>
  <c r="O122" i="2" s="1"/>
  <c r="K122" i="2"/>
  <c r="H122" i="2"/>
  <c r="F122" i="2"/>
  <c r="D122" i="2"/>
  <c r="P121" i="2"/>
  <c r="K121" i="2"/>
  <c r="L121" i="2" s="1"/>
  <c r="O121" i="2" s="1"/>
  <c r="H121" i="2"/>
  <c r="F121" i="2"/>
  <c r="D121" i="2"/>
  <c r="R120" i="2"/>
  <c r="S120" i="2" s="1"/>
  <c r="T120" i="2" s="1"/>
  <c r="P120" i="2"/>
  <c r="Q120" i="2" s="1"/>
  <c r="O120" i="2"/>
  <c r="L120" i="2"/>
  <c r="K120" i="2"/>
  <c r="H120" i="2"/>
  <c r="F120" i="2"/>
  <c r="D120" i="2"/>
  <c r="Q119" i="2"/>
  <c r="R119" i="2" s="1"/>
  <c r="S119" i="2" s="1"/>
  <c r="T119" i="2" s="1"/>
  <c r="P119" i="2"/>
  <c r="K119" i="2"/>
  <c r="L119" i="2" s="1"/>
  <c r="O119" i="2" s="1"/>
  <c r="H119" i="2"/>
  <c r="F119" i="2"/>
  <c r="D119" i="2"/>
  <c r="Q118" i="2"/>
  <c r="P118" i="2"/>
  <c r="R118" i="2" s="1"/>
  <c r="S118" i="2" s="1"/>
  <c r="T118" i="2" s="1"/>
  <c r="L118" i="2"/>
  <c r="O118" i="2" s="1"/>
  <c r="K118" i="2"/>
  <c r="H118" i="2"/>
  <c r="F118" i="2"/>
  <c r="D118" i="2"/>
  <c r="P117" i="2"/>
  <c r="Q117" i="2" s="1"/>
  <c r="K117" i="2"/>
  <c r="L117" i="2" s="1"/>
  <c r="O117" i="2" s="1"/>
  <c r="H117" i="2"/>
  <c r="F117" i="2"/>
  <c r="D117" i="2"/>
  <c r="R116" i="2"/>
  <c r="S116" i="2" s="1"/>
  <c r="T116" i="2" s="1"/>
  <c r="P116" i="2"/>
  <c r="Q116" i="2" s="1"/>
  <c r="O116" i="2"/>
  <c r="L116" i="2"/>
  <c r="K116" i="2"/>
  <c r="H116" i="2"/>
  <c r="F116" i="2"/>
  <c r="D116" i="2"/>
  <c r="Q115" i="2"/>
  <c r="R115" i="2" s="1"/>
  <c r="S115" i="2" s="1"/>
  <c r="T115" i="2" s="1"/>
  <c r="P115" i="2"/>
  <c r="K115" i="2"/>
  <c r="L115" i="2" s="1"/>
  <c r="O115" i="2" s="1"/>
  <c r="H115" i="2"/>
  <c r="F115" i="2"/>
  <c r="D115" i="2"/>
  <c r="Q114" i="2"/>
  <c r="R114" i="2" s="1"/>
  <c r="S114" i="2" s="1"/>
  <c r="T114" i="2" s="1"/>
  <c r="P114" i="2"/>
  <c r="L114" i="2"/>
  <c r="O114" i="2" s="1"/>
  <c r="K114" i="2"/>
  <c r="H114" i="2"/>
  <c r="F114" i="2"/>
  <c r="D114" i="2"/>
  <c r="P113" i="2"/>
  <c r="K113" i="2"/>
  <c r="L113" i="2" s="1"/>
  <c r="O113" i="2" s="1"/>
  <c r="H113" i="2"/>
  <c r="F113" i="2"/>
  <c r="D113" i="2"/>
  <c r="R112" i="2"/>
  <c r="S112" i="2" s="1"/>
  <c r="T112" i="2" s="1"/>
  <c r="P112" i="2"/>
  <c r="Q112" i="2" s="1"/>
  <c r="K112" i="2"/>
  <c r="L112" i="2" s="1"/>
  <c r="O112" i="2" s="1"/>
  <c r="H112" i="2"/>
  <c r="F112" i="2"/>
  <c r="D112" i="2"/>
  <c r="P111" i="2"/>
  <c r="Q111" i="2" s="1"/>
  <c r="R111" i="2" s="1"/>
  <c r="S111" i="2" s="1"/>
  <c r="T111" i="2" s="1"/>
  <c r="L111" i="2"/>
  <c r="O111" i="2" s="1"/>
  <c r="K111" i="2"/>
  <c r="H111" i="2"/>
  <c r="F111" i="2"/>
  <c r="D111" i="2"/>
  <c r="Q110" i="2"/>
  <c r="R110" i="2" s="1"/>
  <c r="S110" i="2" s="1"/>
  <c r="T110" i="2" s="1"/>
  <c r="P110" i="2"/>
  <c r="K110" i="2"/>
  <c r="L110" i="2" s="1"/>
  <c r="O110" i="2" s="1"/>
  <c r="H110" i="2"/>
  <c r="F110" i="2"/>
  <c r="D110" i="2"/>
  <c r="P109" i="2"/>
  <c r="L109" i="2"/>
  <c r="O109" i="2" s="1"/>
  <c r="K109" i="2"/>
  <c r="H109" i="2"/>
  <c r="F109" i="2"/>
  <c r="D109" i="2"/>
  <c r="Q108" i="2"/>
  <c r="P108" i="2"/>
  <c r="R108" i="2" s="1"/>
  <c r="S108" i="2" s="1"/>
  <c r="T108" i="2" s="1"/>
  <c r="K108" i="2"/>
  <c r="L108" i="2" s="1"/>
  <c r="O108" i="2" s="1"/>
  <c r="H108" i="2"/>
  <c r="F108" i="2"/>
  <c r="D108" i="2"/>
  <c r="P107" i="2"/>
  <c r="Q107" i="2" s="1"/>
  <c r="R107" i="2" s="1"/>
  <c r="S107" i="2" s="1"/>
  <c r="T107" i="2" s="1"/>
  <c r="L107" i="2"/>
  <c r="O107" i="2" s="1"/>
  <c r="K107" i="2"/>
  <c r="H107" i="2"/>
  <c r="F107" i="2"/>
  <c r="D107" i="2"/>
  <c r="Q106" i="2"/>
  <c r="R106" i="2" s="1"/>
  <c r="S106" i="2" s="1"/>
  <c r="T106" i="2" s="1"/>
  <c r="P106" i="2"/>
  <c r="K106" i="2"/>
  <c r="L106" i="2" s="1"/>
  <c r="O106" i="2" s="1"/>
  <c r="H106" i="2"/>
  <c r="F106" i="2"/>
  <c r="D106" i="2"/>
  <c r="P105" i="2"/>
  <c r="L105" i="2"/>
  <c r="O105" i="2" s="1"/>
  <c r="K105" i="2"/>
  <c r="H105" i="2"/>
  <c r="F105" i="2"/>
  <c r="D105" i="2"/>
  <c r="Q104" i="2"/>
  <c r="P104" i="2"/>
  <c r="R104" i="2" s="1"/>
  <c r="S104" i="2" s="1"/>
  <c r="T104" i="2" s="1"/>
  <c r="K104" i="2"/>
  <c r="L104" i="2" s="1"/>
  <c r="O104" i="2" s="1"/>
  <c r="H104" i="2"/>
  <c r="F104" i="2"/>
  <c r="D104" i="2"/>
  <c r="P103" i="2"/>
  <c r="Q103" i="2" s="1"/>
  <c r="R103" i="2" s="1"/>
  <c r="S103" i="2" s="1"/>
  <c r="T103" i="2" s="1"/>
  <c r="L103" i="2"/>
  <c r="O103" i="2" s="1"/>
  <c r="K103" i="2"/>
  <c r="H103" i="2"/>
  <c r="F103" i="2"/>
  <c r="D103" i="2"/>
  <c r="Q102" i="2"/>
  <c r="R102" i="2" s="1"/>
  <c r="S102" i="2" s="1"/>
  <c r="T102" i="2" s="1"/>
  <c r="P102" i="2"/>
  <c r="K102" i="2"/>
  <c r="L102" i="2" s="1"/>
  <c r="O102" i="2" s="1"/>
  <c r="H102" i="2"/>
  <c r="F102" i="2"/>
  <c r="D102" i="2"/>
  <c r="P101" i="2"/>
  <c r="L101" i="2"/>
  <c r="O101" i="2" s="1"/>
  <c r="K101" i="2"/>
  <c r="H101" i="2"/>
  <c r="F101" i="2"/>
  <c r="D101" i="2"/>
  <c r="Q100" i="2"/>
  <c r="P100" i="2"/>
  <c r="R100" i="2" s="1"/>
  <c r="S100" i="2" s="1"/>
  <c r="T100" i="2" s="1"/>
  <c r="K100" i="2"/>
  <c r="L100" i="2" s="1"/>
  <c r="O100" i="2" s="1"/>
  <c r="H100" i="2"/>
  <c r="F100" i="2"/>
  <c r="D100" i="2"/>
  <c r="P99" i="2"/>
  <c r="Q99" i="2" s="1"/>
  <c r="R99" i="2" s="1"/>
  <c r="S99" i="2" s="1"/>
  <c r="T99" i="2" s="1"/>
  <c r="L99" i="2"/>
  <c r="O99" i="2" s="1"/>
  <c r="K99" i="2"/>
  <c r="H99" i="2"/>
  <c r="F99" i="2"/>
  <c r="D99" i="2"/>
  <c r="Q98" i="2"/>
  <c r="R98" i="2" s="1"/>
  <c r="S98" i="2" s="1"/>
  <c r="T98" i="2" s="1"/>
  <c r="P98" i="2"/>
  <c r="K98" i="2"/>
  <c r="L98" i="2" s="1"/>
  <c r="O98" i="2" s="1"/>
  <c r="H98" i="2"/>
  <c r="F98" i="2"/>
  <c r="D98" i="2"/>
  <c r="P97" i="2"/>
  <c r="L97" i="2"/>
  <c r="O97" i="2" s="1"/>
  <c r="K97" i="2"/>
  <c r="H97" i="2"/>
  <c r="F97" i="2"/>
  <c r="D97" i="2"/>
  <c r="Q96" i="2"/>
  <c r="P96" i="2"/>
  <c r="R96" i="2" s="1"/>
  <c r="S96" i="2" s="1"/>
  <c r="T96" i="2" s="1"/>
  <c r="K96" i="2"/>
  <c r="L96" i="2" s="1"/>
  <c r="O96" i="2" s="1"/>
  <c r="H96" i="2"/>
  <c r="F96" i="2"/>
  <c r="D96" i="2"/>
  <c r="P95" i="2"/>
  <c r="Q95" i="2" s="1"/>
  <c r="R95" i="2" s="1"/>
  <c r="S95" i="2" s="1"/>
  <c r="T95" i="2" s="1"/>
  <c r="L95" i="2"/>
  <c r="O95" i="2" s="1"/>
  <c r="K95" i="2"/>
  <c r="H95" i="2"/>
  <c r="F95" i="2"/>
  <c r="D95" i="2"/>
  <c r="Q94" i="2"/>
  <c r="R94" i="2" s="1"/>
  <c r="S94" i="2" s="1"/>
  <c r="T94" i="2" s="1"/>
  <c r="P94" i="2"/>
  <c r="K94" i="2"/>
  <c r="L94" i="2" s="1"/>
  <c r="O94" i="2" s="1"/>
  <c r="H94" i="2"/>
  <c r="F94" i="2"/>
  <c r="D94" i="2"/>
  <c r="P93" i="2"/>
  <c r="L93" i="2"/>
  <c r="O93" i="2" s="1"/>
  <c r="K93" i="2"/>
  <c r="H93" i="2"/>
  <c r="F93" i="2"/>
  <c r="D93" i="2"/>
  <c r="Q92" i="2"/>
  <c r="P92" i="2"/>
  <c r="R92" i="2" s="1"/>
  <c r="S92" i="2" s="1"/>
  <c r="T92" i="2" s="1"/>
  <c r="K92" i="2"/>
  <c r="L92" i="2" s="1"/>
  <c r="O92" i="2" s="1"/>
  <c r="H92" i="2"/>
  <c r="F92" i="2"/>
  <c r="D92" i="2"/>
  <c r="P91" i="2"/>
  <c r="Q91" i="2" s="1"/>
  <c r="R91" i="2" s="1"/>
  <c r="S91" i="2" s="1"/>
  <c r="T91" i="2" s="1"/>
  <c r="L91" i="2"/>
  <c r="O91" i="2" s="1"/>
  <c r="K91" i="2"/>
  <c r="H91" i="2"/>
  <c r="F91" i="2"/>
  <c r="D91" i="2"/>
  <c r="Q90" i="2"/>
  <c r="R90" i="2" s="1"/>
  <c r="S90" i="2" s="1"/>
  <c r="T90" i="2" s="1"/>
  <c r="P90" i="2"/>
  <c r="K90" i="2"/>
  <c r="L90" i="2" s="1"/>
  <c r="O90" i="2" s="1"/>
  <c r="H90" i="2"/>
  <c r="F90" i="2"/>
  <c r="D90" i="2"/>
  <c r="P89" i="2"/>
  <c r="L89" i="2"/>
  <c r="O89" i="2" s="1"/>
  <c r="K89" i="2"/>
  <c r="H89" i="2"/>
  <c r="F89" i="2"/>
  <c r="D89" i="2"/>
  <c r="Q88" i="2"/>
  <c r="P88" i="2"/>
  <c r="R88" i="2" s="1"/>
  <c r="S88" i="2" s="1"/>
  <c r="T88" i="2" s="1"/>
  <c r="K88" i="2"/>
  <c r="L88" i="2" s="1"/>
  <c r="O88" i="2" s="1"/>
  <c r="H88" i="2"/>
  <c r="F88" i="2"/>
  <c r="D88" i="2"/>
  <c r="P87" i="2"/>
  <c r="Q87" i="2" s="1"/>
  <c r="R87" i="2" s="1"/>
  <c r="S87" i="2" s="1"/>
  <c r="T87" i="2" s="1"/>
  <c r="L87" i="2"/>
  <c r="O87" i="2" s="1"/>
  <c r="K87" i="2"/>
  <c r="H87" i="2"/>
  <c r="F87" i="2"/>
  <c r="D87" i="2"/>
  <c r="Q86" i="2"/>
  <c r="R86" i="2" s="1"/>
  <c r="S86" i="2" s="1"/>
  <c r="T86" i="2" s="1"/>
  <c r="P86" i="2"/>
  <c r="K86" i="2"/>
  <c r="L86" i="2" s="1"/>
  <c r="O86" i="2" s="1"/>
  <c r="H86" i="2"/>
  <c r="F86" i="2"/>
  <c r="D86" i="2"/>
  <c r="P85" i="2"/>
  <c r="L85" i="2"/>
  <c r="O85" i="2" s="1"/>
  <c r="K85" i="2"/>
  <c r="H85" i="2"/>
  <c r="F85" i="2"/>
  <c r="D85" i="2"/>
  <c r="Q84" i="2"/>
  <c r="P84" i="2"/>
  <c r="R84" i="2" s="1"/>
  <c r="S84" i="2" s="1"/>
  <c r="T84" i="2" s="1"/>
  <c r="K84" i="2"/>
  <c r="L84" i="2" s="1"/>
  <c r="O84" i="2" s="1"/>
  <c r="H84" i="2"/>
  <c r="F84" i="2"/>
  <c r="D84" i="2"/>
  <c r="P83" i="2"/>
  <c r="Q83" i="2" s="1"/>
  <c r="R83" i="2" s="1"/>
  <c r="S83" i="2" s="1"/>
  <c r="T83" i="2" s="1"/>
  <c r="L83" i="2"/>
  <c r="O83" i="2" s="1"/>
  <c r="K83" i="2"/>
  <c r="H83" i="2"/>
  <c r="F83" i="2"/>
  <c r="D83" i="2"/>
  <c r="Q82" i="2"/>
  <c r="R82" i="2" s="1"/>
  <c r="S82" i="2" s="1"/>
  <c r="T82" i="2" s="1"/>
  <c r="P82" i="2"/>
  <c r="K82" i="2"/>
  <c r="L82" i="2" s="1"/>
  <c r="O82" i="2" s="1"/>
  <c r="H82" i="2"/>
  <c r="F82" i="2"/>
  <c r="D82" i="2"/>
  <c r="P81" i="2"/>
  <c r="L81" i="2"/>
  <c r="O81" i="2" s="1"/>
  <c r="K81" i="2"/>
  <c r="H81" i="2"/>
  <c r="F81" i="2"/>
  <c r="D81" i="2"/>
  <c r="Q80" i="2"/>
  <c r="P80" i="2"/>
  <c r="R80" i="2" s="1"/>
  <c r="S80" i="2" s="1"/>
  <c r="T80" i="2" s="1"/>
  <c r="K80" i="2"/>
  <c r="L80" i="2" s="1"/>
  <c r="O80" i="2" s="1"/>
  <c r="H80" i="2"/>
  <c r="F80" i="2"/>
  <c r="D80" i="2"/>
  <c r="P79" i="2"/>
  <c r="Q79" i="2" s="1"/>
  <c r="R79" i="2" s="1"/>
  <c r="S79" i="2" s="1"/>
  <c r="T79" i="2" s="1"/>
  <c r="L79" i="2"/>
  <c r="O79" i="2" s="1"/>
  <c r="K79" i="2"/>
  <c r="H79" i="2"/>
  <c r="F79" i="2"/>
  <c r="D79" i="2"/>
  <c r="AE78" i="2"/>
  <c r="R78" i="2"/>
  <c r="S78" i="2" s="1"/>
  <c r="T78" i="2" s="1"/>
  <c r="Q78" i="2"/>
  <c r="P78" i="2"/>
  <c r="L78" i="2"/>
  <c r="O78" i="2" s="1"/>
  <c r="K78" i="2"/>
  <c r="H78" i="2"/>
  <c r="F78" i="2"/>
  <c r="D78" i="2"/>
  <c r="Q77" i="2"/>
  <c r="P77" i="2"/>
  <c r="R77" i="2" s="1"/>
  <c r="S77" i="2" s="1"/>
  <c r="T77" i="2" s="1"/>
  <c r="K77" i="2"/>
  <c r="L77" i="2" s="1"/>
  <c r="O77" i="2" s="1"/>
  <c r="H77" i="2"/>
  <c r="F77" i="2"/>
  <c r="D77" i="2"/>
  <c r="P76" i="2"/>
  <c r="O76" i="2"/>
  <c r="L76" i="2"/>
  <c r="K76" i="2"/>
  <c r="H76" i="2"/>
  <c r="F76" i="2"/>
  <c r="D76" i="2"/>
  <c r="AK75" i="2"/>
  <c r="AJ75" i="2"/>
  <c r="AG57" i="2" s="1"/>
  <c r="AI75" i="2"/>
  <c r="AG56" i="2" s="1"/>
  <c r="AH75" i="2"/>
  <c r="AG55" i="2" s="1"/>
  <c r="AG75" i="2"/>
  <c r="AF75" i="2"/>
  <c r="AG53" i="2" s="1"/>
  <c r="Q75" i="2"/>
  <c r="P75" i="2"/>
  <c r="R75" i="2" s="1"/>
  <c r="S75" i="2" s="1"/>
  <c r="T75" i="2" s="1"/>
  <c r="K75" i="2"/>
  <c r="L75" i="2" s="1"/>
  <c r="O75" i="2" s="1"/>
  <c r="H75" i="2"/>
  <c r="F75" i="2"/>
  <c r="D75" i="2"/>
  <c r="P74" i="2"/>
  <c r="O74" i="2"/>
  <c r="L74" i="2"/>
  <c r="K74" i="2"/>
  <c r="H74" i="2"/>
  <c r="F74" i="2"/>
  <c r="D74" i="2"/>
  <c r="S73" i="2"/>
  <c r="T73" i="2" s="1"/>
  <c r="R73" i="2"/>
  <c r="Q73" i="2"/>
  <c r="P73" i="2"/>
  <c r="O73" i="2"/>
  <c r="L73" i="2"/>
  <c r="K73" i="2"/>
  <c r="H73" i="2"/>
  <c r="F73" i="2"/>
  <c r="D73" i="2"/>
  <c r="R72" i="2"/>
  <c r="S72" i="2" s="1"/>
  <c r="T72" i="2" s="1"/>
  <c r="Q72" i="2"/>
  <c r="P72" i="2"/>
  <c r="L72" i="2"/>
  <c r="O72" i="2" s="1"/>
  <c r="K72" i="2"/>
  <c r="H72" i="2"/>
  <c r="F72" i="2"/>
  <c r="D72" i="2"/>
  <c r="Q71" i="2"/>
  <c r="P71" i="2"/>
  <c r="R71" i="2" s="1"/>
  <c r="S71" i="2" s="1"/>
  <c r="T71" i="2" s="1"/>
  <c r="K71" i="2"/>
  <c r="L71" i="2" s="1"/>
  <c r="O71" i="2" s="1"/>
  <c r="H71" i="2"/>
  <c r="F71" i="2"/>
  <c r="D71" i="2"/>
  <c r="P70" i="2"/>
  <c r="O70" i="2"/>
  <c r="L70" i="2"/>
  <c r="K70" i="2"/>
  <c r="H70" i="2"/>
  <c r="F70" i="2"/>
  <c r="D70" i="2"/>
  <c r="S69" i="2"/>
  <c r="T69" i="2" s="1"/>
  <c r="R69" i="2"/>
  <c r="Q69" i="2"/>
  <c r="P69" i="2"/>
  <c r="O69" i="2"/>
  <c r="L69" i="2"/>
  <c r="K69" i="2"/>
  <c r="H69" i="2"/>
  <c r="F69" i="2"/>
  <c r="D69" i="2"/>
  <c r="R68" i="2"/>
  <c r="S68" i="2" s="1"/>
  <c r="T68" i="2" s="1"/>
  <c r="Q68" i="2"/>
  <c r="P68" i="2"/>
  <c r="L68" i="2"/>
  <c r="O68" i="2" s="1"/>
  <c r="K68" i="2"/>
  <c r="H68" i="2"/>
  <c r="F68" i="2"/>
  <c r="D68" i="2"/>
  <c r="S67" i="2"/>
  <c r="T67" i="2" s="1"/>
  <c r="R67" i="2"/>
  <c r="Q67" i="2"/>
  <c r="P67" i="2"/>
  <c r="O67" i="2"/>
  <c r="L67" i="2"/>
  <c r="K67" i="2"/>
  <c r="H67" i="2"/>
  <c r="D67" i="2"/>
  <c r="S66" i="2"/>
  <c r="T66" i="2" s="1"/>
  <c r="R66" i="2"/>
  <c r="Q66" i="2"/>
  <c r="P66" i="2"/>
  <c r="O66" i="2"/>
  <c r="L66" i="2"/>
  <c r="K66" i="2"/>
  <c r="H66" i="2"/>
  <c r="F66" i="2"/>
  <c r="D66" i="2"/>
  <c r="P65" i="2"/>
  <c r="O65" i="2"/>
  <c r="L65" i="2"/>
  <c r="K65" i="2"/>
  <c r="H65" i="2"/>
  <c r="F65" i="2"/>
  <c r="D65" i="2"/>
  <c r="Q64" i="2"/>
  <c r="P64" i="2"/>
  <c r="R64" i="2" s="1"/>
  <c r="S64" i="2" s="1"/>
  <c r="T64" i="2" s="1"/>
  <c r="K64" i="2"/>
  <c r="L64" i="2" s="1"/>
  <c r="O64" i="2" s="1"/>
  <c r="H64" i="2"/>
  <c r="F64" i="2"/>
  <c r="D64" i="2"/>
  <c r="R63" i="2"/>
  <c r="S63" i="2" s="1"/>
  <c r="T63" i="2" s="1"/>
  <c r="Q63" i="2"/>
  <c r="P63" i="2"/>
  <c r="L63" i="2"/>
  <c r="O63" i="2" s="1"/>
  <c r="K63" i="2"/>
  <c r="H63" i="2"/>
  <c r="F63" i="2"/>
  <c r="D63" i="2"/>
  <c r="S62" i="2"/>
  <c r="T62" i="2" s="1"/>
  <c r="R62" i="2"/>
  <c r="Q62" i="2"/>
  <c r="P62" i="2"/>
  <c r="O62" i="2"/>
  <c r="L62" i="2"/>
  <c r="K62" i="2"/>
  <c r="H62" i="2"/>
  <c r="F62" i="2"/>
  <c r="D62" i="2"/>
  <c r="R61" i="2"/>
  <c r="S61" i="2" s="1"/>
  <c r="T61" i="2" s="1"/>
  <c r="Q61" i="2"/>
  <c r="P61" i="2"/>
  <c r="L61" i="2"/>
  <c r="O61" i="2" s="1"/>
  <c r="K61" i="2"/>
  <c r="H61" i="2"/>
  <c r="F61" i="2"/>
  <c r="D61" i="2"/>
  <c r="Q60" i="2"/>
  <c r="P60" i="2"/>
  <c r="R60" i="2" s="1"/>
  <c r="S60" i="2" s="1"/>
  <c r="T60" i="2" s="1"/>
  <c r="K60" i="2"/>
  <c r="L60" i="2" s="1"/>
  <c r="O60" i="2" s="1"/>
  <c r="H60" i="2"/>
  <c r="F60" i="2"/>
  <c r="D60" i="2"/>
  <c r="P59" i="2"/>
  <c r="O59" i="2"/>
  <c r="L59" i="2"/>
  <c r="K59" i="2"/>
  <c r="H59" i="2"/>
  <c r="F59" i="2"/>
  <c r="D59" i="2"/>
  <c r="AK58" i="2"/>
  <c r="AN58" i="2" s="1"/>
  <c r="AJ58" i="2"/>
  <c r="AI58" i="2"/>
  <c r="AH58" i="2"/>
  <c r="AG58" i="2"/>
  <c r="Q58" i="2"/>
  <c r="P58" i="2"/>
  <c r="R58" i="2" s="1"/>
  <c r="S58" i="2" s="1"/>
  <c r="T58" i="2" s="1"/>
  <c r="K58" i="2"/>
  <c r="L58" i="2" s="1"/>
  <c r="O58" i="2" s="1"/>
  <c r="H58" i="2"/>
  <c r="F58" i="2"/>
  <c r="D58" i="2"/>
  <c r="AH57" i="2"/>
  <c r="R57" i="2"/>
  <c r="S57" i="2" s="1"/>
  <c r="T57" i="2" s="1"/>
  <c r="Q57" i="2"/>
  <c r="P57" i="2"/>
  <c r="L57" i="2"/>
  <c r="O57" i="2" s="1"/>
  <c r="K57" i="2"/>
  <c r="H57" i="2"/>
  <c r="F57" i="2"/>
  <c r="D57" i="2"/>
  <c r="AI56" i="2"/>
  <c r="AJ56" i="2" s="1"/>
  <c r="AK56" i="2" s="1"/>
  <c r="AN56" i="2" s="1"/>
  <c r="AH56" i="2"/>
  <c r="S56" i="2"/>
  <c r="T56" i="2" s="1"/>
  <c r="R56" i="2"/>
  <c r="Q56" i="2"/>
  <c r="P56" i="2"/>
  <c r="O56" i="2"/>
  <c r="L56" i="2"/>
  <c r="K56" i="2"/>
  <c r="H56" i="2"/>
  <c r="F56" i="2"/>
  <c r="D56" i="2"/>
  <c r="AJ55" i="2"/>
  <c r="AK55" i="2" s="1"/>
  <c r="AN55" i="2" s="1"/>
  <c r="AI55" i="2"/>
  <c r="AH55" i="2"/>
  <c r="P55" i="2"/>
  <c r="O55" i="2"/>
  <c r="L55" i="2"/>
  <c r="K55" i="2"/>
  <c r="H55" i="2"/>
  <c r="F55" i="2"/>
  <c r="D55" i="2"/>
  <c r="AK54" i="2"/>
  <c r="AN54" i="2" s="1"/>
  <c r="AJ54" i="2"/>
  <c r="AI54" i="2"/>
  <c r="AH54" i="2"/>
  <c r="AG54" i="2"/>
  <c r="Q54" i="2"/>
  <c r="P54" i="2"/>
  <c r="R54" i="2" s="1"/>
  <c r="S54" i="2" s="1"/>
  <c r="T54" i="2" s="1"/>
  <c r="K54" i="2"/>
  <c r="L54" i="2" s="1"/>
  <c r="O54" i="2" s="1"/>
  <c r="H54" i="2"/>
  <c r="F54" i="2"/>
  <c r="D54" i="2"/>
  <c r="AH53" i="2"/>
  <c r="R53" i="2"/>
  <c r="S53" i="2" s="1"/>
  <c r="T53" i="2" s="1"/>
  <c r="Q53" i="2"/>
  <c r="P53" i="2"/>
  <c r="L53" i="2"/>
  <c r="O53" i="2" s="1"/>
  <c r="K53" i="2"/>
  <c r="H53" i="2"/>
  <c r="F53" i="2"/>
  <c r="D53" i="2"/>
  <c r="Q52" i="2"/>
  <c r="P52" i="2"/>
  <c r="R52" i="2" s="1"/>
  <c r="S52" i="2" s="1"/>
  <c r="T52" i="2" s="1"/>
  <c r="K52" i="2"/>
  <c r="L52" i="2" s="1"/>
  <c r="O52" i="2" s="1"/>
  <c r="H52" i="2"/>
  <c r="F52" i="2"/>
  <c r="D52" i="2"/>
  <c r="P51" i="2"/>
  <c r="O51" i="2"/>
  <c r="L51" i="2"/>
  <c r="K51" i="2"/>
  <c r="H51" i="2"/>
  <c r="F51" i="2"/>
  <c r="D51" i="2"/>
  <c r="S50" i="2"/>
  <c r="T50" i="2" s="1"/>
  <c r="R50" i="2"/>
  <c r="Q50" i="2"/>
  <c r="P50" i="2"/>
  <c r="O50" i="2"/>
  <c r="L50" i="2"/>
  <c r="K50" i="2"/>
  <c r="H50" i="2"/>
  <c r="F50" i="2"/>
  <c r="D50" i="2"/>
  <c r="R49" i="2"/>
  <c r="S49" i="2" s="1"/>
  <c r="T49" i="2" s="1"/>
  <c r="Q49" i="2"/>
  <c r="P49" i="2"/>
  <c r="L49" i="2"/>
  <c r="O49" i="2" s="1"/>
  <c r="K49" i="2"/>
  <c r="H49" i="2"/>
  <c r="F49" i="2"/>
  <c r="D49" i="2"/>
  <c r="Q48" i="2"/>
  <c r="P48" i="2"/>
  <c r="R48" i="2" s="1"/>
  <c r="S48" i="2" s="1"/>
  <c r="T48" i="2" s="1"/>
  <c r="K48" i="2"/>
  <c r="L48" i="2" s="1"/>
  <c r="O48" i="2" s="1"/>
  <c r="H48" i="2"/>
  <c r="F48" i="2"/>
  <c r="D48" i="2"/>
  <c r="P47" i="2"/>
  <c r="O47" i="2"/>
  <c r="L47" i="2"/>
  <c r="K47" i="2"/>
  <c r="H47" i="2"/>
  <c r="F47" i="2"/>
  <c r="D47" i="2"/>
  <c r="S46" i="2"/>
  <c r="T46" i="2" s="1"/>
  <c r="R46" i="2"/>
  <c r="Q46" i="2"/>
  <c r="P46" i="2"/>
  <c r="O46" i="2"/>
  <c r="L46" i="2"/>
  <c r="K46" i="2"/>
  <c r="H46" i="2"/>
  <c r="F46" i="2"/>
  <c r="D46" i="2"/>
  <c r="R45" i="2"/>
  <c r="S45" i="2" s="1"/>
  <c r="T45" i="2" s="1"/>
  <c r="Q45" i="2"/>
  <c r="P45" i="2"/>
  <c r="L45" i="2"/>
  <c r="O45" i="2" s="1"/>
  <c r="K45" i="2"/>
  <c r="H45" i="2"/>
  <c r="F45" i="2"/>
  <c r="D45" i="2"/>
  <c r="Q44" i="2"/>
  <c r="P44" i="2"/>
  <c r="R44" i="2" s="1"/>
  <c r="S44" i="2" s="1"/>
  <c r="T44" i="2" s="1"/>
  <c r="K44" i="2"/>
  <c r="L44" i="2" s="1"/>
  <c r="O44" i="2" s="1"/>
  <c r="H44" i="2"/>
  <c r="F44" i="2"/>
  <c r="D44" i="2"/>
  <c r="P43" i="2"/>
  <c r="O43" i="2"/>
  <c r="L43" i="2"/>
  <c r="K43" i="2"/>
  <c r="H43" i="2"/>
  <c r="F43" i="2"/>
  <c r="D43" i="2"/>
  <c r="S42" i="2"/>
  <c r="T42" i="2" s="1"/>
  <c r="R42" i="2"/>
  <c r="Q42" i="2"/>
  <c r="P42" i="2"/>
  <c r="O42" i="2"/>
  <c r="L42" i="2"/>
  <c r="K42" i="2"/>
  <c r="H42" i="2"/>
  <c r="F42" i="2"/>
  <c r="D42" i="2"/>
  <c r="R41" i="2"/>
  <c r="S41" i="2" s="1"/>
  <c r="T41" i="2" s="1"/>
  <c r="Q41" i="2"/>
  <c r="P41" i="2"/>
  <c r="L41" i="2"/>
  <c r="O41" i="2" s="1"/>
  <c r="K41" i="2"/>
  <c r="H41" i="2"/>
  <c r="F41" i="2"/>
  <c r="D41" i="2"/>
  <c r="Q40" i="2"/>
  <c r="P40" i="2"/>
  <c r="R40" i="2" s="1"/>
  <c r="S40" i="2" s="1"/>
  <c r="T40" i="2" s="1"/>
  <c r="K40" i="2"/>
  <c r="L40" i="2" s="1"/>
  <c r="O40" i="2" s="1"/>
  <c r="H40" i="2"/>
  <c r="F40" i="2"/>
  <c r="D40" i="2"/>
  <c r="P39" i="2"/>
  <c r="O39" i="2"/>
  <c r="L39" i="2"/>
  <c r="K39" i="2"/>
  <c r="H39" i="2"/>
  <c r="F39" i="2"/>
  <c r="D39" i="2"/>
  <c r="S38" i="2"/>
  <c r="T38" i="2" s="1"/>
  <c r="R38" i="2"/>
  <c r="Q38" i="2"/>
  <c r="P38" i="2"/>
  <c r="O38" i="2"/>
  <c r="L38" i="2"/>
  <c r="K38" i="2"/>
  <c r="H38" i="2"/>
  <c r="F38" i="2"/>
  <c r="D38" i="2"/>
  <c r="R37" i="2"/>
  <c r="S37" i="2" s="1"/>
  <c r="T37" i="2" s="1"/>
  <c r="Q37" i="2"/>
  <c r="P37" i="2"/>
  <c r="L37" i="2"/>
  <c r="O37" i="2" s="1"/>
  <c r="K37" i="2"/>
  <c r="H37" i="2"/>
  <c r="F37" i="2"/>
  <c r="D37" i="2"/>
  <c r="Q36" i="2"/>
  <c r="P36" i="2"/>
  <c r="R36" i="2" s="1"/>
  <c r="S36" i="2" s="1"/>
  <c r="T36" i="2" s="1"/>
  <c r="K36" i="2"/>
  <c r="L36" i="2" s="1"/>
  <c r="O36" i="2" s="1"/>
  <c r="H36" i="2"/>
  <c r="F36" i="2"/>
  <c r="D36" i="2"/>
  <c r="P35" i="2"/>
  <c r="O35" i="2"/>
  <c r="L35" i="2"/>
  <c r="K35" i="2"/>
  <c r="H35" i="2"/>
  <c r="F35" i="2"/>
  <c r="D35" i="2"/>
  <c r="S34" i="2"/>
  <c r="T34" i="2" s="1"/>
  <c r="R34" i="2"/>
  <c r="Q34" i="2"/>
  <c r="P34" i="2"/>
  <c r="O34" i="2"/>
  <c r="L34" i="2"/>
  <c r="K34" i="2"/>
  <c r="H34" i="2"/>
  <c r="F34" i="2"/>
  <c r="D34" i="2"/>
  <c r="R33" i="2"/>
  <c r="S33" i="2" s="1"/>
  <c r="T33" i="2" s="1"/>
  <c r="Q33" i="2"/>
  <c r="P33" i="2"/>
  <c r="L33" i="2"/>
  <c r="O33" i="2" s="1"/>
  <c r="K33" i="2"/>
  <c r="H33" i="2"/>
  <c r="F33" i="2"/>
  <c r="D33" i="2"/>
  <c r="Q32" i="2"/>
  <c r="P32" i="2"/>
  <c r="R32" i="2" s="1"/>
  <c r="S32" i="2" s="1"/>
  <c r="T32" i="2" s="1"/>
  <c r="K32" i="2"/>
  <c r="L32" i="2" s="1"/>
  <c r="O32" i="2" s="1"/>
  <c r="H32" i="2"/>
  <c r="F32" i="2"/>
  <c r="D32" i="2"/>
  <c r="P31" i="2"/>
  <c r="O31" i="2"/>
  <c r="L31" i="2"/>
  <c r="K31" i="2"/>
  <c r="H31" i="2"/>
  <c r="F31" i="2"/>
  <c r="D31" i="2"/>
  <c r="S30" i="2"/>
  <c r="T30" i="2" s="1"/>
  <c r="R30" i="2"/>
  <c r="Q30" i="2"/>
  <c r="P30" i="2"/>
  <c r="O30" i="2"/>
  <c r="L30" i="2"/>
  <c r="K30" i="2"/>
  <c r="H30" i="2"/>
  <c r="F30" i="2"/>
  <c r="D30" i="2"/>
  <c r="R29" i="2"/>
  <c r="S29" i="2" s="1"/>
  <c r="T29" i="2" s="1"/>
  <c r="Q29" i="2"/>
  <c r="P29" i="2"/>
  <c r="L29" i="2"/>
  <c r="O29" i="2" s="1"/>
  <c r="K29" i="2"/>
  <c r="H29" i="2"/>
  <c r="F29" i="2"/>
  <c r="D29" i="2"/>
  <c r="Q28" i="2"/>
  <c r="P28" i="2"/>
  <c r="R28" i="2" s="1"/>
  <c r="S28" i="2" s="1"/>
  <c r="T28" i="2" s="1"/>
  <c r="K28" i="2"/>
  <c r="L28" i="2" s="1"/>
  <c r="O28" i="2" s="1"/>
  <c r="H28" i="2"/>
  <c r="F28" i="2"/>
  <c r="D28" i="2"/>
  <c r="P27" i="2"/>
  <c r="O27" i="2"/>
  <c r="L27" i="2"/>
  <c r="K27" i="2"/>
  <c r="H27" i="2"/>
  <c r="F27" i="2"/>
  <c r="D27" i="2"/>
  <c r="S26" i="2"/>
  <c r="T26" i="2" s="1"/>
  <c r="R26" i="2"/>
  <c r="Q26" i="2"/>
  <c r="P26" i="2"/>
  <c r="O26" i="2"/>
  <c r="L26" i="2"/>
  <c r="K26" i="2"/>
  <c r="H26" i="2"/>
  <c r="F26" i="2"/>
  <c r="D26" i="2"/>
  <c r="R25" i="2"/>
  <c r="S25" i="2" s="1"/>
  <c r="T25" i="2" s="1"/>
  <c r="Q25" i="2"/>
  <c r="P25" i="2"/>
  <c r="L25" i="2"/>
  <c r="O25" i="2" s="1"/>
  <c r="K25" i="2"/>
  <c r="H25" i="2"/>
  <c r="F25" i="2"/>
  <c r="D25" i="2"/>
  <c r="Q24" i="2"/>
  <c r="P24" i="2"/>
  <c r="R24" i="2" s="1"/>
  <c r="S24" i="2" s="1"/>
  <c r="T24" i="2" s="1"/>
  <c r="K24" i="2"/>
  <c r="L24" i="2" s="1"/>
  <c r="O24" i="2" s="1"/>
  <c r="H24" i="2"/>
  <c r="F24" i="2"/>
  <c r="D24" i="2"/>
  <c r="P23" i="2"/>
  <c r="O23" i="2"/>
  <c r="L23" i="2"/>
  <c r="K23" i="2"/>
  <c r="H23" i="2"/>
  <c r="F23" i="2"/>
  <c r="D23" i="2"/>
  <c r="S22" i="2"/>
  <c r="R22" i="2"/>
  <c r="Q22" i="2"/>
  <c r="P22" i="2"/>
  <c r="O22" i="2"/>
  <c r="L22" i="2"/>
  <c r="K22" i="2"/>
  <c r="H22" i="2"/>
  <c r="F22" i="2"/>
  <c r="D22" i="2"/>
  <c r="AA40" i="3" l="1"/>
  <c r="AF40" i="3" s="1"/>
  <c r="AH40" i="3" s="1"/>
  <c r="AE40" i="3"/>
  <c r="AF39" i="3"/>
  <c r="AH39" i="3" s="1"/>
  <c r="AA49" i="3"/>
  <c r="AF49" i="3" s="1"/>
  <c r="AH49" i="3" s="1"/>
  <c r="AE49" i="3"/>
  <c r="AE56" i="3"/>
  <c r="AA56" i="3"/>
  <c r="AF56" i="3" s="1"/>
  <c r="AH56" i="3" s="1"/>
  <c r="AJ51" i="3"/>
  <c r="AK51" i="3" s="1"/>
  <c r="AA46" i="3"/>
  <c r="AF46" i="3" s="1"/>
  <c r="AH46" i="3" s="1"/>
  <c r="AE46" i="3"/>
  <c r="AA45" i="3"/>
  <c r="AF45" i="3" s="1"/>
  <c r="AH45" i="3" s="1"/>
  <c r="AE45" i="3"/>
  <c r="AE43" i="3"/>
  <c r="AA43" i="3"/>
  <c r="AF43" i="3" s="1"/>
  <c r="AH43" i="3" s="1"/>
  <c r="AA62" i="3"/>
  <c r="AF62" i="3" s="1"/>
  <c r="AH62" i="3" s="1"/>
  <c r="AE62" i="3"/>
  <c r="AA61" i="3"/>
  <c r="AF61" i="3" s="1"/>
  <c r="AH61" i="3" s="1"/>
  <c r="AE61" i="3"/>
  <c r="AA59" i="3"/>
  <c r="AF59" i="3" s="1"/>
  <c r="AH59" i="3" s="1"/>
  <c r="AI59" i="3" s="1"/>
  <c r="AQ44" i="3" s="1"/>
  <c r="AR44" i="3" s="1"/>
  <c r="AS44" i="3" s="1"/>
  <c r="AE59" i="3"/>
  <c r="AF44" i="3"/>
  <c r="AH44" i="3" s="1"/>
  <c r="AF47" i="3"/>
  <c r="AH47" i="3" s="1"/>
  <c r="AE52" i="3"/>
  <c r="AF58" i="3"/>
  <c r="AH58" i="3" s="1"/>
  <c r="AA41" i="3"/>
  <c r="AF41" i="3" s="1"/>
  <c r="AH41" i="3" s="1"/>
  <c r="AE41" i="3"/>
  <c r="AE48" i="3"/>
  <c r="AA48" i="3"/>
  <c r="AF48" i="3" s="1"/>
  <c r="AH48" i="3" s="1"/>
  <c r="AA54" i="3"/>
  <c r="AF54" i="3" s="1"/>
  <c r="AH54" i="3" s="1"/>
  <c r="AE54" i="3"/>
  <c r="AA53" i="3"/>
  <c r="AF53" i="3" s="1"/>
  <c r="AH53" i="3" s="1"/>
  <c r="AE53" i="3"/>
  <c r="AA51" i="3"/>
  <c r="AF51" i="3" s="1"/>
  <c r="AH51" i="3" s="1"/>
  <c r="AI51" i="3" s="1"/>
  <c r="AQ42" i="3" s="1"/>
  <c r="AR42" i="3" s="1"/>
  <c r="AS42" i="3" s="1"/>
  <c r="AE51" i="3"/>
  <c r="AF42" i="3"/>
  <c r="AH42" i="3" s="1"/>
  <c r="AA57" i="3"/>
  <c r="AF57" i="3" s="1"/>
  <c r="AH57" i="3" s="1"/>
  <c r="AE57" i="3"/>
  <c r="AF52" i="3"/>
  <c r="AH52" i="3" s="1"/>
  <c r="AE60" i="3"/>
  <c r="AA60" i="3"/>
  <c r="AF60" i="3" s="1"/>
  <c r="AH60" i="3" s="1"/>
  <c r="AF50" i="3"/>
  <c r="AH50" i="3" s="1"/>
  <c r="AF55" i="3"/>
  <c r="AH55" i="3" s="1"/>
  <c r="AI55" i="3" s="1"/>
  <c r="AQ43" i="3" s="1"/>
  <c r="AR43" i="3" s="1"/>
  <c r="AS43" i="3" s="1"/>
  <c r="AE42" i="3"/>
  <c r="AE44" i="3"/>
  <c r="AE47" i="3"/>
  <c r="AE50" i="3"/>
  <c r="AE55" i="3"/>
  <c r="AE58" i="3"/>
  <c r="R39" i="2"/>
  <c r="S39" i="2" s="1"/>
  <c r="T39" i="2" s="1"/>
  <c r="R81" i="2"/>
  <c r="S81" i="2" s="1"/>
  <c r="T81" i="2" s="1"/>
  <c r="R97" i="2"/>
  <c r="S97" i="2" s="1"/>
  <c r="T97" i="2" s="1"/>
  <c r="R31" i="2"/>
  <c r="S31" i="2" s="1"/>
  <c r="T31" i="2" s="1"/>
  <c r="T22" i="2"/>
  <c r="Q23" i="2"/>
  <c r="R23" i="2" s="1"/>
  <c r="S23" i="2" s="1"/>
  <c r="Q27" i="2"/>
  <c r="R27" i="2" s="1"/>
  <c r="S27" i="2" s="1"/>
  <c r="T27" i="2" s="1"/>
  <c r="Q31" i="2"/>
  <c r="Q35" i="2"/>
  <c r="R35" i="2" s="1"/>
  <c r="S35" i="2" s="1"/>
  <c r="T35" i="2" s="1"/>
  <c r="Q39" i="2"/>
  <c r="Q43" i="2"/>
  <c r="R43" i="2" s="1"/>
  <c r="S43" i="2" s="1"/>
  <c r="T43" i="2" s="1"/>
  <c r="Q47" i="2"/>
  <c r="R47" i="2" s="1"/>
  <c r="S47" i="2" s="1"/>
  <c r="T47" i="2" s="1"/>
  <c r="Q51" i="2"/>
  <c r="R51" i="2" s="1"/>
  <c r="S51" i="2" s="1"/>
  <c r="T51" i="2" s="1"/>
  <c r="AI53" i="2"/>
  <c r="AJ53" i="2" s="1"/>
  <c r="AK53" i="2" s="1"/>
  <c r="AN53" i="2" s="1"/>
  <c r="Q55" i="2"/>
  <c r="R55" i="2" s="1"/>
  <c r="S55" i="2" s="1"/>
  <c r="T55" i="2" s="1"/>
  <c r="AI57" i="2"/>
  <c r="AJ57" i="2" s="1"/>
  <c r="AK57" i="2" s="1"/>
  <c r="AN57" i="2" s="1"/>
  <c r="Q59" i="2"/>
  <c r="R59" i="2" s="1"/>
  <c r="S59" i="2" s="1"/>
  <c r="T59" i="2" s="1"/>
  <c r="Q65" i="2"/>
  <c r="R65" i="2" s="1"/>
  <c r="S65" i="2" s="1"/>
  <c r="T65" i="2" s="1"/>
  <c r="Q70" i="2"/>
  <c r="R70" i="2" s="1"/>
  <c r="S70" i="2" s="1"/>
  <c r="T70" i="2" s="1"/>
  <c r="Q74" i="2"/>
  <c r="R74" i="2" s="1"/>
  <c r="S74" i="2" s="1"/>
  <c r="T74" i="2" s="1"/>
  <c r="Q76" i="2"/>
  <c r="R76" i="2" s="1"/>
  <c r="S76" i="2" s="1"/>
  <c r="T76" i="2" s="1"/>
  <c r="Q81" i="2"/>
  <c r="Q85" i="2"/>
  <c r="R85" i="2" s="1"/>
  <c r="S85" i="2" s="1"/>
  <c r="T85" i="2" s="1"/>
  <c r="Q89" i="2"/>
  <c r="R89" i="2" s="1"/>
  <c r="S89" i="2" s="1"/>
  <c r="T89" i="2" s="1"/>
  <c r="Q93" i="2"/>
  <c r="R93" i="2" s="1"/>
  <c r="S93" i="2" s="1"/>
  <c r="T93" i="2" s="1"/>
  <c r="Q97" i="2"/>
  <c r="Q101" i="2"/>
  <c r="R101" i="2" s="1"/>
  <c r="S101" i="2" s="1"/>
  <c r="T101" i="2" s="1"/>
  <c r="Q105" i="2"/>
  <c r="R105" i="2" s="1"/>
  <c r="S105" i="2" s="1"/>
  <c r="T105" i="2" s="1"/>
  <c r="Q109" i="2"/>
  <c r="R109" i="2" s="1"/>
  <c r="S109" i="2" s="1"/>
  <c r="T109" i="2" s="1"/>
  <c r="R149" i="2"/>
  <c r="S149" i="2" s="1"/>
  <c r="T149" i="2" s="1"/>
  <c r="R157" i="2"/>
  <c r="S157" i="2" s="1"/>
  <c r="T157" i="2" s="1"/>
  <c r="R137" i="2"/>
  <c r="S137" i="2" s="1"/>
  <c r="T137" i="2" s="1"/>
  <c r="Q148" i="2"/>
  <c r="R148" i="2" s="1"/>
  <c r="S148" i="2" s="1"/>
  <c r="T148" i="2" s="1"/>
  <c r="R156" i="2"/>
  <c r="S156" i="2" s="1"/>
  <c r="T156" i="2" s="1"/>
  <c r="Q156" i="2"/>
  <c r="Q161" i="2"/>
  <c r="R161" i="2" s="1"/>
  <c r="S161" i="2" s="1"/>
  <c r="T161" i="2" s="1"/>
  <c r="R165" i="2"/>
  <c r="S165" i="2" s="1"/>
  <c r="T165" i="2" s="1"/>
  <c r="Q165" i="2"/>
  <c r="Q169" i="2"/>
  <c r="R169" i="2" s="1"/>
  <c r="S169" i="2" s="1"/>
  <c r="T169" i="2" s="1"/>
  <c r="R215" i="2"/>
  <c r="S215" i="2" s="1"/>
  <c r="T215" i="2" s="1"/>
  <c r="Q215" i="2"/>
  <c r="Q219" i="2"/>
  <c r="R219" i="2" s="1"/>
  <c r="S219" i="2" s="1"/>
  <c r="T219" i="2" s="1"/>
  <c r="R223" i="2"/>
  <c r="S223" i="2" s="1"/>
  <c r="T223" i="2" s="1"/>
  <c r="Q223" i="2"/>
  <c r="Q227" i="2"/>
  <c r="R227" i="2" s="1"/>
  <c r="S227" i="2" s="1"/>
  <c r="T227" i="2" s="1"/>
  <c r="R231" i="2"/>
  <c r="S231" i="2" s="1"/>
  <c r="T231" i="2" s="1"/>
  <c r="Q231" i="2"/>
  <c r="Q235" i="2"/>
  <c r="R235" i="2" s="1"/>
  <c r="S235" i="2" s="1"/>
  <c r="T235" i="2" s="1"/>
  <c r="R239" i="2"/>
  <c r="S239" i="2" s="1"/>
  <c r="T239" i="2" s="1"/>
  <c r="Q239" i="2"/>
  <c r="Q243" i="2"/>
  <c r="R243" i="2" s="1"/>
  <c r="S243" i="2" s="1"/>
  <c r="T243" i="2" s="1"/>
  <c r="R247" i="2"/>
  <c r="S247" i="2" s="1"/>
  <c r="T247" i="2" s="1"/>
  <c r="Q247" i="2"/>
  <c r="Q251" i="2"/>
  <c r="R251" i="2" s="1"/>
  <c r="S251" i="2" s="1"/>
  <c r="T251" i="2" s="1"/>
  <c r="R255" i="2"/>
  <c r="S255" i="2" s="1"/>
  <c r="T255" i="2" s="1"/>
  <c r="Q255" i="2"/>
  <c r="Q259" i="2"/>
  <c r="R259" i="2" s="1"/>
  <c r="S259" i="2" s="1"/>
  <c r="T259" i="2" s="1"/>
  <c r="R263" i="2"/>
  <c r="S263" i="2" s="1"/>
  <c r="T263" i="2" s="1"/>
  <c r="Q263" i="2"/>
  <c r="Q267" i="2"/>
  <c r="R267" i="2" s="1"/>
  <c r="S267" i="2" s="1"/>
  <c r="T267" i="2" s="1"/>
  <c r="R271" i="2"/>
  <c r="S271" i="2" s="1"/>
  <c r="T271" i="2" s="1"/>
  <c r="Q271" i="2"/>
  <c r="Q275" i="2"/>
  <c r="R275" i="2" s="1"/>
  <c r="S275" i="2" s="1"/>
  <c r="T275" i="2" s="1"/>
  <c r="R279" i="2"/>
  <c r="S279" i="2" s="1"/>
  <c r="T279" i="2" s="1"/>
  <c r="R311" i="2"/>
  <c r="S311" i="2" s="1"/>
  <c r="T311" i="2" s="1"/>
  <c r="R343" i="2"/>
  <c r="S343" i="2" s="1"/>
  <c r="T343" i="2" s="1"/>
  <c r="R375" i="2"/>
  <c r="S375" i="2" s="1"/>
  <c r="T375" i="2" s="1"/>
  <c r="Q113" i="2"/>
  <c r="R113" i="2" s="1"/>
  <c r="S113" i="2" s="1"/>
  <c r="T113" i="2" s="1"/>
  <c r="Q121" i="2"/>
  <c r="R121" i="2" s="1"/>
  <c r="S121" i="2" s="1"/>
  <c r="T121" i="2" s="1"/>
  <c r="Q129" i="2"/>
  <c r="R129" i="2" s="1"/>
  <c r="S129" i="2" s="1"/>
  <c r="T129" i="2" s="1"/>
  <c r="Q137" i="2"/>
  <c r="Q145" i="2"/>
  <c r="R145" i="2" s="1"/>
  <c r="S145" i="2" s="1"/>
  <c r="T145" i="2" s="1"/>
  <c r="R153" i="2"/>
  <c r="S153" i="2" s="1"/>
  <c r="T153" i="2" s="1"/>
  <c r="R176" i="2"/>
  <c r="S176" i="2" s="1"/>
  <c r="T176" i="2" s="1"/>
  <c r="Q176" i="2"/>
  <c r="Q180" i="2"/>
  <c r="R180" i="2" s="1"/>
  <c r="S180" i="2" s="1"/>
  <c r="T180" i="2" s="1"/>
  <c r="R184" i="2"/>
  <c r="S184" i="2" s="1"/>
  <c r="T184" i="2" s="1"/>
  <c r="Q184" i="2"/>
  <c r="Q188" i="2"/>
  <c r="R188" i="2" s="1"/>
  <c r="S188" i="2" s="1"/>
  <c r="T188" i="2" s="1"/>
  <c r="R192" i="2"/>
  <c r="S192" i="2" s="1"/>
  <c r="T192" i="2" s="1"/>
  <c r="Q192" i="2"/>
  <c r="Q196" i="2"/>
  <c r="R196" i="2" s="1"/>
  <c r="S196" i="2" s="1"/>
  <c r="T196" i="2" s="1"/>
  <c r="R200" i="2"/>
  <c r="S200" i="2" s="1"/>
  <c r="T200" i="2" s="1"/>
  <c r="Q200" i="2"/>
  <c r="Q204" i="2"/>
  <c r="R204" i="2" s="1"/>
  <c r="S204" i="2" s="1"/>
  <c r="T204" i="2" s="1"/>
  <c r="R208" i="2"/>
  <c r="S208" i="2" s="1"/>
  <c r="T208" i="2" s="1"/>
  <c r="Q208" i="2"/>
  <c r="Q212" i="2"/>
  <c r="R212" i="2" s="1"/>
  <c r="S212" i="2" s="1"/>
  <c r="T212" i="2" s="1"/>
  <c r="R282" i="2"/>
  <c r="S282" i="2" s="1"/>
  <c r="T282" i="2" s="1"/>
  <c r="R314" i="2"/>
  <c r="S314" i="2" s="1"/>
  <c r="T314" i="2" s="1"/>
  <c r="R346" i="2"/>
  <c r="S346" i="2" s="1"/>
  <c r="T346" i="2" s="1"/>
  <c r="R378" i="2"/>
  <c r="S378" i="2" s="1"/>
  <c r="T378" i="2" s="1"/>
  <c r="R117" i="2"/>
  <c r="S117" i="2" s="1"/>
  <c r="T117" i="2" s="1"/>
  <c r="R125" i="2"/>
  <c r="S125" i="2" s="1"/>
  <c r="T125" i="2" s="1"/>
  <c r="R133" i="2"/>
  <c r="S133" i="2" s="1"/>
  <c r="T133" i="2" s="1"/>
  <c r="R141" i="2"/>
  <c r="S141" i="2" s="1"/>
  <c r="T141" i="2" s="1"/>
  <c r="Q152" i="2"/>
  <c r="R152" i="2" s="1"/>
  <c r="S152" i="2" s="1"/>
  <c r="T152" i="2" s="1"/>
  <c r="R160" i="2"/>
  <c r="S160" i="2" s="1"/>
  <c r="T160" i="2" s="1"/>
  <c r="Q160" i="2"/>
  <c r="R172" i="2"/>
  <c r="S172" i="2" s="1"/>
  <c r="T172" i="2" s="1"/>
  <c r="R226" i="2"/>
  <c r="S226" i="2" s="1"/>
  <c r="T226" i="2" s="1"/>
  <c r="R242" i="2"/>
  <c r="S242" i="2" s="1"/>
  <c r="T242" i="2" s="1"/>
  <c r="R258" i="2"/>
  <c r="S258" i="2" s="1"/>
  <c r="T258" i="2" s="1"/>
  <c r="R274" i="2"/>
  <c r="S274" i="2" s="1"/>
  <c r="T274" i="2" s="1"/>
  <c r="R450" i="2"/>
  <c r="S450" i="2" s="1"/>
  <c r="T450" i="2" s="1"/>
  <c r="R466" i="2"/>
  <c r="S466" i="2" s="1"/>
  <c r="T466" i="2" s="1"/>
  <c r="R482" i="2"/>
  <c r="S482" i="2" s="1"/>
  <c r="T482" i="2" s="1"/>
  <c r="R498" i="2"/>
  <c r="S498" i="2" s="1"/>
  <c r="T498" i="2" s="1"/>
  <c r="R514" i="2"/>
  <c r="S514" i="2" s="1"/>
  <c r="T514" i="2" s="1"/>
  <c r="R530" i="2"/>
  <c r="S530" i="2" s="1"/>
  <c r="T530" i="2" s="1"/>
  <c r="R546" i="2"/>
  <c r="S546" i="2" s="1"/>
  <c r="T546" i="2" s="1"/>
  <c r="R562" i="2"/>
  <c r="S562" i="2" s="1"/>
  <c r="T562" i="2" s="1"/>
  <c r="Q279" i="2"/>
  <c r="Q283" i="2"/>
  <c r="R283" i="2" s="1"/>
  <c r="S283" i="2" s="1"/>
  <c r="T283" i="2" s="1"/>
  <c r="Q287" i="2"/>
  <c r="R287" i="2" s="1"/>
  <c r="S287" i="2" s="1"/>
  <c r="T287" i="2" s="1"/>
  <c r="Q291" i="2"/>
  <c r="R291" i="2" s="1"/>
  <c r="S291" i="2" s="1"/>
  <c r="T291" i="2" s="1"/>
  <c r="Q295" i="2"/>
  <c r="R295" i="2" s="1"/>
  <c r="S295" i="2" s="1"/>
  <c r="T295" i="2" s="1"/>
  <c r="Q299" i="2"/>
  <c r="R299" i="2" s="1"/>
  <c r="S299" i="2" s="1"/>
  <c r="T299" i="2" s="1"/>
  <c r="Q303" i="2"/>
  <c r="R303" i="2" s="1"/>
  <c r="S303" i="2" s="1"/>
  <c r="T303" i="2" s="1"/>
  <c r="Q307" i="2"/>
  <c r="R307" i="2" s="1"/>
  <c r="S307" i="2" s="1"/>
  <c r="T307" i="2" s="1"/>
  <c r="Q311" i="2"/>
  <c r="Q315" i="2"/>
  <c r="R315" i="2" s="1"/>
  <c r="S315" i="2" s="1"/>
  <c r="T315" i="2" s="1"/>
  <c r="Q319" i="2"/>
  <c r="R319" i="2" s="1"/>
  <c r="S319" i="2" s="1"/>
  <c r="T319" i="2" s="1"/>
  <c r="Q323" i="2"/>
  <c r="R323" i="2" s="1"/>
  <c r="S323" i="2" s="1"/>
  <c r="T323" i="2" s="1"/>
  <c r="Q327" i="2"/>
  <c r="R327" i="2" s="1"/>
  <c r="S327" i="2" s="1"/>
  <c r="T327" i="2" s="1"/>
  <c r="Q331" i="2"/>
  <c r="R331" i="2" s="1"/>
  <c r="S331" i="2" s="1"/>
  <c r="T331" i="2" s="1"/>
  <c r="Q335" i="2"/>
  <c r="R335" i="2" s="1"/>
  <c r="S335" i="2" s="1"/>
  <c r="T335" i="2" s="1"/>
  <c r="Q339" i="2"/>
  <c r="R339" i="2" s="1"/>
  <c r="S339" i="2" s="1"/>
  <c r="T339" i="2" s="1"/>
  <c r="Q343" i="2"/>
  <c r="Q347" i="2"/>
  <c r="R347" i="2" s="1"/>
  <c r="S347" i="2" s="1"/>
  <c r="T347" i="2" s="1"/>
  <c r="Q351" i="2"/>
  <c r="R351" i="2" s="1"/>
  <c r="S351" i="2" s="1"/>
  <c r="T351" i="2" s="1"/>
  <c r="Q355" i="2"/>
  <c r="R355" i="2" s="1"/>
  <c r="S355" i="2" s="1"/>
  <c r="T355" i="2" s="1"/>
  <c r="Q359" i="2"/>
  <c r="R359" i="2" s="1"/>
  <c r="S359" i="2" s="1"/>
  <c r="T359" i="2" s="1"/>
  <c r="Q363" i="2"/>
  <c r="R363" i="2" s="1"/>
  <c r="S363" i="2" s="1"/>
  <c r="T363" i="2" s="1"/>
  <c r="Q367" i="2"/>
  <c r="R367" i="2" s="1"/>
  <c r="S367" i="2" s="1"/>
  <c r="T367" i="2" s="1"/>
  <c r="Q371" i="2"/>
  <c r="R371" i="2" s="1"/>
  <c r="S371" i="2" s="1"/>
  <c r="T371" i="2" s="1"/>
  <c r="Q375" i="2"/>
  <c r="Q379" i="2"/>
  <c r="R379" i="2" s="1"/>
  <c r="S379" i="2" s="1"/>
  <c r="T379" i="2" s="1"/>
  <c r="Q383" i="2"/>
  <c r="R383" i="2" s="1"/>
  <c r="S383" i="2" s="1"/>
  <c r="T383" i="2" s="1"/>
  <c r="Q387" i="2"/>
  <c r="R387" i="2" s="1"/>
  <c r="S387" i="2" s="1"/>
  <c r="T387" i="2" s="1"/>
  <c r="Q446" i="2"/>
  <c r="R446" i="2" s="1"/>
  <c r="S446" i="2" s="1"/>
  <c r="T446" i="2" s="1"/>
  <c r="Q164" i="2"/>
  <c r="R164" i="2" s="1"/>
  <c r="S164" i="2" s="1"/>
  <c r="T164" i="2" s="1"/>
  <c r="Q168" i="2"/>
  <c r="R168" i="2" s="1"/>
  <c r="S168" i="2" s="1"/>
  <c r="T168" i="2" s="1"/>
  <c r="Q172" i="2"/>
  <c r="Q175" i="2"/>
  <c r="R175" i="2" s="1"/>
  <c r="S175" i="2" s="1"/>
  <c r="T175" i="2" s="1"/>
  <c r="Q179" i="2"/>
  <c r="R179" i="2" s="1"/>
  <c r="S179" i="2" s="1"/>
  <c r="T179" i="2" s="1"/>
  <c r="Q183" i="2"/>
  <c r="R183" i="2" s="1"/>
  <c r="S183" i="2" s="1"/>
  <c r="T183" i="2" s="1"/>
  <c r="Q187" i="2"/>
  <c r="R187" i="2" s="1"/>
  <c r="S187" i="2" s="1"/>
  <c r="T187" i="2" s="1"/>
  <c r="Q191" i="2"/>
  <c r="R191" i="2" s="1"/>
  <c r="S191" i="2" s="1"/>
  <c r="T191" i="2" s="1"/>
  <c r="Q195" i="2"/>
  <c r="R195" i="2" s="1"/>
  <c r="S195" i="2" s="1"/>
  <c r="T195" i="2" s="1"/>
  <c r="Q199" i="2"/>
  <c r="R199" i="2" s="1"/>
  <c r="S199" i="2" s="1"/>
  <c r="T199" i="2" s="1"/>
  <c r="Q203" i="2"/>
  <c r="R203" i="2" s="1"/>
  <c r="S203" i="2" s="1"/>
  <c r="T203" i="2" s="1"/>
  <c r="Q207" i="2"/>
  <c r="R207" i="2" s="1"/>
  <c r="S207" i="2" s="1"/>
  <c r="T207" i="2" s="1"/>
  <c r="Q211" i="2"/>
  <c r="R211" i="2" s="1"/>
  <c r="S211" i="2" s="1"/>
  <c r="T211" i="2" s="1"/>
  <c r="Q214" i="2"/>
  <c r="R214" i="2" s="1"/>
  <c r="S214" i="2" s="1"/>
  <c r="T214" i="2" s="1"/>
  <c r="Q218" i="2"/>
  <c r="R218" i="2" s="1"/>
  <c r="S218" i="2" s="1"/>
  <c r="T218" i="2" s="1"/>
  <c r="Q222" i="2"/>
  <c r="R222" i="2" s="1"/>
  <c r="S222" i="2" s="1"/>
  <c r="T222" i="2" s="1"/>
  <c r="Q226" i="2"/>
  <c r="Q230" i="2"/>
  <c r="R230" i="2" s="1"/>
  <c r="S230" i="2" s="1"/>
  <c r="T230" i="2" s="1"/>
  <c r="Q234" i="2"/>
  <c r="R234" i="2" s="1"/>
  <c r="S234" i="2" s="1"/>
  <c r="T234" i="2" s="1"/>
  <c r="Q238" i="2"/>
  <c r="R238" i="2" s="1"/>
  <c r="S238" i="2" s="1"/>
  <c r="T238" i="2" s="1"/>
  <c r="Q242" i="2"/>
  <c r="Q246" i="2"/>
  <c r="R246" i="2" s="1"/>
  <c r="S246" i="2" s="1"/>
  <c r="T246" i="2" s="1"/>
  <c r="Q250" i="2"/>
  <c r="R250" i="2" s="1"/>
  <c r="S250" i="2" s="1"/>
  <c r="T250" i="2" s="1"/>
  <c r="Q254" i="2"/>
  <c r="R254" i="2" s="1"/>
  <c r="S254" i="2" s="1"/>
  <c r="T254" i="2" s="1"/>
  <c r="Q258" i="2"/>
  <c r="Q262" i="2"/>
  <c r="R262" i="2" s="1"/>
  <c r="S262" i="2" s="1"/>
  <c r="T262" i="2" s="1"/>
  <c r="Q266" i="2"/>
  <c r="R266" i="2" s="1"/>
  <c r="S266" i="2" s="1"/>
  <c r="T266" i="2" s="1"/>
  <c r="Q270" i="2"/>
  <c r="R270" i="2" s="1"/>
  <c r="S270" i="2" s="1"/>
  <c r="T270" i="2" s="1"/>
  <c r="Q274" i="2"/>
  <c r="Q278" i="2"/>
  <c r="R278" i="2" s="1"/>
  <c r="S278" i="2" s="1"/>
  <c r="T278" i="2" s="1"/>
  <c r="Q282" i="2"/>
  <c r="Q286" i="2"/>
  <c r="R286" i="2" s="1"/>
  <c r="S286" i="2" s="1"/>
  <c r="T286" i="2" s="1"/>
  <c r="Q290" i="2"/>
  <c r="R290" i="2" s="1"/>
  <c r="S290" i="2" s="1"/>
  <c r="T290" i="2" s="1"/>
  <c r="Q294" i="2"/>
  <c r="R294" i="2" s="1"/>
  <c r="S294" i="2" s="1"/>
  <c r="T294" i="2" s="1"/>
  <c r="Q298" i="2"/>
  <c r="R298" i="2" s="1"/>
  <c r="S298" i="2" s="1"/>
  <c r="T298" i="2" s="1"/>
  <c r="Q302" i="2"/>
  <c r="R302" i="2" s="1"/>
  <c r="S302" i="2" s="1"/>
  <c r="T302" i="2" s="1"/>
  <c r="Q306" i="2"/>
  <c r="R306" i="2" s="1"/>
  <c r="S306" i="2" s="1"/>
  <c r="T306" i="2" s="1"/>
  <c r="Q310" i="2"/>
  <c r="R310" i="2" s="1"/>
  <c r="S310" i="2" s="1"/>
  <c r="T310" i="2" s="1"/>
  <c r="Q314" i="2"/>
  <c r="Q318" i="2"/>
  <c r="R318" i="2" s="1"/>
  <c r="S318" i="2" s="1"/>
  <c r="T318" i="2" s="1"/>
  <c r="Q322" i="2"/>
  <c r="R322" i="2" s="1"/>
  <c r="S322" i="2" s="1"/>
  <c r="T322" i="2" s="1"/>
  <c r="Q326" i="2"/>
  <c r="R326" i="2" s="1"/>
  <c r="S326" i="2" s="1"/>
  <c r="T326" i="2" s="1"/>
  <c r="Q330" i="2"/>
  <c r="R330" i="2" s="1"/>
  <c r="S330" i="2" s="1"/>
  <c r="T330" i="2" s="1"/>
  <c r="Q334" i="2"/>
  <c r="R334" i="2" s="1"/>
  <c r="S334" i="2" s="1"/>
  <c r="T334" i="2" s="1"/>
  <c r="Q338" i="2"/>
  <c r="R338" i="2" s="1"/>
  <c r="S338" i="2" s="1"/>
  <c r="T338" i="2" s="1"/>
  <c r="Q342" i="2"/>
  <c r="R342" i="2" s="1"/>
  <c r="S342" i="2" s="1"/>
  <c r="T342" i="2" s="1"/>
  <c r="Q346" i="2"/>
  <c r="Q350" i="2"/>
  <c r="R350" i="2" s="1"/>
  <c r="S350" i="2" s="1"/>
  <c r="T350" i="2" s="1"/>
  <c r="Q354" i="2"/>
  <c r="R354" i="2" s="1"/>
  <c r="S354" i="2" s="1"/>
  <c r="T354" i="2" s="1"/>
  <c r="Q358" i="2"/>
  <c r="R358" i="2" s="1"/>
  <c r="S358" i="2" s="1"/>
  <c r="T358" i="2" s="1"/>
  <c r="Q362" i="2"/>
  <c r="R362" i="2" s="1"/>
  <c r="S362" i="2" s="1"/>
  <c r="T362" i="2" s="1"/>
  <c r="Q366" i="2"/>
  <c r="R366" i="2" s="1"/>
  <c r="S366" i="2" s="1"/>
  <c r="T366" i="2" s="1"/>
  <c r="Q370" i="2"/>
  <c r="R370" i="2" s="1"/>
  <c r="S370" i="2" s="1"/>
  <c r="T370" i="2" s="1"/>
  <c r="Q374" i="2"/>
  <c r="R374" i="2" s="1"/>
  <c r="S374" i="2" s="1"/>
  <c r="T374" i="2" s="1"/>
  <c r="Q378" i="2"/>
  <c r="Q382" i="2"/>
  <c r="R382" i="2" s="1"/>
  <c r="S382" i="2" s="1"/>
  <c r="T382" i="2" s="1"/>
  <c r="Q386" i="2"/>
  <c r="R386" i="2" s="1"/>
  <c r="S386" i="2" s="1"/>
  <c r="T386" i="2" s="1"/>
  <c r="R388" i="2"/>
  <c r="S388" i="2" s="1"/>
  <c r="T388" i="2" s="1"/>
  <c r="R390" i="2"/>
  <c r="S390" i="2" s="1"/>
  <c r="T390" i="2" s="1"/>
  <c r="R392" i="2"/>
  <c r="S392" i="2" s="1"/>
  <c r="T392" i="2" s="1"/>
  <c r="R394" i="2"/>
  <c r="S394" i="2" s="1"/>
  <c r="T394" i="2" s="1"/>
  <c r="R396" i="2"/>
  <c r="S396" i="2" s="1"/>
  <c r="T396" i="2" s="1"/>
  <c r="R398" i="2"/>
  <c r="S398" i="2" s="1"/>
  <c r="T398" i="2" s="1"/>
  <c r="R400" i="2"/>
  <c r="S400" i="2" s="1"/>
  <c r="T400" i="2" s="1"/>
  <c r="R402" i="2"/>
  <c r="S402" i="2" s="1"/>
  <c r="T402" i="2" s="1"/>
  <c r="R404" i="2"/>
  <c r="S404" i="2" s="1"/>
  <c r="T404" i="2" s="1"/>
  <c r="R406" i="2"/>
  <c r="S406" i="2" s="1"/>
  <c r="T406" i="2" s="1"/>
  <c r="R408" i="2"/>
  <c r="S408" i="2" s="1"/>
  <c r="T408" i="2" s="1"/>
  <c r="R410" i="2"/>
  <c r="S410" i="2" s="1"/>
  <c r="T410" i="2" s="1"/>
  <c r="R412" i="2"/>
  <c r="S412" i="2" s="1"/>
  <c r="T412" i="2" s="1"/>
  <c r="R414" i="2"/>
  <c r="S414" i="2" s="1"/>
  <c r="T414" i="2" s="1"/>
  <c r="R416" i="2"/>
  <c r="S416" i="2" s="1"/>
  <c r="T416" i="2" s="1"/>
  <c r="R418" i="2"/>
  <c r="S418" i="2" s="1"/>
  <c r="T418" i="2" s="1"/>
  <c r="R420" i="2"/>
  <c r="S420" i="2" s="1"/>
  <c r="T420" i="2" s="1"/>
  <c r="R422" i="2"/>
  <c r="S422" i="2" s="1"/>
  <c r="T422" i="2" s="1"/>
  <c r="R424" i="2"/>
  <c r="S424" i="2" s="1"/>
  <c r="T424" i="2" s="1"/>
  <c r="R426" i="2"/>
  <c r="S426" i="2" s="1"/>
  <c r="T426" i="2" s="1"/>
  <c r="R428" i="2"/>
  <c r="S428" i="2" s="1"/>
  <c r="T428" i="2" s="1"/>
  <c r="R430" i="2"/>
  <c r="S430" i="2" s="1"/>
  <c r="T430" i="2" s="1"/>
  <c r="R432" i="2"/>
  <c r="S432" i="2" s="1"/>
  <c r="T432" i="2" s="1"/>
  <c r="R434" i="2"/>
  <c r="S434" i="2" s="1"/>
  <c r="T434" i="2" s="1"/>
  <c r="R436" i="2"/>
  <c r="S436" i="2" s="1"/>
  <c r="T436" i="2" s="1"/>
  <c r="R438" i="2"/>
  <c r="S438" i="2" s="1"/>
  <c r="T438" i="2" s="1"/>
  <c r="R440" i="2"/>
  <c r="S440" i="2" s="1"/>
  <c r="T440" i="2" s="1"/>
  <c r="R442" i="2"/>
  <c r="S442" i="2" s="1"/>
  <c r="T442" i="2" s="1"/>
  <c r="R444" i="2"/>
  <c r="S444" i="2" s="1"/>
  <c r="T444" i="2" s="1"/>
  <c r="R583" i="2"/>
  <c r="S583" i="2" s="1"/>
  <c r="T583" i="2" s="1"/>
  <c r="R447" i="2"/>
  <c r="S447" i="2" s="1"/>
  <c r="T447" i="2" s="1"/>
  <c r="Q450" i="2"/>
  <c r="Q454" i="2"/>
  <c r="R454" i="2" s="1"/>
  <c r="S454" i="2" s="1"/>
  <c r="T454" i="2" s="1"/>
  <c r="Q458" i="2"/>
  <c r="R458" i="2" s="1"/>
  <c r="S458" i="2" s="1"/>
  <c r="T458" i="2" s="1"/>
  <c r="Q462" i="2"/>
  <c r="R462" i="2" s="1"/>
  <c r="S462" i="2" s="1"/>
  <c r="T462" i="2" s="1"/>
  <c r="Q466" i="2"/>
  <c r="Q470" i="2"/>
  <c r="R470" i="2" s="1"/>
  <c r="S470" i="2" s="1"/>
  <c r="T470" i="2" s="1"/>
  <c r="Q474" i="2"/>
  <c r="R474" i="2" s="1"/>
  <c r="S474" i="2" s="1"/>
  <c r="T474" i="2" s="1"/>
  <c r="Q478" i="2"/>
  <c r="R478" i="2" s="1"/>
  <c r="S478" i="2" s="1"/>
  <c r="T478" i="2" s="1"/>
  <c r="Q482" i="2"/>
  <c r="Q486" i="2"/>
  <c r="R486" i="2" s="1"/>
  <c r="S486" i="2" s="1"/>
  <c r="T486" i="2" s="1"/>
  <c r="Q490" i="2"/>
  <c r="R490" i="2" s="1"/>
  <c r="S490" i="2" s="1"/>
  <c r="T490" i="2" s="1"/>
  <c r="Q494" i="2"/>
  <c r="R494" i="2" s="1"/>
  <c r="S494" i="2" s="1"/>
  <c r="T494" i="2" s="1"/>
  <c r="Q498" i="2"/>
  <c r="Q502" i="2"/>
  <c r="R502" i="2" s="1"/>
  <c r="S502" i="2" s="1"/>
  <c r="T502" i="2" s="1"/>
  <c r="Q506" i="2"/>
  <c r="R506" i="2" s="1"/>
  <c r="S506" i="2" s="1"/>
  <c r="T506" i="2" s="1"/>
  <c r="Q510" i="2"/>
  <c r="R510" i="2" s="1"/>
  <c r="S510" i="2" s="1"/>
  <c r="T510" i="2" s="1"/>
  <c r="Q514" i="2"/>
  <c r="Q518" i="2"/>
  <c r="R518" i="2" s="1"/>
  <c r="S518" i="2" s="1"/>
  <c r="T518" i="2" s="1"/>
  <c r="Q522" i="2"/>
  <c r="R522" i="2" s="1"/>
  <c r="S522" i="2" s="1"/>
  <c r="T522" i="2" s="1"/>
  <c r="Q526" i="2"/>
  <c r="R526" i="2" s="1"/>
  <c r="S526" i="2" s="1"/>
  <c r="T526" i="2" s="1"/>
  <c r="Q530" i="2"/>
  <c r="Q534" i="2"/>
  <c r="R534" i="2" s="1"/>
  <c r="S534" i="2" s="1"/>
  <c r="T534" i="2" s="1"/>
  <c r="Q538" i="2"/>
  <c r="R538" i="2" s="1"/>
  <c r="S538" i="2" s="1"/>
  <c r="T538" i="2" s="1"/>
  <c r="Q542" i="2"/>
  <c r="R542" i="2" s="1"/>
  <c r="S542" i="2" s="1"/>
  <c r="T542" i="2" s="1"/>
  <c r="Q546" i="2"/>
  <c r="Q550" i="2"/>
  <c r="R550" i="2" s="1"/>
  <c r="S550" i="2" s="1"/>
  <c r="T550" i="2" s="1"/>
  <c r="Q554" i="2"/>
  <c r="R554" i="2" s="1"/>
  <c r="S554" i="2" s="1"/>
  <c r="T554" i="2" s="1"/>
  <c r="Q558" i="2"/>
  <c r="R558" i="2" s="1"/>
  <c r="S558" i="2" s="1"/>
  <c r="T558" i="2" s="1"/>
  <c r="Q562" i="2"/>
  <c r="Q566" i="2"/>
  <c r="R566" i="2" s="1"/>
  <c r="S566" i="2" s="1"/>
  <c r="T566" i="2" s="1"/>
  <c r="Q570" i="2"/>
  <c r="R570" i="2" s="1"/>
  <c r="S570" i="2" s="1"/>
  <c r="T570" i="2" s="1"/>
  <c r="Q575" i="2"/>
  <c r="R575" i="2" s="1"/>
  <c r="S575" i="2" s="1"/>
  <c r="T575" i="2" s="1"/>
  <c r="R577" i="2"/>
  <c r="S577" i="2" s="1"/>
  <c r="T577" i="2" s="1"/>
  <c r="R578" i="2"/>
  <c r="S578" i="2" s="1"/>
  <c r="T578" i="2" s="1"/>
  <c r="Q583" i="2"/>
  <c r="R585" i="2"/>
  <c r="S585" i="2" s="1"/>
  <c r="T585" i="2" s="1"/>
  <c r="R586" i="2"/>
  <c r="S586" i="2" s="1"/>
  <c r="T586" i="2" s="1"/>
  <c r="Q591" i="2"/>
  <c r="R591" i="2" s="1"/>
  <c r="S591" i="2" s="1"/>
  <c r="T591" i="2" s="1"/>
  <c r="R594" i="2"/>
  <c r="S594" i="2" s="1"/>
  <c r="T594" i="2" s="1"/>
  <c r="R598" i="2"/>
  <c r="S598" i="2" s="1"/>
  <c r="T598" i="2" s="1"/>
  <c r="R602" i="2"/>
  <c r="S602" i="2" s="1"/>
  <c r="T602" i="2" s="1"/>
  <c r="R606" i="2"/>
  <c r="S606" i="2" s="1"/>
  <c r="T606" i="2" s="1"/>
  <c r="R610" i="2"/>
  <c r="S610" i="2" s="1"/>
  <c r="T610" i="2" s="1"/>
  <c r="R614" i="2"/>
  <c r="S614" i="2" s="1"/>
  <c r="T614" i="2" s="1"/>
  <c r="R618" i="2"/>
  <c r="S618" i="2" s="1"/>
  <c r="T618" i="2" s="1"/>
  <c r="R622" i="2"/>
  <c r="S622" i="2" s="1"/>
  <c r="T622" i="2" s="1"/>
  <c r="R626" i="2"/>
  <c r="S626" i="2" s="1"/>
  <c r="T626" i="2" s="1"/>
  <c r="R630" i="2"/>
  <c r="S630" i="2" s="1"/>
  <c r="T630" i="2" s="1"/>
  <c r="R574" i="2"/>
  <c r="S574" i="2" s="1"/>
  <c r="T574" i="2" s="1"/>
  <c r="R581" i="2"/>
  <c r="S581" i="2" s="1"/>
  <c r="T581" i="2" s="1"/>
  <c r="R582" i="2"/>
  <c r="S582" i="2" s="1"/>
  <c r="T582" i="2" s="1"/>
  <c r="R589" i="2"/>
  <c r="S589" i="2" s="1"/>
  <c r="T589" i="2" s="1"/>
  <c r="R590" i="2"/>
  <c r="S590" i="2" s="1"/>
  <c r="T590" i="2" s="1"/>
  <c r="R624" i="2"/>
  <c r="S624" i="2" s="1"/>
  <c r="T624" i="2" s="1"/>
  <c r="R628" i="2"/>
  <c r="S628" i="2" s="1"/>
  <c r="T628" i="2" s="1"/>
  <c r="R632" i="2"/>
  <c r="S632" i="2" s="1"/>
  <c r="T632" i="2" s="1"/>
  <c r="R654" i="2"/>
  <c r="S654" i="2" s="1"/>
  <c r="T654" i="2" s="1"/>
  <c r="R658" i="2"/>
  <c r="S658" i="2" s="1"/>
  <c r="T658" i="2" s="1"/>
  <c r="R662" i="2"/>
  <c r="S662" i="2" s="1"/>
  <c r="T662" i="2" s="1"/>
  <c r="R666" i="2"/>
  <c r="S666" i="2" s="1"/>
  <c r="T666" i="2" s="1"/>
  <c r="R670" i="2"/>
  <c r="S670" i="2" s="1"/>
  <c r="T670" i="2" s="1"/>
  <c r="R729" i="2"/>
  <c r="S729" i="2" s="1"/>
  <c r="T729" i="2" s="1"/>
  <c r="R761" i="2"/>
  <c r="S761" i="2" s="1"/>
  <c r="T761" i="2" s="1"/>
  <c r="R793" i="2"/>
  <c r="S793" i="2" s="1"/>
  <c r="T793" i="2" s="1"/>
  <c r="R825" i="2"/>
  <c r="S825" i="2" s="1"/>
  <c r="T825" i="2" s="1"/>
  <c r="Q653" i="2"/>
  <c r="R653" i="2" s="1"/>
  <c r="S653" i="2" s="1"/>
  <c r="T653" i="2" s="1"/>
  <c r="Q657" i="2"/>
  <c r="R657" i="2" s="1"/>
  <c r="S657" i="2" s="1"/>
  <c r="T657" i="2" s="1"/>
  <c r="Q661" i="2"/>
  <c r="R661" i="2" s="1"/>
  <c r="S661" i="2" s="1"/>
  <c r="T661" i="2" s="1"/>
  <c r="Q665" i="2"/>
  <c r="R665" i="2" s="1"/>
  <c r="S665" i="2" s="1"/>
  <c r="T665" i="2" s="1"/>
  <c r="Q669" i="2"/>
  <c r="R669" i="2" s="1"/>
  <c r="S669" i="2" s="1"/>
  <c r="T669" i="2" s="1"/>
  <c r="R673" i="2"/>
  <c r="S673" i="2" s="1"/>
  <c r="T673" i="2" s="1"/>
  <c r="Q673" i="2"/>
  <c r="Q677" i="2"/>
  <c r="R677" i="2" s="1"/>
  <c r="S677" i="2" s="1"/>
  <c r="T677" i="2" s="1"/>
  <c r="R681" i="2"/>
  <c r="S681" i="2" s="1"/>
  <c r="T681" i="2" s="1"/>
  <c r="Q681" i="2"/>
  <c r="Q685" i="2"/>
  <c r="R685" i="2" s="1"/>
  <c r="S685" i="2" s="1"/>
  <c r="T685" i="2" s="1"/>
  <c r="R689" i="2"/>
  <c r="S689" i="2" s="1"/>
  <c r="T689" i="2" s="1"/>
  <c r="Q689" i="2"/>
  <c r="Q693" i="2"/>
  <c r="R693" i="2" s="1"/>
  <c r="S693" i="2" s="1"/>
  <c r="T693" i="2" s="1"/>
  <c r="R697" i="2"/>
  <c r="S697" i="2" s="1"/>
  <c r="T697" i="2" s="1"/>
  <c r="Q697" i="2"/>
  <c r="Q701" i="2"/>
  <c r="R701" i="2" s="1"/>
  <c r="S701" i="2" s="1"/>
  <c r="T701" i="2" s="1"/>
  <c r="R705" i="2"/>
  <c r="S705" i="2" s="1"/>
  <c r="T705" i="2" s="1"/>
  <c r="Q705" i="2"/>
  <c r="Q709" i="2"/>
  <c r="R709" i="2" s="1"/>
  <c r="S709" i="2" s="1"/>
  <c r="T709" i="2" s="1"/>
  <c r="R713" i="2"/>
  <c r="S713" i="2" s="1"/>
  <c r="T713" i="2" s="1"/>
  <c r="Q713" i="2"/>
  <c r="Q717" i="2"/>
  <c r="R717" i="2" s="1"/>
  <c r="S717" i="2" s="1"/>
  <c r="T717" i="2" s="1"/>
  <c r="R721" i="2"/>
  <c r="S721" i="2" s="1"/>
  <c r="T721" i="2" s="1"/>
  <c r="Q721" i="2"/>
  <c r="R868" i="2"/>
  <c r="S868" i="2" s="1"/>
  <c r="T868" i="2" s="1"/>
  <c r="R884" i="2"/>
  <c r="S884" i="2" s="1"/>
  <c r="T884" i="2" s="1"/>
  <c r="R900" i="2"/>
  <c r="S900" i="2" s="1"/>
  <c r="T900" i="2" s="1"/>
  <c r="R919" i="2"/>
  <c r="S919" i="2" s="1"/>
  <c r="T919" i="2" s="1"/>
  <c r="Q725" i="2"/>
  <c r="R725" i="2" s="1"/>
  <c r="S725" i="2" s="1"/>
  <c r="T725" i="2" s="1"/>
  <c r="Q729" i="2"/>
  <c r="Q733" i="2"/>
  <c r="R733" i="2" s="1"/>
  <c r="S733" i="2" s="1"/>
  <c r="T733" i="2" s="1"/>
  <c r="Q737" i="2"/>
  <c r="R737" i="2" s="1"/>
  <c r="S737" i="2" s="1"/>
  <c r="T737" i="2" s="1"/>
  <c r="Q741" i="2"/>
  <c r="R741" i="2" s="1"/>
  <c r="S741" i="2" s="1"/>
  <c r="T741" i="2" s="1"/>
  <c r="Q745" i="2"/>
  <c r="R745" i="2" s="1"/>
  <c r="S745" i="2" s="1"/>
  <c r="T745" i="2" s="1"/>
  <c r="Q749" i="2"/>
  <c r="R749" i="2" s="1"/>
  <c r="S749" i="2" s="1"/>
  <c r="T749" i="2" s="1"/>
  <c r="Q753" i="2"/>
  <c r="R753" i="2" s="1"/>
  <c r="S753" i="2" s="1"/>
  <c r="T753" i="2" s="1"/>
  <c r="Q757" i="2"/>
  <c r="R757" i="2" s="1"/>
  <c r="S757" i="2" s="1"/>
  <c r="T757" i="2" s="1"/>
  <c r="Q761" i="2"/>
  <c r="Q765" i="2"/>
  <c r="R765" i="2" s="1"/>
  <c r="S765" i="2" s="1"/>
  <c r="T765" i="2" s="1"/>
  <c r="Q769" i="2"/>
  <c r="R769" i="2" s="1"/>
  <c r="S769" i="2" s="1"/>
  <c r="T769" i="2" s="1"/>
  <c r="Q773" i="2"/>
  <c r="R773" i="2" s="1"/>
  <c r="S773" i="2" s="1"/>
  <c r="T773" i="2" s="1"/>
  <c r="Q777" i="2"/>
  <c r="R777" i="2" s="1"/>
  <c r="S777" i="2" s="1"/>
  <c r="T777" i="2" s="1"/>
  <c r="Q781" i="2"/>
  <c r="R781" i="2" s="1"/>
  <c r="S781" i="2" s="1"/>
  <c r="T781" i="2" s="1"/>
  <c r="Q785" i="2"/>
  <c r="R785" i="2" s="1"/>
  <c r="S785" i="2" s="1"/>
  <c r="T785" i="2" s="1"/>
  <c r="Q789" i="2"/>
  <c r="R789" i="2" s="1"/>
  <c r="S789" i="2" s="1"/>
  <c r="T789" i="2" s="1"/>
  <c r="Q793" i="2"/>
  <c r="Q797" i="2"/>
  <c r="R797" i="2" s="1"/>
  <c r="S797" i="2" s="1"/>
  <c r="T797" i="2" s="1"/>
  <c r="Q801" i="2"/>
  <c r="R801" i="2" s="1"/>
  <c r="S801" i="2" s="1"/>
  <c r="T801" i="2" s="1"/>
  <c r="Q805" i="2"/>
  <c r="R805" i="2" s="1"/>
  <c r="S805" i="2" s="1"/>
  <c r="T805" i="2" s="1"/>
  <c r="Q809" i="2"/>
  <c r="R809" i="2" s="1"/>
  <c r="S809" i="2" s="1"/>
  <c r="T809" i="2" s="1"/>
  <c r="Q813" i="2"/>
  <c r="R813" i="2" s="1"/>
  <c r="S813" i="2" s="1"/>
  <c r="T813" i="2" s="1"/>
  <c r="Q817" i="2"/>
  <c r="R817" i="2" s="1"/>
  <c r="S817" i="2" s="1"/>
  <c r="T817" i="2" s="1"/>
  <c r="Q821" i="2"/>
  <c r="R821" i="2" s="1"/>
  <c r="S821" i="2" s="1"/>
  <c r="T821" i="2" s="1"/>
  <c r="Q825" i="2"/>
  <c r="R827" i="2"/>
  <c r="S827" i="2" s="1"/>
  <c r="T827" i="2" s="1"/>
  <c r="R829" i="2"/>
  <c r="S829" i="2" s="1"/>
  <c r="T829" i="2" s="1"/>
  <c r="R831" i="2"/>
  <c r="S831" i="2" s="1"/>
  <c r="T831" i="2" s="1"/>
  <c r="R833" i="2"/>
  <c r="S833" i="2" s="1"/>
  <c r="T833" i="2" s="1"/>
  <c r="R835" i="2"/>
  <c r="S835" i="2" s="1"/>
  <c r="T835" i="2" s="1"/>
  <c r="R837" i="2"/>
  <c r="S837" i="2" s="1"/>
  <c r="T837" i="2" s="1"/>
  <c r="R839" i="2"/>
  <c r="S839" i="2" s="1"/>
  <c r="T839" i="2" s="1"/>
  <c r="R841" i="2"/>
  <c r="S841" i="2" s="1"/>
  <c r="T841" i="2" s="1"/>
  <c r="R843" i="2"/>
  <c r="S843" i="2" s="1"/>
  <c r="T843" i="2" s="1"/>
  <c r="R845" i="2"/>
  <c r="S845" i="2" s="1"/>
  <c r="T845" i="2" s="1"/>
  <c r="R847" i="2"/>
  <c r="S847" i="2" s="1"/>
  <c r="T847" i="2" s="1"/>
  <c r="R849" i="2"/>
  <c r="S849" i="2" s="1"/>
  <c r="T849" i="2" s="1"/>
  <c r="R851" i="2"/>
  <c r="S851" i="2" s="1"/>
  <c r="T851" i="2" s="1"/>
  <c r="R853" i="2"/>
  <c r="S853" i="2" s="1"/>
  <c r="T853" i="2" s="1"/>
  <c r="R855" i="2"/>
  <c r="S855" i="2" s="1"/>
  <c r="T855" i="2" s="1"/>
  <c r="Q856" i="2"/>
  <c r="R856" i="2" s="1"/>
  <c r="S856" i="2" s="1"/>
  <c r="T856" i="2" s="1"/>
  <c r="Q860" i="2"/>
  <c r="R860" i="2" s="1"/>
  <c r="S860" i="2" s="1"/>
  <c r="T860" i="2" s="1"/>
  <c r="Q864" i="2"/>
  <c r="R864" i="2" s="1"/>
  <c r="S864" i="2" s="1"/>
  <c r="T864" i="2" s="1"/>
  <c r="Q868" i="2"/>
  <c r="Q872" i="2"/>
  <c r="R872" i="2" s="1"/>
  <c r="S872" i="2" s="1"/>
  <c r="T872" i="2" s="1"/>
  <c r="Q876" i="2"/>
  <c r="R876" i="2" s="1"/>
  <c r="S876" i="2" s="1"/>
  <c r="T876" i="2" s="1"/>
  <c r="Q880" i="2"/>
  <c r="R880" i="2" s="1"/>
  <c r="S880" i="2" s="1"/>
  <c r="T880" i="2" s="1"/>
  <c r="Q884" i="2"/>
  <c r="Q888" i="2"/>
  <c r="R888" i="2" s="1"/>
  <c r="S888" i="2" s="1"/>
  <c r="T888" i="2" s="1"/>
  <c r="Q892" i="2"/>
  <c r="R892" i="2" s="1"/>
  <c r="S892" i="2" s="1"/>
  <c r="T892" i="2" s="1"/>
  <c r="Q896" i="2"/>
  <c r="R896" i="2" s="1"/>
  <c r="S896" i="2" s="1"/>
  <c r="T896" i="2" s="1"/>
  <c r="Q900" i="2"/>
  <c r="Q904" i="2"/>
  <c r="R904" i="2" s="1"/>
  <c r="S904" i="2" s="1"/>
  <c r="T904" i="2" s="1"/>
  <c r="Q908" i="2"/>
  <c r="R908" i="2" s="1"/>
  <c r="S908" i="2" s="1"/>
  <c r="T908" i="2" s="1"/>
  <c r="Q912" i="2"/>
  <c r="R912" i="2" s="1"/>
  <c r="S912" i="2" s="1"/>
  <c r="T912" i="2" s="1"/>
  <c r="Q919" i="2"/>
  <c r="R921" i="2"/>
  <c r="S921" i="2" s="1"/>
  <c r="T921" i="2" s="1"/>
  <c r="R922" i="2"/>
  <c r="S922" i="2" s="1"/>
  <c r="T922" i="2" s="1"/>
  <c r="Q927" i="2"/>
  <c r="R927" i="2" s="1"/>
  <c r="S927" i="2" s="1"/>
  <c r="T927" i="2" s="1"/>
  <c r="R929" i="2"/>
  <c r="S929" i="2" s="1"/>
  <c r="T929" i="2" s="1"/>
  <c r="R930" i="2"/>
  <c r="S930" i="2" s="1"/>
  <c r="T930" i="2" s="1"/>
  <c r="R934" i="2"/>
  <c r="S934" i="2" s="1"/>
  <c r="T934" i="2" s="1"/>
  <c r="R938" i="2"/>
  <c r="S938" i="2" s="1"/>
  <c r="T938" i="2" s="1"/>
  <c r="R942" i="2"/>
  <c r="S942" i="2" s="1"/>
  <c r="T942" i="2" s="1"/>
  <c r="R946" i="2"/>
  <c r="S946" i="2" s="1"/>
  <c r="T946" i="2" s="1"/>
  <c r="Q951" i="2"/>
  <c r="R951" i="2" s="1"/>
  <c r="S951" i="2" s="1"/>
  <c r="T951" i="2" s="1"/>
  <c r="Q952" i="2"/>
  <c r="R952" i="2"/>
  <c r="S952" i="2" s="1"/>
  <c r="T952" i="2" s="1"/>
  <c r="Q953" i="2"/>
  <c r="R953" i="2" s="1"/>
  <c r="S953" i="2" s="1"/>
  <c r="T953" i="2" s="1"/>
  <c r="Q954" i="2"/>
  <c r="R954" i="2"/>
  <c r="S954" i="2" s="1"/>
  <c r="T954" i="2" s="1"/>
  <c r="Q955" i="2"/>
  <c r="R955" i="2" s="1"/>
  <c r="S955" i="2" s="1"/>
  <c r="T955" i="2" s="1"/>
  <c r="Q956" i="2"/>
  <c r="R956" i="2"/>
  <c r="S956" i="2" s="1"/>
  <c r="T956" i="2" s="1"/>
  <c r="Q957" i="2"/>
  <c r="R957" i="2" s="1"/>
  <c r="S957" i="2" s="1"/>
  <c r="T957" i="2" s="1"/>
  <c r="Q958" i="2"/>
  <c r="R958" i="2"/>
  <c r="S958" i="2" s="1"/>
  <c r="T958" i="2" s="1"/>
  <c r="Q959" i="2"/>
  <c r="R959" i="2" s="1"/>
  <c r="S959" i="2" s="1"/>
  <c r="T959" i="2" s="1"/>
  <c r="Q960" i="2"/>
  <c r="R960" i="2"/>
  <c r="S960" i="2" s="1"/>
  <c r="T960" i="2" s="1"/>
  <c r="Q961" i="2"/>
  <c r="R961" i="2" s="1"/>
  <c r="S961" i="2" s="1"/>
  <c r="T961" i="2" s="1"/>
  <c r="Q962" i="2"/>
  <c r="R962" i="2"/>
  <c r="S962" i="2" s="1"/>
  <c r="T962" i="2" s="1"/>
  <c r="R917" i="2"/>
  <c r="S917" i="2" s="1"/>
  <c r="T917" i="2" s="1"/>
  <c r="R918" i="2"/>
  <c r="S918" i="2" s="1"/>
  <c r="T918" i="2" s="1"/>
  <c r="R925" i="2"/>
  <c r="S925" i="2" s="1"/>
  <c r="T925" i="2" s="1"/>
  <c r="R926" i="2"/>
  <c r="S926" i="2" s="1"/>
  <c r="T926" i="2" s="1"/>
  <c r="R963" i="2"/>
  <c r="S963" i="2" s="1"/>
  <c r="T963" i="2" s="1"/>
  <c r="R964" i="2"/>
  <c r="S964" i="2" s="1"/>
  <c r="T964" i="2" s="1"/>
  <c r="R965" i="2"/>
  <c r="S965" i="2" s="1"/>
  <c r="T965" i="2" s="1"/>
  <c r="R966" i="2"/>
  <c r="S966" i="2" s="1"/>
  <c r="T966" i="2" s="1"/>
  <c r="R967" i="2"/>
  <c r="S967" i="2" s="1"/>
  <c r="T967" i="2" s="1"/>
  <c r="R968" i="2"/>
  <c r="S968" i="2" s="1"/>
  <c r="T968" i="2" s="1"/>
  <c r="R969" i="2"/>
  <c r="S969" i="2" s="1"/>
  <c r="T969" i="2" s="1"/>
  <c r="R970" i="2"/>
  <c r="S970" i="2" s="1"/>
  <c r="T970" i="2" s="1"/>
  <c r="R971" i="2"/>
  <c r="S971" i="2" s="1"/>
  <c r="T971" i="2" s="1"/>
  <c r="R972" i="2"/>
  <c r="S972" i="2" s="1"/>
  <c r="T972" i="2" s="1"/>
  <c r="R973" i="2"/>
  <c r="S973" i="2" s="1"/>
  <c r="T973" i="2" s="1"/>
  <c r="R974" i="2"/>
  <c r="S974" i="2" s="1"/>
  <c r="T974" i="2" s="1"/>
  <c r="R975" i="2"/>
  <c r="S975" i="2" s="1"/>
  <c r="T975" i="2" s="1"/>
  <c r="R976" i="2"/>
  <c r="S976" i="2" s="1"/>
  <c r="T976" i="2" s="1"/>
  <c r="R977" i="2"/>
  <c r="S977" i="2" s="1"/>
  <c r="T977" i="2" s="1"/>
  <c r="R978" i="2"/>
  <c r="S978" i="2" s="1"/>
  <c r="T978" i="2" s="1"/>
  <c r="R979" i="2"/>
  <c r="S979" i="2" s="1"/>
  <c r="T979" i="2" s="1"/>
  <c r="R980" i="2"/>
  <c r="S980" i="2" s="1"/>
  <c r="T980" i="2" s="1"/>
  <c r="R1045" i="2"/>
  <c r="S1045" i="2" s="1"/>
  <c r="T1045" i="2" s="1"/>
  <c r="R1049" i="2"/>
  <c r="S1049" i="2" s="1"/>
  <c r="T1049" i="2" s="1"/>
  <c r="R1053" i="2"/>
  <c r="S1053" i="2" s="1"/>
  <c r="T1053" i="2" s="1"/>
  <c r="R1057" i="2"/>
  <c r="S1057" i="2" s="1"/>
  <c r="T1057" i="2" s="1"/>
  <c r="R1061" i="2"/>
  <c r="S1061" i="2" s="1"/>
  <c r="T1061" i="2" s="1"/>
  <c r="Q1000" i="2"/>
  <c r="R1000" i="2" s="1"/>
  <c r="S1000" i="2" s="1"/>
  <c r="T1000" i="2" s="1"/>
  <c r="Q1002" i="2"/>
  <c r="R1002" i="2" s="1"/>
  <c r="S1002" i="2" s="1"/>
  <c r="T1002" i="2" s="1"/>
  <c r="Q1004" i="2"/>
  <c r="R1004" i="2" s="1"/>
  <c r="S1004" i="2" s="1"/>
  <c r="T1004" i="2" s="1"/>
  <c r="Q1006" i="2"/>
  <c r="R1006" i="2" s="1"/>
  <c r="S1006" i="2" s="1"/>
  <c r="T1006" i="2" s="1"/>
  <c r="Q1008" i="2"/>
  <c r="R1008" i="2" s="1"/>
  <c r="S1008" i="2" s="1"/>
  <c r="T1008" i="2" s="1"/>
  <c r="Q1010" i="2"/>
  <c r="R1010" i="2" s="1"/>
  <c r="S1010" i="2" s="1"/>
  <c r="T1010" i="2" s="1"/>
  <c r="Q1012" i="2"/>
  <c r="R1012" i="2" s="1"/>
  <c r="S1012" i="2" s="1"/>
  <c r="T1012" i="2" s="1"/>
  <c r="Q1014" i="2"/>
  <c r="R1014" i="2" s="1"/>
  <c r="S1014" i="2" s="1"/>
  <c r="T1014" i="2" s="1"/>
  <c r="Q1016" i="2"/>
  <c r="R1016" i="2" s="1"/>
  <c r="S1016" i="2" s="1"/>
  <c r="T1016" i="2" s="1"/>
  <c r="Q1018" i="2"/>
  <c r="R1018" i="2" s="1"/>
  <c r="S1018" i="2" s="1"/>
  <c r="T1018" i="2" s="1"/>
  <c r="Q1020" i="2"/>
  <c r="R1020" i="2" s="1"/>
  <c r="S1020" i="2" s="1"/>
  <c r="T1020" i="2" s="1"/>
  <c r="Q1022" i="2"/>
  <c r="R1022" i="2" s="1"/>
  <c r="S1022" i="2" s="1"/>
  <c r="T1022" i="2" s="1"/>
  <c r="Q1024" i="2"/>
  <c r="R1024" i="2" s="1"/>
  <c r="S1024" i="2" s="1"/>
  <c r="T1024" i="2" s="1"/>
  <c r="Q1026" i="2"/>
  <c r="R1026" i="2" s="1"/>
  <c r="S1026" i="2" s="1"/>
  <c r="T1026" i="2" s="1"/>
  <c r="Q1028" i="2"/>
  <c r="R1028" i="2" s="1"/>
  <c r="S1028" i="2" s="1"/>
  <c r="T1028" i="2" s="1"/>
  <c r="R1031" i="2"/>
  <c r="S1031" i="2" s="1"/>
  <c r="T1031" i="2" s="1"/>
  <c r="R1035" i="2"/>
  <c r="S1035" i="2" s="1"/>
  <c r="T1035" i="2" s="1"/>
  <c r="R1037" i="2"/>
  <c r="S1037" i="2" s="1"/>
  <c r="T1037" i="2" s="1"/>
  <c r="R1038" i="2"/>
  <c r="S1038" i="2" s="1"/>
  <c r="T1038" i="2" s="1"/>
  <c r="R1039" i="2"/>
  <c r="S1039" i="2" s="1"/>
  <c r="T1039" i="2" s="1"/>
  <c r="R1040" i="2"/>
  <c r="S1040" i="2" s="1"/>
  <c r="T1040" i="2" s="1"/>
  <c r="R1041" i="2"/>
  <c r="S1041" i="2" s="1"/>
  <c r="T1041" i="2" s="1"/>
  <c r="R1042" i="2"/>
  <c r="S1042" i="2" s="1"/>
  <c r="T1042" i="2" s="1"/>
  <c r="R1043" i="2"/>
  <c r="S1043" i="2" s="1"/>
  <c r="T1043" i="2" s="1"/>
  <c r="R1044" i="2"/>
  <c r="S1044" i="2" s="1"/>
  <c r="T1044" i="2" s="1"/>
  <c r="R1048" i="2"/>
  <c r="S1048" i="2" s="1"/>
  <c r="T1048" i="2" s="1"/>
  <c r="R1052" i="2"/>
  <c r="S1052" i="2" s="1"/>
  <c r="T1052" i="2" s="1"/>
  <c r="R1056" i="2"/>
  <c r="S1056" i="2" s="1"/>
  <c r="T1056" i="2" s="1"/>
  <c r="R1060" i="2"/>
  <c r="S1060" i="2" s="1"/>
  <c r="T1060" i="2" s="1"/>
  <c r="R1003" i="2"/>
  <c r="S1003" i="2" s="1"/>
  <c r="T1003" i="2" s="1"/>
  <c r="R1011" i="2"/>
  <c r="S1011" i="2" s="1"/>
  <c r="T1011" i="2" s="1"/>
  <c r="R1019" i="2"/>
  <c r="S1019" i="2" s="1"/>
  <c r="T1019" i="2" s="1"/>
  <c r="R1027" i="2"/>
  <c r="S1027" i="2" s="1"/>
  <c r="T1027" i="2" s="1"/>
  <c r="Q1029" i="2"/>
  <c r="R1029" i="2" s="1"/>
  <c r="S1029" i="2" s="1"/>
  <c r="T1029" i="2" s="1"/>
  <c r="Q1030" i="2"/>
  <c r="R1030" i="2" s="1"/>
  <c r="S1030" i="2" s="1"/>
  <c r="T1030" i="2" s="1"/>
  <c r="Q1031" i="2"/>
  <c r="Q1032" i="2"/>
  <c r="R1032" i="2" s="1"/>
  <c r="S1032" i="2" s="1"/>
  <c r="T1032" i="2" s="1"/>
  <c r="Q1033" i="2"/>
  <c r="R1033" i="2" s="1"/>
  <c r="S1033" i="2" s="1"/>
  <c r="T1033" i="2" s="1"/>
  <c r="Q1034" i="2"/>
  <c r="R1034" i="2" s="1"/>
  <c r="S1034" i="2" s="1"/>
  <c r="T1034" i="2" s="1"/>
  <c r="Q1035" i="2"/>
  <c r="Q1036" i="2"/>
  <c r="R1036" i="2" s="1"/>
  <c r="S1036" i="2" s="1"/>
  <c r="T1036" i="2" s="1"/>
  <c r="Q999" i="2"/>
  <c r="R999" i="2" s="1"/>
  <c r="S999" i="2" s="1"/>
  <c r="T999" i="2" s="1"/>
  <c r="Q1001" i="2"/>
  <c r="R1001" i="2" s="1"/>
  <c r="S1001" i="2" s="1"/>
  <c r="T1001" i="2" s="1"/>
  <c r="Q1003" i="2"/>
  <c r="Q1005" i="2"/>
  <c r="R1005" i="2" s="1"/>
  <c r="S1005" i="2" s="1"/>
  <c r="T1005" i="2" s="1"/>
  <c r="Q1007" i="2"/>
  <c r="R1007" i="2" s="1"/>
  <c r="S1007" i="2" s="1"/>
  <c r="T1007" i="2" s="1"/>
  <c r="Q1009" i="2"/>
  <c r="R1009" i="2" s="1"/>
  <c r="S1009" i="2" s="1"/>
  <c r="T1009" i="2" s="1"/>
  <c r="Q1011" i="2"/>
  <c r="Q1013" i="2"/>
  <c r="R1013" i="2" s="1"/>
  <c r="S1013" i="2" s="1"/>
  <c r="T1013" i="2" s="1"/>
  <c r="Q1015" i="2"/>
  <c r="R1015" i="2" s="1"/>
  <c r="S1015" i="2" s="1"/>
  <c r="T1015" i="2" s="1"/>
  <c r="Q1017" i="2"/>
  <c r="R1017" i="2" s="1"/>
  <c r="S1017" i="2" s="1"/>
  <c r="T1017" i="2" s="1"/>
  <c r="Q1019" i="2"/>
  <c r="Q1021" i="2"/>
  <c r="R1021" i="2" s="1"/>
  <c r="S1021" i="2" s="1"/>
  <c r="T1021" i="2" s="1"/>
  <c r="Q1023" i="2"/>
  <c r="R1023" i="2" s="1"/>
  <c r="S1023" i="2" s="1"/>
  <c r="T1023" i="2" s="1"/>
  <c r="Q1025" i="2"/>
  <c r="R1025" i="2" s="1"/>
  <c r="S1025" i="2" s="1"/>
  <c r="T1025" i="2" s="1"/>
  <c r="Q1027" i="2"/>
  <c r="R1046" i="2"/>
  <c r="S1046" i="2" s="1"/>
  <c r="T1046" i="2" s="1"/>
  <c r="R1050" i="2"/>
  <c r="S1050" i="2" s="1"/>
  <c r="T1050" i="2" s="1"/>
  <c r="R1054" i="2"/>
  <c r="S1054" i="2" s="1"/>
  <c r="T1054" i="2" s="1"/>
  <c r="R1058" i="2"/>
  <c r="S1058" i="2" s="1"/>
  <c r="T1058" i="2" s="1"/>
  <c r="R1062" i="2"/>
  <c r="S1062" i="2" s="1"/>
  <c r="T1062" i="2" s="1"/>
  <c r="R1073" i="2"/>
  <c r="S1073" i="2" s="1"/>
  <c r="T1073" i="2" s="1"/>
  <c r="R1075" i="2"/>
  <c r="S1075" i="2" s="1"/>
  <c r="T1075" i="2" s="1"/>
  <c r="R1077" i="2"/>
  <c r="S1077" i="2" s="1"/>
  <c r="T1077" i="2" s="1"/>
  <c r="R1079" i="2"/>
  <c r="S1079" i="2" s="1"/>
  <c r="T1079" i="2" s="1"/>
  <c r="R1081" i="2"/>
  <c r="S1081" i="2" s="1"/>
  <c r="T1081" i="2" s="1"/>
  <c r="R1083" i="2"/>
  <c r="S1083" i="2" s="1"/>
  <c r="T1083" i="2" s="1"/>
  <c r="R1085" i="2"/>
  <c r="S1085" i="2" s="1"/>
  <c r="T1085" i="2" s="1"/>
  <c r="R1087" i="2"/>
  <c r="S1087" i="2" s="1"/>
  <c r="T1087" i="2" s="1"/>
  <c r="R1089" i="2"/>
  <c r="S1089" i="2" s="1"/>
  <c r="T1089" i="2" s="1"/>
  <c r="R1091" i="2"/>
  <c r="S1091" i="2" s="1"/>
  <c r="T1091" i="2" s="1"/>
  <c r="R1093" i="2"/>
  <c r="S1093" i="2" s="1"/>
  <c r="T1093" i="2" s="1"/>
  <c r="R1095" i="2"/>
  <c r="S1095" i="2" s="1"/>
  <c r="T1095" i="2" s="1"/>
  <c r="R1097" i="2"/>
  <c r="S1097" i="2" s="1"/>
  <c r="T1097" i="2" s="1"/>
  <c r="R1099" i="2"/>
  <c r="S1099" i="2" s="1"/>
  <c r="T1099" i="2" s="1"/>
  <c r="R1102" i="2"/>
  <c r="S1102" i="2" s="1"/>
  <c r="T1102" i="2" s="1"/>
  <c r="R1106" i="2"/>
  <c r="S1106" i="2" s="1"/>
  <c r="T1106" i="2" s="1"/>
  <c r="R1110" i="2"/>
  <c r="S1110" i="2" s="1"/>
  <c r="T1110" i="2" s="1"/>
  <c r="R1114" i="2"/>
  <c r="S1114" i="2" s="1"/>
  <c r="T1114" i="2" s="1"/>
  <c r="R1118" i="2"/>
  <c r="S1118" i="2" s="1"/>
  <c r="T1118" i="2" s="1"/>
  <c r="R1122" i="2"/>
  <c r="S1122" i="2" s="1"/>
  <c r="T1122" i="2" s="1"/>
  <c r="R1126" i="2"/>
  <c r="S1126" i="2" s="1"/>
  <c r="T1126" i="2" s="1"/>
  <c r="R1130" i="2"/>
  <c r="S1130" i="2" s="1"/>
  <c r="T1130" i="2" s="1"/>
  <c r="Q1134" i="2"/>
  <c r="R1134" i="2"/>
  <c r="S1134" i="2" s="1"/>
  <c r="T1134" i="2" s="1"/>
  <c r="Q1138" i="2"/>
  <c r="R1138" i="2" s="1"/>
  <c r="S1138" i="2" s="1"/>
  <c r="T1138" i="2" s="1"/>
  <c r="Q1142" i="2"/>
  <c r="R1142" i="2"/>
  <c r="S1142" i="2" s="1"/>
  <c r="T1142" i="2" s="1"/>
  <c r="Q1146" i="2"/>
  <c r="R1146" i="2" s="1"/>
  <c r="S1146" i="2" s="1"/>
  <c r="T1146" i="2" s="1"/>
  <c r="Q1150" i="2"/>
  <c r="R1150" i="2"/>
  <c r="S1150" i="2" s="1"/>
  <c r="T1150" i="2" s="1"/>
  <c r="Q1160" i="2"/>
  <c r="R1160" i="2" s="1"/>
  <c r="S1160" i="2" s="1"/>
  <c r="T1160" i="2" s="1"/>
  <c r="Q1168" i="2"/>
  <c r="R1168" i="2"/>
  <c r="S1168" i="2" s="1"/>
  <c r="T1168" i="2" s="1"/>
  <c r="R1072" i="2"/>
  <c r="S1072" i="2" s="1"/>
  <c r="T1072" i="2" s="1"/>
  <c r="R1074" i="2"/>
  <c r="S1074" i="2" s="1"/>
  <c r="T1074" i="2" s="1"/>
  <c r="R1076" i="2"/>
  <c r="S1076" i="2" s="1"/>
  <c r="T1076" i="2" s="1"/>
  <c r="R1078" i="2"/>
  <c r="S1078" i="2" s="1"/>
  <c r="T1078" i="2" s="1"/>
  <c r="R1080" i="2"/>
  <c r="S1080" i="2" s="1"/>
  <c r="T1080" i="2" s="1"/>
  <c r="R1082" i="2"/>
  <c r="S1082" i="2" s="1"/>
  <c r="T1082" i="2" s="1"/>
  <c r="R1084" i="2"/>
  <c r="S1084" i="2" s="1"/>
  <c r="T1084" i="2" s="1"/>
  <c r="R1086" i="2"/>
  <c r="S1086" i="2" s="1"/>
  <c r="T1086" i="2" s="1"/>
  <c r="R1088" i="2"/>
  <c r="S1088" i="2" s="1"/>
  <c r="T1088" i="2" s="1"/>
  <c r="R1090" i="2"/>
  <c r="S1090" i="2" s="1"/>
  <c r="T1090" i="2" s="1"/>
  <c r="R1092" i="2"/>
  <c r="S1092" i="2" s="1"/>
  <c r="T1092" i="2" s="1"/>
  <c r="R1094" i="2"/>
  <c r="S1094" i="2" s="1"/>
  <c r="T1094" i="2" s="1"/>
  <c r="R1096" i="2"/>
  <c r="S1096" i="2" s="1"/>
  <c r="T1096" i="2" s="1"/>
  <c r="R1098" i="2"/>
  <c r="S1098" i="2" s="1"/>
  <c r="T1098" i="2" s="1"/>
  <c r="R1100" i="2"/>
  <c r="S1100" i="2" s="1"/>
  <c r="T1100" i="2" s="1"/>
  <c r="R1104" i="2"/>
  <c r="S1104" i="2" s="1"/>
  <c r="T1104" i="2" s="1"/>
  <c r="R1108" i="2"/>
  <c r="S1108" i="2" s="1"/>
  <c r="T1108" i="2" s="1"/>
  <c r="R1112" i="2"/>
  <c r="S1112" i="2" s="1"/>
  <c r="T1112" i="2" s="1"/>
  <c r="R1116" i="2"/>
  <c r="S1116" i="2" s="1"/>
  <c r="T1116" i="2" s="1"/>
  <c r="R1120" i="2"/>
  <c r="S1120" i="2" s="1"/>
  <c r="T1120" i="2" s="1"/>
  <c r="R1124" i="2"/>
  <c r="S1124" i="2" s="1"/>
  <c r="T1124" i="2" s="1"/>
  <c r="R1128" i="2"/>
  <c r="S1128" i="2" s="1"/>
  <c r="T1128" i="2" s="1"/>
  <c r="R1132" i="2"/>
  <c r="S1132" i="2" s="1"/>
  <c r="T1132" i="2" s="1"/>
  <c r="Q1136" i="2"/>
  <c r="R1136" i="2" s="1"/>
  <c r="S1136" i="2" s="1"/>
  <c r="T1136" i="2" s="1"/>
  <c r="Q1140" i="2"/>
  <c r="R1140" i="2" s="1"/>
  <c r="S1140" i="2" s="1"/>
  <c r="T1140" i="2" s="1"/>
  <c r="Q1144" i="2"/>
  <c r="R1144" i="2" s="1"/>
  <c r="S1144" i="2" s="1"/>
  <c r="T1144" i="2" s="1"/>
  <c r="Q1148" i="2"/>
  <c r="R1148" i="2" s="1"/>
  <c r="S1148" i="2" s="1"/>
  <c r="T1148" i="2" s="1"/>
  <c r="Q1152" i="2"/>
  <c r="R1152" i="2" s="1"/>
  <c r="S1152" i="2" s="1"/>
  <c r="T1152" i="2" s="1"/>
  <c r="Q1156" i="2"/>
  <c r="R1156" i="2" s="1"/>
  <c r="S1156" i="2" s="1"/>
  <c r="T1156" i="2" s="1"/>
  <c r="Q1164" i="2"/>
  <c r="R1164" i="2" s="1"/>
  <c r="S1164" i="2" s="1"/>
  <c r="T1164" i="2" s="1"/>
  <c r="Q1172" i="2"/>
  <c r="R1172" i="2" s="1"/>
  <c r="S1172" i="2" s="1"/>
  <c r="T1172" i="2" s="1"/>
  <c r="R1177" i="2"/>
  <c r="S1177" i="2" s="1"/>
  <c r="T1177" i="2" s="1"/>
  <c r="Q1177" i="2"/>
  <c r="Q1179" i="2"/>
  <c r="R1179" i="2" s="1"/>
  <c r="S1179" i="2" s="1"/>
  <c r="T1179" i="2" s="1"/>
  <c r="R1181" i="2"/>
  <c r="S1181" i="2" s="1"/>
  <c r="T1181" i="2" s="1"/>
  <c r="Q1181" i="2"/>
  <c r="Q1183" i="2"/>
  <c r="R1183" i="2" s="1"/>
  <c r="S1183" i="2" s="1"/>
  <c r="T1183" i="2" s="1"/>
  <c r="R1185" i="2"/>
  <c r="S1185" i="2" s="1"/>
  <c r="T1185" i="2" s="1"/>
  <c r="Q1185" i="2"/>
  <c r="Q1187" i="2"/>
  <c r="R1187" i="2" s="1"/>
  <c r="S1187" i="2" s="1"/>
  <c r="T1187" i="2" s="1"/>
  <c r="R1189" i="2"/>
  <c r="S1189" i="2" s="1"/>
  <c r="T1189" i="2" s="1"/>
  <c r="Q1189" i="2"/>
  <c r="Q1191" i="2"/>
  <c r="R1191" i="2" s="1"/>
  <c r="S1191" i="2" s="1"/>
  <c r="T1191" i="2" s="1"/>
  <c r="R1193" i="2"/>
  <c r="S1193" i="2" s="1"/>
  <c r="T1193" i="2" s="1"/>
  <c r="Q1193" i="2"/>
  <c r="Q1195" i="2"/>
  <c r="R1195" i="2" s="1"/>
  <c r="S1195" i="2" s="1"/>
  <c r="T1195" i="2" s="1"/>
  <c r="R1197" i="2"/>
  <c r="S1197" i="2" s="1"/>
  <c r="T1197" i="2" s="1"/>
  <c r="Q1197" i="2"/>
  <c r="Q1199" i="2"/>
  <c r="R1199" i="2" s="1"/>
  <c r="S1199" i="2" s="1"/>
  <c r="T1199" i="2" s="1"/>
  <c r="R1201" i="2"/>
  <c r="S1201" i="2" s="1"/>
  <c r="T1201" i="2" s="1"/>
  <c r="Q1201" i="2"/>
  <c r="Q1203" i="2"/>
  <c r="R1203" i="2" s="1"/>
  <c r="S1203" i="2" s="1"/>
  <c r="T1203" i="2" s="1"/>
  <c r="R1205" i="2"/>
  <c r="S1205" i="2" s="1"/>
  <c r="T1205" i="2" s="1"/>
  <c r="Q1205" i="2"/>
  <c r="Q1207" i="2"/>
  <c r="R1207" i="2" s="1"/>
  <c r="S1207" i="2" s="1"/>
  <c r="T1207" i="2" s="1"/>
  <c r="R1209" i="2"/>
  <c r="S1209" i="2" s="1"/>
  <c r="T1209" i="2" s="1"/>
  <c r="Q1209" i="2"/>
  <c r="Q1211" i="2"/>
  <c r="R1211" i="2" s="1"/>
  <c r="S1211" i="2" s="1"/>
  <c r="T1211" i="2" s="1"/>
  <c r="R1213" i="2"/>
  <c r="S1213" i="2" s="1"/>
  <c r="T1213" i="2" s="1"/>
  <c r="Q1213" i="2"/>
  <c r="Q1215" i="2"/>
  <c r="R1215" i="2" s="1"/>
  <c r="S1215" i="2" s="1"/>
  <c r="T1215" i="2" s="1"/>
  <c r="R1174" i="2"/>
  <c r="S1174" i="2" s="1"/>
  <c r="T1174" i="2" s="1"/>
  <c r="Q1174" i="2"/>
  <c r="R1154" i="2"/>
  <c r="S1154" i="2" s="1"/>
  <c r="T1154" i="2" s="1"/>
  <c r="R1158" i="2"/>
  <c r="S1158" i="2" s="1"/>
  <c r="T1158" i="2" s="1"/>
  <c r="R1162" i="2"/>
  <c r="S1162" i="2" s="1"/>
  <c r="T1162" i="2" s="1"/>
  <c r="R1166" i="2"/>
  <c r="S1166" i="2" s="1"/>
  <c r="T1166" i="2" s="1"/>
  <c r="R1170" i="2"/>
  <c r="S1170" i="2" s="1"/>
  <c r="T1170" i="2" s="1"/>
  <c r="Q1176" i="2"/>
  <c r="R1176" i="2" s="1"/>
  <c r="S1176" i="2" s="1"/>
  <c r="T1176" i="2" s="1"/>
  <c r="R1178" i="2"/>
  <c r="S1178" i="2" s="1"/>
  <c r="T1178" i="2" s="1"/>
  <c r="Q1178" i="2"/>
  <c r="Q1180" i="2"/>
  <c r="R1180" i="2" s="1"/>
  <c r="S1180" i="2" s="1"/>
  <c r="T1180" i="2" s="1"/>
  <c r="R1182" i="2"/>
  <c r="S1182" i="2" s="1"/>
  <c r="T1182" i="2" s="1"/>
  <c r="Q1182" i="2"/>
  <c r="Q1184" i="2"/>
  <c r="R1184" i="2" s="1"/>
  <c r="S1184" i="2" s="1"/>
  <c r="T1184" i="2" s="1"/>
  <c r="R1186" i="2"/>
  <c r="S1186" i="2" s="1"/>
  <c r="T1186" i="2" s="1"/>
  <c r="Q1186" i="2"/>
  <c r="Q1188" i="2"/>
  <c r="R1188" i="2" s="1"/>
  <c r="S1188" i="2" s="1"/>
  <c r="T1188" i="2" s="1"/>
  <c r="R1190" i="2"/>
  <c r="S1190" i="2" s="1"/>
  <c r="T1190" i="2" s="1"/>
  <c r="Q1190" i="2"/>
  <c r="Q1192" i="2"/>
  <c r="R1192" i="2" s="1"/>
  <c r="S1192" i="2" s="1"/>
  <c r="T1192" i="2" s="1"/>
  <c r="R1194" i="2"/>
  <c r="S1194" i="2" s="1"/>
  <c r="T1194" i="2" s="1"/>
  <c r="Q1194" i="2"/>
  <c r="Q1196" i="2"/>
  <c r="R1196" i="2" s="1"/>
  <c r="S1196" i="2" s="1"/>
  <c r="T1196" i="2" s="1"/>
  <c r="R1198" i="2"/>
  <c r="S1198" i="2" s="1"/>
  <c r="T1198" i="2" s="1"/>
  <c r="Q1198" i="2"/>
  <c r="Q1200" i="2"/>
  <c r="R1200" i="2" s="1"/>
  <c r="S1200" i="2" s="1"/>
  <c r="T1200" i="2" s="1"/>
  <c r="R1202" i="2"/>
  <c r="S1202" i="2" s="1"/>
  <c r="T1202" i="2" s="1"/>
  <c r="Q1202" i="2"/>
  <c r="Q1204" i="2"/>
  <c r="R1204" i="2" s="1"/>
  <c r="S1204" i="2" s="1"/>
  <c r="T1204" i="2" s="1"/>
  <c r="R1206" i="2"/>
  <c r="S1206" i="2" s="1"/>
  <c r="T1206" i="2" s="1"/>
  <c r="Q1206" i="2"/>
  <c r="Q1208" i="2"/>
  <c r="R1208" i="2" s="1"/>
  <c r="S1208" i="2" s="1"/>
  <c r="T1208" i="2" s="1"/>
  <c r="R1210" i="2"/>
  <c r="S1210" i="2" s="1"/>
  <c r="T1210" i="2" s="1"/>
  <c r="Q1210" i="2"/>
  <c r="Q1212" i="2"/>
  <c r="R1212" i="2" s="1"/>
  <c r="S1212" i="2" s="1"/>
  <c r="T1212" i="2" s="1"/>
  <c r="R1214" i="2"/>
  <c r="S1214" i="2" s="1"/>
  <c r="T1214" i="2" s="1"/>
  <c r="Q1214" i="2"/>
  <c r="Q1216" i="2"/>
  <c r="R1216" i="2" s="1"/>
  <c r="S1216" i="2" s="1"/>
  <c r="T1216" i="2" s="1"/>
  <c r="AI39" i="3" l="1"/>
  <c r="AJ55" i="3"/>
  <c r="AK55" i="3" s="1"/>
  <c r="AJ59" i="3"/>
  <c r="AK59" i="3" s="1"/>
  <c r="AI47" i="3"/>
  <c r="AI43" i="3"/>
  <c r="T23" i="2"/>
  <c r="V18" i="2"/>
  <c r="AQ41" i="3" l="1"/>
  <c r="AR41" i="3" s="1"/>
  <c r="AS41" i="3" s="1"/>
  <c r="AJ47" i="3"/>
  <c r="AK47" i="3" s="1"/>
  <c r="AQ40" i="3"/>
  <c r="AR40" i="3" s="1"/>
  <c r="AS40" i="3" s="1"/>
  <c r="AJ43" i="3"/>
  <c r="AK43" i="3" s="1"/>
  <c r="AQ39" i="3"/>
  <c r="AR39" i="3" s="1"/>
  <c r="AS39" i="3" s="1"/>
  <c r="AJ39" i="3"/>
  <c r="AK39" i="3" s="1"/>
</calcChain>
</file>

<file path=xl/sharedStrings.xml><?xml version="1.0" encoding="utf-8"?>
<sst xmlns="http://schemas.openxmlformats.org/spreadsheetml/2006/main" count="282" uniqueCount="130">
  <si>
    <t>Analisis Kuantitas Rembesan Berdasarkan Kriteria Peneriamaan</t>
  </si>
  <si>
    <t>Data Bendungan :</t>
  </si>
  <si>
    <t>Panjang Bendungan (m)</t>
  </si>
  <si>
    <t>:</t>
  </si>
  <si>
    <t>Elv. Puncak Bendungan</t>
  </si>
  <si>
    <t>+96</t>
  </si>
  <si>
    <t>Elv. Pondasi Bendungan</t>
  </si>
  <si>
    <t>+35</t>
  </si>
  <si>
    <t>Luas Pot. Memanjang As (m²)</t>
  </si>
  <si>
    <t>MAW Maks (elv)</t>
  </si>
  <si>
    <t>+137,73</t>
  </si>
  <si>
    <t>MAW Min (elv)</t>
  </si>
  <si>
    <t>+116,79</t>
  </si>
  <si>
    <t>Koefisien Permeabilitas (K)</t>
  </si>
  <si>
    <t>Sumber : Hydraulic Structure, page 99</t>
  </si>
  <si>
    <t>sumber : Hanbook of Geotechnical Investigation and Design Table, page 200</t>
  </si>
  <si>
    <t>KEDUNGOMBO DAM MONITORING</t>
  </si>
  <si>
    <t>DATA  REMBESAN ,CURAH HUJAN DAN PENGUAPAN</t>
  </si>
  <si>
    <t>BULAN : JANUARI 2008</t>
  </si>
  <si>
    <t>Data Pencatatan Elevasi Muka Air, Rembesan dan Curah Hujan Tahun 2008</t>
  </si>
  <si>
    <t>Ambang Batas Rembesan (Look, 2007)</t>
  </si>
  <si>
    <t>Seepage Index (Novak, 2001)</t>
  </si>
  <si>
    <t>Tanggal</t>
  </si>
  <si>
    <t>El. MA Waduk</t>
  </si>
  <si>
    <t>Rembesan</t>
  </si>
  <si>
    <t>Curah Hujan</t>
  </si>
  <si>
    <t>Total Rembesan</t>
  </si>
  <si>
    <t>Nilai Ambang</t>
  </si>
  <si>
    <t>Ket</t>
  </si>
  <si>
    <t>∆H</t>
  </si>
  <si>
    <t>L</t>
  </si>
  <si>
    <t>i=∆H/L</t>
  </si>
  <si>
    <t>QI</t>
  </si>
  <si>
    <t>W2</t>
  </si>
  <si>
    <t>W3</t>
  </si>
  <si>
    <t>W4</t>
  </si>
  <si>
    <t>O.K.</t>
  </si>
  <si>
    <t>Not O.K.</t>
  </si>
  <si>
    <t>m SPB</t>
  </si>
  <si>
    <t>mm</t>
  </si>
  <si>
    <t>lt/s</t>
  </si>
  <si>
    <t>lt/min</t>
  </si>
  <si>
    <t>lt/min/m</t>
  </si>
  <si>
    <t>(m)</t>
  </si>
  <si>
    <t>QI &lt; 1</t>
  </si>
  <si>
    <t>TAHUN</t>
  </si>
  <si>
    <t>Akhir hujan</t>
  </si>
  <si>
    <t>Awal hujan</t>
  </si>
  <si>
    <t>MEI/JUN</t>
  </si>
  <si>
    <t>JULI/SEP</t>
  </si>
  <si>
    <t>JUL/AGS</t>
  </si>
  <si>
    <t>NOV</t>
  </si>
  <si>
    <t>SEP/OKT</t>
  </si>
  <si>
    <t>JUN/JUL</t>
  </si>
  <si>
    <t>NOV/DES</t>
  </si>
  <si>
    <t>DES</t>
  </si>
  <si>
    <t>APR</t>
  </si>
  <si>
    <t>MEI</t>
  </si>
  <si>
    <t>APR/AGS</t>
  </si>
  <si>
    <t>JUN</t>
  </si>
  <si>
    <t>JUL</t>
  </si>
  <si>
    <t>OKT</t>
  </si>
  <si>
    <t>Ambang Batas Rembesan (Queis, 2002)</t>
  </si>
  <si>
    <t>lt/s/m</t>
  </si>
  <si>
    <t>x</t>
  </si>
  <si>
    <t>y</t>
  </si>
  <si>
    <t>Analisis Tekanan Air Pori dan Rembesan Berdasarkan Kriteria Peneriamaan</t>
  </si>
  <si>
    <t>MA 90</t>
  </si>
  <si>
    <t>MA 95</t>
  </si>
  <si>
    <t>m/s</t>
  </si>
  <si>
    <t>MA 91</t>
  </si>
  <si>
    <t>MA 92</t>
  </si>
  <si>
    <t>MA 93</t>
  </si>
  <si>
    <t>MA 94</t>
  </si>
  <si>
    <t>A</t>
  </si>
  <si>
    <t>+90</t>
  </si>
  <si>
    <t>+55</t>
  </si>
  <si>
    <t>k</t>
  </si>
  <si>
    <r>
      <t>(0,003 x 10</t>
    </r>
    <r>
      <rPr>
        <vertAlign val="superscript"/>
        <sz val="10"/>
        <rFont val="Arial"/>
        <family val="2"/>
      </rPr>
      <t xml:space="preserve">-8 </t>
    </r>
    <r>
      <rPr>
        <sz val="10"/>
        <rFont val="Arial"/>
        <family val="2"/>
      </rPr>
      <t>- 0,14 x 10</t>
    </r>
    <r>
      <rPr>
        <vertAlign val="superscript"/>
        <sz val="10"/>
        <rFont val="Arial"/>
        <family val="2"/>
      </rPr>
      <t>-8</t>
    </r>
    <r>
      <rPr>
        <sz val="10"/>
        <rFont val="Arial"/>
        <family val="2"/>
      </rPr>
      <t>)</t>
    </r>
  </si>
  <si>
    <t>HP11</t>
  </si>
  <si>
    <t>HP12</t>
  </si>
  <si>
    <t>HP13</t>
  </si>
  <si>
    <t>HP15</t>
  </si>
  <si>
    <t>HP18</t>
  </si>
  <si>
    <t>HP19</t>
  </si>
  <si>
    <t>HP20</t>
  </si>
  <si>
    <t>HP21</t>
  </si>
  <si>
    <t>HP22</t>
  </si>
  <si>
    <t>HP23</t>
  </si>
  <si>
    <t>HP24</t>
  </si>
  <si>
    <t>HP25</t>
  </si>
  <si>
    <t>HP26</t>
  </si>
  <si>
    <t>HP27</t>
  </si>
  <si>
    <t>HP28</t>
  </si>
  <si>
    <t>HP29</t>
  </si>
  <si>
    <t>HP30</t>
  </si>
  <si>
    <t>HP31</t>
  </si>
  <si>
    <t>HP32</t>
  </si>
  <si>
    <t>HP33</t>
  </si>
  <si>
    <t>Rembesan V-Notch</t>
  </si>
  <si>
    <t>Piezometer Head</t>
  </si>
  <si>
    <t>Piezometer U/S</t>
  </si>
  <si>
    <t>Piezometer U/S Head</t>
  </si>
  <si>
    <t>Piezometer D/S</t>
  </si>
  <si>
    <t>Piezometer D/S Head</t>
  </si>
  <si>
    <t xml:space="preserve">i </t>
  </si>
  <si>
    <t>Rembesan V-Notch (q)</t>
  </si>
  <si>
    <t>Luas Penampang (A)</t>
  </si>
  <si>
    <t>Koef. Permebilitas (k)</t>
  </si>
  <si>
    <t>Gradien Hidraulik (i)</t>
  </si>
  <si>
    <t>Seepage Index (QI)</t>
  </si>
  <si>
    <t>Ket.</t>
  </si>
  <si>
    <t>Kpa</t>
  </si>
  <si>
    <t>No.</t>
  </si>
  <si>
    <t>m</t>
  </si>
  <si>
    <t>rata-rata</t>
  </si>
  <si>
    <r>
      <t>m</t>
    </r>
    <r>
      <rPr>
        <vertAlign val="superscript"/>
        <sz val="10"/>
        <rFont val="Arial"/>
        <family val="2"/>
      </rPr>
      <t>2</t>
    </r>
  </si>
  <si>
    <t>EP1</t>
  </si>
  <si>
    <t>EP2</t>
  </si>
  <si>
    <t>EP3</t>
  </si>
  <si>
    <t>EP5</t>
  </si>
  <si>
    <t>EP6</t>
  </si>
  <si>
    <t>EP8</t>
  </si>
  <si>
    <t>EP9</t>
  </si>
  <si>
    <t>EP10</t>
  </si>
  <si>
    <t>EP12</t>
  </si>
  <si>
    <t>EP13</t>
  </si>
  <si>
    <t>EP14</t>
  </si>
  <si>
    <t>EP15</t>
  </si>
  <si>
    <t>EP16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</si>
</sst>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"/>
    <numFmt numFmtId="166" formatCode="0.000"/>
    <numFmt numFmtId="167" formatCode="_(* #,##0.000_);_(* \(#,##0.000\);_(* &quot;-&quot;??_);_(@_)"/>
    <numFmt numFmtId="168" formatCode="0.0000"/>
    <numFmt numFmtId="169" formatCode="#,##0.000"/>
    <numFmt numFmtId="170" formatCode="#,##0.0000"/>
    <numFmt numFmtId="171" formatCode="0.000000000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charset val="1"/>
    </font>
    <font>
      <sz val="9"/>
      <color rgb="FF595959"/>
      <name val="Calibri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1" fillId="0" borderId="0"/>
  </cellStyleXfs>
  <cellXfs count="23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quotePrefix="1" applyFont="1" applyAlignment="1">
      <alignment horizontal="left" vertical="center"/>
    </xf>
    <xf numFmtId="0" fontId="5" fillId="0" borderId="0" xfId="1" applyFont="1"/>
    <xf numFmtId="2" fontId="5" fillId="0" borderId="0" xfId="1" quotePrefix="1" applyNumberFormat="1" applyFont="1" applyAlignment="1">
      <alignment horizontal="right"/>
    </xf>
    <xf numFmtId="0" fontId="5" fillId="0" borderId="0" xfId="1" applyFont="1" applyAlignment="1">
      <alignment horizontal="left" vertical="center"/>
    </xf>
    <xf numFmtId="2" fontId="5" fillId="0" borderId="0" xfId="1" applyNumberFormat="1" applyFont="1"/>
    <xf numFmtId="0" fontId="5" fillId="0" borderId="0" xfId="1" quotePrefix="1" applyFont="1" applyAlignment="1">
      <alignment horizontal="right"/>
    </xf>
    <xf numFmtId="1" fontId="5" fillId="0" borderId="0" xfId="1" applyNumberFormat="1" applyFont="1"/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8" fillId="0" borderId="0" xfId="1" applyFont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4" fontId="9" fillId="0" borderId="7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/>
    <xf numFmtId="0" fontId="9" fillId="0" borderId="11" xfId="1" applyFont="1" applyBorder="1"/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0" borderId="13" xfId="1" quotePrefix="1" applyFont="1" applyBorder="1" applyAlignment="1">
      <alignment horizontal="center" vertical="center"/>
    </xf>
    <xf numFmtId="0" fontId="9" fillId="2" borderId="12" xfId="1" quotePrefix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164" fontId="1" fillId="0" borderId="0" xfId="1" applyNumberFormat="1"/>
    <xf numFmtId="14" fontId="9" fillId="0" borderId="15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9" fillId="0" borderId="18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/>
    </xf>
    <xf numFmtId="0" fontId="9" fillId="2" borderId="13" xfId="1" quotePrefix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9" fillId="2" borderId="21" xfId="1" quotePrefix="1" applyFont="1" applyFill="1" applyBorder="1" applyAlignment="1">
      <alignment horizontal="center"/>
    </xf>
    <xf numFmtId="0" fontId="9" fillId="2" borderId="21" xfId="1" quotePrefix="1" applyFont="1" applyFill="1" applyBorder="1" applyAlignment="1">
      <alignment horizontal="center"/>
    </xf>
    <xf numFmtId="0" fontId="9" fillId="0" borderId="21" xfId="1" applyFont="1" applyBorder="1"/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/>
    </xf>
    <xf numFmtId="14" fontId="1" fillId="0" borderId="23" xfId="1" applyNumberFormat="1" applyBorder="1"/>
    <xf numFmtId="0" fontId="1" fillId="0" borderId="12" xfId="1" applyBorder="1"/>
    <xf numFmtId="0" fontId="1" fillId="0" borderId="24" xfId="1" applyBorder="1"/>
    <xf numFmtId="0" fontId="6" fillId="0" borderId="25" xfId="1" applyFont="1" applyBorder="1" applyAlignment="1">
      <alignment horizontal="center"/>
    </xf>
    <xf numFmtId="14" fontId="6" fillId="0" borderId="26" xfId="1" applyNumberFormat="1" applyFont="1" applyBorder="1" applyAlignment="1">
      <alignment horizontal="center"/>
    </xf>
    <xf numFmtId="2" fontId="1" fillId="0" borderId="27" xfId="1" applyNumberFormat="1" applyBorder="1" applyAlignment="1">
      <alignment horizontal="center"/>
    </xf>
    <xf numFmtId="4" fontId="1" fillId="0" borderId="27" xfId="1" applyNumberFormat="1" applyBorder="1" applyAlignment="1">
      <alignment horizontal="right"/>
    </xf>
    <xf numFmtId="4" fontId="1" fillId="0" borderId="27" xfId="1" applyNumberFormat="1" applyBorder="1"/>
    <xf numFmtId="165" fontId="9" fillId="0" borderId="27" xfId="1" applyNumberFormat="1" applyFont="1" applyBorder="1" applyAlignment="1">
      <alignment horizontal="center"/>
    </xf>
    <xf numFmtId="2" fontId="1" fillId="0" borderId="27" xfId="1" applyNumberFormat="1" applyBorder="1" applyAlignment="1">
      <alignment horizontal="right"/>
    </xf>
    <xf numFmtId="164" fontId="9" fillId="0" borderId="27" xfId="2" applyFont="1" applyFill="1" applyBorder="1" applyAlignment="1"/>
    <xf numFmtId="0" fontId="9" fillId="0" borderId="27" xfId="1" applyFont="1" applyBorder="1" applyAlignment="1">
      <alignment horizontal="center" vertical="center"/>
    </xf>
    <xf numFmtId="4" fontId="9" fillId="0" borderId="27" xfId="1" applyNumberFormat="1" applyFont="1" applyBorder="1"/>
    <xf numFmtId="2" fontId="9" fillId="0" borderId="27" xfId="1" applyNumberFormat="1" applyFont="1" applyBorder="1"/>
    <xf numFmtId="0" fontId="9" fillId="0" borderId="28" xfId="1" applyFont="1" applyBorder="1" applyAlignment="1">
      <alignment horizontal="center"/>
    </xf>
    <xf numFmtId="0" fontId="9" fillId="0" borderId="0" xfId="1" applyFont="1"/>
    <xf numFmtId="14" fontId="6" fillId="0" borderId="29" xfId="1" applyNumberFormat="1" applyFont="1" applyBorder="1" applyAlignment="1">
      <alignment horizontal="center"/>
    </xf>
    <xf numFmtId="2" fontId="1" fillId="0" borderId="30" xfId="1" applyNumberFormat="1" applyBorder="1" applyAlignment="1">
      <alignment horizontal="center"/>
    </xf>
    <xf numFmtId="4" fontId="1" fillId="0" borderId="30" xfId="1" applyNumberFormat="1" applyBorder="1" applyAlignment="1">
      <alignment horizontal="right"/>
    </xf>
    <xf numFmtId="4" fontId="1" fillId="0" borderId="30" xfId="1" applyNumberFormat="1" applyBorder="1"/>
    <xf numFmtId="165" fontId="9" fillId="0" borderId="30" xfId="1" applyNumberFormat="1" applyFont="1" applyBorder="1" applyAlignment="1">
      <alignment horizontal="center"/>
    </xf>
    <xf numFmtId="2" fontId="1" fillId="0" borderId="30" xfId="1" applyNumberFormat="1" applyBorder="1" applyAlignment="1">
      <alignment horizontal="right"/>
    </xf>
    <xf numFmtId="164" fontId="9" fillId="0" borderId="30" xfId="2" applyFont="1" applyFill="1" applyBorder="1" applyAlignment="1"/>
    <xf numFmtId="0" fontId="9" fillId="0" borderId="30" xfId="1" applyFont="1" applyBorder="1" applyAlignment="1">
      <alignment horizontal="center" vertical="center"/>
    </xf>
    <xf numFmtId="4" fontId="9" fillId="0" borderId="30" xfId="1" applyNumberFormat="1" applyFont="1" applyBorder="1"/>
    <xf numFmtId="2" fontId="9" fillId="0" borderId="30" xfId="1" applyNumberFormat="1" applyFont="1" applyBorder="1"/>
    <xf numFmtId="0" fontId="9" fillId="0" borderId="31" xfId="1" applyFont="1" applyBorder="1" applyAlignment="1">
      <alignment horizontal="center"/>
    </xf>
    <xf numFmtId="2" fontId="9" fillId="0" borderId="30" xfId="1" applyNumberFormat="1" applyFont="1" applyBorder="1" applyAlignment="1">
      <alignment horizontal="center"/>
    </xf>
    <xf numFmtId="0" fontId="9" fillId="0" borderId="3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11" xfId="1" quotePrefix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2" borderId="18" xfId="1" quotePrefix="1" applyFont="1" applyFill="1" applyBorder="1" applyAlignment="1">
      <alignment horizontal="center"/>
    </xf>
    <xf numFmtId="0" fontId="9" fillId="2" borderId="16" xfId="1" quotePrefix="1" applyFont="1" applyFill="1" applyBorder="1" applyAlignment="1">
      <alignment horizontal="center"/>
    </xf>
    <xf numFmtId="0" fontId="9" fillId="2" borderId="37" xfId="1" quotePrefix="1" applyFont="1" applyFill="1" applyBorder="1" applyAlignment="1">
      <alignment horizontal="center"/>
    </xf>
    <xf numFmtId="0" fontId="1" fillId="0" borderId="34" xfId="1" applyBorder="1"/>
    <xf numFmtId="0" fontId="1" fillId="0" borderId="12" xfId="1" quotePrefix="1" applyBorder="1"/>
    <xf numFmtId="0" fontId="1" fillId="0" borderId="38" xfId="1" applyBorder="1"/>
    <xf numFmtId="2" fontId="1" fillId="0" borderId="34" xfId="1" applyNumberFormat="1" applyBorder="1"/>
    <xf numFmtId="166" fontId="1" fillId="0" borderId="12" xfId="1" applyNumberFormat="1" applyBorder="1" applyAlignment="1">
      <alignment horizontal="center"/>
    </xf>
    <xf numFmtId="166" fontId="1" fillId="0" borderId="12" xfId="1" applyNumberFormat="1" applyBorder="1" applyAlignment="1">
      <alignment horizontal="right"/>
    </xf>
    <xf numFmtId="166" fontId="1" fillId="0" borderId="12" xfId="1" applyNumberFormat="1" applyBorder="1"/>
    <xf numFmtId="167" fontId="9" fillId="0" borderId="12" xfId="2" applyNumberFormat="1" applyFont="1" applyFill="1" applyBorder="1" applyAlignment="1"/>
    <xf numFmtId="164" fontId="9" fillId="0" borderId="12" xfId="2" applyFont="1" applyFill="1" applyBorder="1" applyAlignment="1"/>
    <xf numFmtId="0" fontId="9" fillId="0" borderId="38" xfId="1" applyFont="1" applyBorder="1" applyAlignment="1">
      <alignment horizontal="center" vertical="center"/>
    </xf>
    <xf numFmtId="4" fontId="9" fillId="0" borderId="39" xfId="1" applyNumberFormat="1" applyFont="1" applyBorder="1"/>
    <xf numFmtId="2" fontId="1" fillId="0" borderId="11" xfId="1" applyNumberFormat="1" applyBorder="1"/>
    <xf numFmtId="166" fontId="1" fillId="0" borderId="13" xfId="1" applyNumberFormat="1" applyBorder="1" applyAlignment="1">
      <alignment horizontal="center"/>
    </xf>
    <xf numFmtId="166" fontId="1" fillId="0" borderId="13" xfId="1" applyNumberFormat="1" applyBorder="1" applyAlignment="1">
      <alignment horizontal="right"/>
    </xf>
    <xf numFmtId="166" fontId="1" fillId="0" borderId="13" xfId="1" applyNumberFormat="1" applyBorder="1"/>
    <xf numFmtId="167" fontId="9" fillId="0" borderId="13" xfId="2" applyNumberFormat="1" applyFont="1" applyFill="1" applyBorder="1" applyAlignment="1"/>
    <xf numFmtId="164" fontId="9" fillId="0" borderId="13" xfId="2" applyFont="1" applyFill="1" applyBorder="1" applyAlignment="1"/>
    <xf numFmtId="0" fontId="9" fillId="0" borderId="9" xfId="1" applyFont="1" applyBorder="1" applyAlignment="1">
      <alignment horizontal="center" vertical="center"/>
    </xf>
    <xf numFmtId="2" fontId="1" fillId="0" borderId="0" xfId="1" applyNumberFormat="1"/>
    <xf numFmtId="2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27" xfId="1" applyNumberFormat="1" applyFont="1" applyBorder="1" applyAlignment="1">
      <alignment horizontal="right"/>
    </xf>
    <xf numFmtId="168" fontId="1" fillId="0" borderId="0" xfId="1" applyNumberFormat="1" applyAlignment="1">
      <alignment horizontal="center"/>
    </xf>
    <xf numFmtId="168" fontId="1" fillId="0" borderId="27" xfId="1" applyNumberFormat="1" applyBorder="1" applyAlignment="1">
      <alignment horizontal="right"/>
    </xf>
    <xf numFmtId="165" fontId="9" fillId="0" borderId="40" xfId="1" applyNumberFormat="1" applyFont="1" applyBorder="1" applyAlignment="1">
      <alignment horizontal="center"/>
    </xf>
    <xf numFmtId="2" fontId="1" fillId="0" borderId="40" xfId="1" applyNumberFormat="1" applyBorder="1" applyAlignment="1">
      <alignment horizontal="right"/>
    </xf>
    <xf numFmtId="4" fontId="1" fillId="3" borderId="30" xfId="1" applyNumberFormat="1" applyFill="1" applyBorder="1"/>
    <xf numFmtId="4" fontId="1" fillId="3" borderId="12" xfId="1" applyNumberFormat="1" applyFill="1" applyBorder="1"/>
    <xf numFmtId="2" fontId="9" fillId="0" borderId="27" xfId="1" applyNumberFormat="1" applyFont="1" applyBorder="1" applyAlignment="1">
      <alignment horizontal="center"/>
    </xf>
    <xf numFmtId="4" fontId="1" fillId="3" borderId="27" xfId="1" applyNumberFormat="1" applyFill="1" applyBorder="1"/>
    <xf numFmtId="0" fontId="1" fillId="0" borderId="30" xfId="1" applyBorder="1"/>
    <xf numFmtId="4" fontId="9" fillId="3" borderId="27" xfId="1" applyNumberFormat="1" applyFont="1" applyFill="1" applyBorder="1"/>
    <xf numFmtId="4" fontId="9" fillId="3" borderId="30" xfId="1" applyNumberFormat="1" applyFont="1" applyFill="1" applyBorder="1"/>
    <xf numFmtId="4" fontId="10" fillId="3" borderId="30" xfId="1" applyNumberFormat="1" applyFont="1" applyFill="1" applyBorder="1"/>
    <xf numFmtId="4" fontId="10" fillId="3" borderId="27" xfId="1" applyNumberFormat="1" applyFont="1" applyFill="1" applyBorder="1"/>
    <xf numFmtId="165" fontId="9" fillId="0" borderId="40" xfId="1" applyNumberFormat="1" applyFont="1" applyBorder="1"/>
    <xf numFmtId="4" fontId="1" fillId="0" borderId="27" xfId="1" applyNumberFormat="1" applyBorder="1" applyAlignment="1">
      <alignment horizontal="center"/>
    </xf>
    <xf numFmtId="4" fontId="1" fillId="0" borderId="30" xfId="1" applyNumberFormat="1" applyBorder="1" applyAlignment="1">
      <alignment horizontal="center"/>
    </xf>
    <xf numFmtId="165" fontId="9" fillId="0" borderId="30" xfId="1" applyNumberFormat="1" applyFont="1" applyBorder="1"/>
    <xf numFmtId="2" fontId="1" fillId="0" borderId="41" xfId="1" applyNumberFormat="1" applyBorder="1" applyAlignment="1">
      <alignment horizontal="right"/>
    </xf>
    <xf numFmtId="165" fontId="9" fillId="0" borderId="41" xfId="1" applyNumberFormat="1" applyFont="1" applyBorder="1"/>
    <xf numFmtId="165" fontId="1" fillId="0" borderId="41" xfId="1" applyNumberFormat="1" applyBorder="1"/>
    <xf numFmtId="4" fontId="1" fillId="3" borderId="42" xfId="1" applyNumberFormat="1" applyFill="1" applyBorder="1"/>
    <xf numFmtId="2" fontId="1" fillId="0" borderId="42" xfId="1" applyNumberFormat="1" applyBorder="1" applyAlignment="1">
      <alignment horizontal="center"/>
    </xf>
    <xf numFmtId="4" fontId="10" fillId="3" borderId="42" xfId="1" applyNumberFormat="1" applyFont="1" applyFill="1" applyBorder="1"/>
    <xf numFmtId="2" fontId="9" fillId="0" borderId="42" xfId="1" applyNumberFormat="1" applyFont="1" applyBorder="1" applyAlignment="1">
      <alignment horizontal="center"/>
    </xf>
    <xf numFmtId="2" fontId="1" fillId="0" borderId="43" xfId="1" applyNumberFormat="1" applyBorder="1" applyAlignment="1">
      <alignment horizontal="center"/>
    </xf>
    <xf numFmtId="4" fontId="10" fillId="3" borderId="43" xfId="1" applyNumberFormat="1" applyFont="1" applyFill="1" applyBorder="1"/>
    <xf numFmtId="4" fontId="1" fillId="3" borderId="43" xfId="1" applyNumberFormat="1" applyFill="1" applyBorder="1"/>
    <xf numFmtId="4" fontId="10" fillId="3" borderId="42" xfId="1" applyNumberFormat="1" applyFont="1" applyFill="1" applyBorder="1" applyAlignment="1">
      <alignment horizontal="right"/>
    </xf>
    <xf numFmtId="165" fontId="1" fillId="0" borderId="30" xfId="1" applyNumberFormat="1" applyBorder="1"/>
    <xf numFmtId="2" fontId="1" fillId="0" borderId="41" xfId="1" applyNumberFormat="1" applyBorder="1"/>
    <xf numFmtId="4" fontId="9" fillId="0" borderId="30" xfId="1" applyNumberFormat="1" applyFont="1" applyBorder="1" applyAlignment="1">
      <alignment horizontal="right"/>
    </xf>
    <xf numFmtId="2" fontId="9" fillId="0" borderId="41" xfId="1" applyNumberFormat="1" applyFont="1" applyBorder="1"/>
    <xf numFmtId="4" fontId="9" fillId="3" borderId="42" xfId="1" applyNumberFormat="1" applyFont="1" applyFill="1" applyBorder="1"/>
    <xf numFmtId="169" fontId="1" fillId="0" borderId="30" xfId="1" applyNumberFormat="1" applyBorder="1"/>
    <xf numFmtId="2" fontId="1" fillId="0" borderId="44" xfId="1" applyNumberFormat="1" applyBorder="1" applyAlignment="1">
      <alignment horizontal="right"/>
    </xf>
    <xf numFmtId="0" fontId="10" fillId="3" borderId="42" xfId="1" applyFont="1" applyFill="1" applyBorder="1"/>
    <xf numFmtId="2" fontId="1" fillId="0" borderId="45" xfId="1" applyNumberFormat="1" applyBorder="1" applyAlignment="1">
      <alignment horizontal="right"/>
    </xf>
    <xf numFmtId="4" fontId="9" fillId="3" borderId="43" xfId="1" applyNumberFormat="1" applyFont="1" applyFill="1" applyBorder="1"/>
    <xf numFmtId="14" fontId="6" fillId="0" borderId="46" xfId="1" applyNumberFormat="1" applyFont="1" applyBorder="1" applyAlignment="1">
      <alignment horizontal="center"/>
    </xf>
    <xf numFmtId="0" fontId="1" fillId="0" borderId="47" xfId="1" applyBorder="1" applyAlignment="1">
      <alignment horizontal="center"/>
    </xf>
    <xf numFmtId="0" fontId="1" fillId="0" borderId="48" xfId="1" applyBorder="1" applyAlignment="1">
      <alignment horizontal="center"/>
    </xf>
    <xf numFmtId="0" fontId="1" fillId="0" borderId="49" xfId="1" applyBorder="1" applyAlignment="1">
      <alignment horizontal="center"/>
    </xf>
    <xf numFmtId="14" fontId="1" fillId="0" borderId="0" xfId="1" applyNumberFormat="1"/>
    <xf numFmtId="0" fontId="2" fillId="0" borderId="0" xfId="3" applyFont="1"/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11" fillId="0" borderId="0" xfId="3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left" vertical="center"/>
    </xf>
    <xf numFmtId="0" fontId="2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quotePrefix="1" applyFont="1" applyAlignment="1">
      <alignment horizontal="left" vertical="center"/>
    </xf>
    <xf numFmtId="0" fontId="5" fillId="0" borderId="0" xfId="3" applyFont="1"/>
    <xf numFmtId="2" fontId="5" fillId="0" borderId="0" xfId="3" quotePrefix="1" applyNumberFormat="1" applyFont="1" applyAlignment="1">
      <alignment horizontal="right"/>
    </xf>
    <xf numFmtId="0" fontId="5" fillId="0" borderId="0" xfId="3" applyFont="1" applyAlignment="1">
      <alignment horizontal="left" vertical="center"/>
    </xf>
    <xf numFmtId="2" fontId="11" fillId="0" borderId="0" xfId="3" applyNumberFormat="1"/>
    <xf numFmtId="0" fontId="9" fillId="0" borderId="0" xfId="3" applyFont="1" applyAlignment="1">
      <alignment vertical="center"/>
    </xf>
    <xf numFmtId="0" fontId="6" fillId="0" borderId="0" xfId="3" applyFont="1" applyAlignment="1">
      <alignment horizontal="center" vertical="top"/>
    </xf>
    <xf numFmtId="0" fontId="6" fillId="0" borderId="0" xfId="3" applyFont="1" applyAlignment="1">
      <alignment horizontal="left" vertical="top"/>
    </xf>
    <xf numFmtId="2" fontId="5" fillId="4" borderId="0" xfId="3" applyNumberFormat="1" applyFont="1" applyFill="1"/>
    <xf numFmtId="0" fontId="5" fillId="0" borderId="0" xfId="3" quotePrefix="1" applyFont="1" applyAlignment="1">
      <alignment horizontal="right"/>
    </xf>
    <xf numFmtId="0" fontId="12" fillId="0" borderId="0" xfId="3" applyFont="1" applyAlignment="1">
      <alignment horizontal="center" vertical="center" readingOrder="1"/>
    </xf>
    <xf numFmtId="0" fontId="9" fillId="0" borderId="50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9" fillId="0" borderId="24" xfId="3" applyFont="1" applyBorder="1" applyAlignment="1">
      <alignment vertical="center" wrapText="1"/>
    </xf>
    <xf numFmtId="0" fontId="7" fillId="0" borderId="24" xfId="3" applyFont="1" applyBorder="1" applyAlignment="1">
      <alignment horizontal="center" vertical="center"/>
    </xf>
    <xf numFmtId="0" fontId="11" fillId="0" borderId="12" xfId="3" applyBorder="1"/>
    <xf numFmtId="0" fontId="11" fillId="0" borderId="13" xfId="3" applyBorder="1"/>
    <xf numFmtId="0" fontId="9" fillId="0" borderId="23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8" xfId="3" quotePrefix="1" applyFont="1" applyBorder="1" applyAlignment="1">
      <alignment horizontal="center" vertical="center" wrapText="1"/>
    </xf>
    <xf numFmtId="0" fontId="9" fillId="2" borderId="18" xfId="3" quotePrefix="1" applyFont="1" applyFill="1" applyBorder="1" applyAlignment="1">
      <alignment horizontal="center" vertical="center"/>
    </xf>
    <xf numFmtId="0" fontId="9" fillId="2" borderId="16" xfId="3" quotePrefix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14" fillId="2" borderId="18" xfId="3" quotePrefix="1" applyFont="1" applyFill="1" applyBorder="1" applyAlignment="1">
      <alignment horizontal="center" vertic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 vertical="center"/>
    </xf>
    <xf numFmtId="0" fontId="11" fillId="0" borderId="51" xfId="3" applyBorder="1"/>
    <xf numFmtId="0" fontId="11" fillId="0" borderId="34" xfId="3" quotePrefix="1" applyBorder="1"/>
    <xf numFmtId="0" fontId="11" fillId="0" borderId="17" xfId="3" applyBorder="1"/>
    <xf numFmtId="0" fontId="11" fillId="0" borderId="18" xfId="3" applyBorder="1"/>
    <xf numFmtId="0" fontId="11" fillId="0" borderId="16" xfId="3" applyBorder="1"/>
    <xf numFmtId="0" fontId="6" fillId="0" borderId="18" xfId="3" applyFont="1" applyBorder="1" applyAlignment="1">
      <alignment horizontal="center"/>
    </xf>
    <xf numFmtId="0" fontId="9" fillId="0" borderId="18" xfId="3" applyFont="1" applyBorder="1" applyAlignment="1">
      <alignment horizontal="center" vertical="center"/>
    </xf>
    <xf numFmtId="4" fontId="9" fillId="0" borderId="26" xfId="3" applyNumberFormat="1" applyFont="1" applyBorder="1"/>
    <xf numFmtId="2" fontId="9" fillId="0" borderId="27" xfId="3" applyNumberFormat="1" applyFont="1" applyBorder="1"/>
    <xf numFmtId="4" fontId="9" fillId="0" borderId="17" xfId="3" applyNumberFormat="1" applyFont="1" applyBorder="1" applyAlignment="1">
      <alignment horizontal="center" vertical="center"/>
    </xf>
    <xf numFmtId="170" fontId="9" fillId="0" borderId="18" xfId="3" applyNumberFormat="1" applyFont="1" applyBorder="1" applyAlignment="1">
      <alignment horizontal="center" vertical="center"/>
    </xf>
    <xf numFmtId="3" fontId="9" fillId="0" borderId="18" xfId="3" applyNumberFormat="1" applyFont="1" applyBorder="1" applyAlignment="1">
      <alignment horizontal="center" vertical="center"/>
    </xf>
    <xf numFmtId="2" fontId="9" fillId="0" borderId="18" xfId="3" applyNumberFormat="1" applyFont="1" applyBorder="1"/>
    <xf numFmtId="3" fontId="9" fillId="0" borderId="18" xfId="3" applyNumberFormat="1" applyFont="1" applyBorder="1" applyAlignment="1">
      <alignment horizontal="center"/>
    </xf>
    <xf numFmtId="2" fontId="9" fillId="0" borderId="16" xfId="3" applyNumberFormat="1" applyFont="1" applyBorder="1" applyAlignment="1">
      <alignment horizontal="center" vertical="center"/>
    </xf>
    <xf numFmtId="2" fontId="9" fillId="0" borderId="17" xfId="3" applyNumberFormat="1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4" fontId="9" fillId="0" borderId="17" xfId="3" applyNumberFormat="1" applyFont="1" applyBorder="1" applyAlignment="1">
      <alignment horizontal="center"/>
    </xf>
    <xf numFmtId="170" fontId="9" fillId="0" borderId="18" xfId="3" applyNumberFormat="1" applyFont="1" applyBorder="1" applyAlignment="1">
      <alignment horizontal="center"/>
    </xf>
    <xf numFmtId="171" fontId="9" fillId="0" borderId="18" xfId="3" applyNumberFormat="1" applyFont="1" applyBorder="1" applyAlignment="1">
      <alignment horizontal="center"/>
    </xf>
    <xf numFmtId="2" fontId="9" fillId="0" borderId="18" xfId="3" applyNumberFormat="1" applyFont="1" applyBorder="1" applyAlignment="1">
      <alignment horizontal="center"/>
    </xf>
    <xf numFmtId="1" fontId="9" fillId="0" borderId="18" xfId="3" applyNumberFormat="1" applyFont="1" applyBorder="1" applyAlignment="1">
      <alignment horizontal="center"/>
    </xf>
    <xf numFmtId="2" fontId="9" fillId="0" borderId="32" xfId="3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</cellXfs>
  <cellStyles count="4">
    <cellStyle name="Comma 2" xfId="2" xr:uid="{AF383244-A747-47B5-A1D0-0AD5026A3C12}"/>
    <cellStyle name="Normal" xfId="0" builtinId="0"/>
    <cellStyle name="Normal 2" xfId="1" xr:uid="{79F6D713-FFE3-4911-8F78-752E92CC62E9}"/>
    <cellStyle name="Normal 3" xfId="3" xr:uid="{1ABCD89B-B28B-44A0-B640-9938A6B18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ID"/>
              <a:t>Grafik Debit Rembesan, Elevasi Muka Air Waduk, Hujan TH. 2008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Rembesan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'Rembesan V- Notch'!$A$22:$A$153</c:f>
              <c:numCache>
                <c:formatCode>m/d/yyyy</c:formatCode>
                <c:ptCount val="132"/>
                <c:pt idx="0">
                  <c:v>44104</c:v>
                </c:pt>
                <c:pt idx="1">
                  <c:v>44103</c:v>
                </c:pt>
                <c:pt idx="2">
                  <c:v>44101</c:v>
                </c:pt>
                <c:pt idx="3">
                  <c:v>44102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44092</c:v>
                </c:pt>
                <c:pt idx="11">
                  <c:v>44093</c:v>
                </c:pt>
                <c:pt idx="12">
                  <c:v>44090</c:v>
                </c:pt>
                <c:pt idx="13">
                  <c:v>44091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44085</c:v>
                </c:pt>
                <c:pt idx="18">
                  <c:v>44086</c:v>
                </c:pt>
                <c:pt idx="19">
                  <c:v>44084</c:v>
                </c:pt>
                <c:pt idx="20">
                  <c:v>44047</c:v>
                </c:pt>
                <c:pt idx="21">
                  <c:v>44048</c:v>
                </c:pt>
                <c:pt idx="22">
                  <c:v>44049</c:v>
                </c:pt>
                <c:pt idx="23">
                  <c:v>44050</c:v>
                </c:pt>
                <c:pt idx="24">
                  <c:v>44051</c:v>
                </c:pt>
                <c:pt idx="25">
                  <c:v>44052</c:v>
                </c:pt>
                <c:pt idx="26">
                  <c:v>44053</c:v>
                </c:pt>
                <c:pt idx="27">
                  <c:v>44054</c:v>
                </c:pt>
                <c:pt idx="28">
                  <c:v>44055</c:v>
                </c:pt>
                <c:pt idx="29">
                  <c:v>44056</c:v>
                </c:pt>
                <c:pt idx="30">
                  <c:v>44057</c:v>
                </c:pt>
                <c:pt idx="31">
                  <c:v>44059</c:v>
                </c:pt>
                <c:pt idx="32">
                  <c:v>44060</c:v>
                </c:pt>
                <c:pt idx="33">
                  <c:v>44061</c:v>
                </c:pt>
                <c:pt idx="34">
                  <c:v>44062</c:v>
                </c:pt>
                <c:pt idx="35">
                  <c:v>44063</c:v>
                </c:pt>
                <c:pt idx="36">
                  <c:v>44064</c:v>
                </c:pt>
                <c:pt idx="37">
                  <c:v>44065</c:v>
                </c:pt>
                <c:pt idx="38">
                  <c:v>44067</c:v>
                </c:pt>
                <c:pt idx="39">
                  <c:v>44068</c:v>
                </c:pt>
                <c:pt idx="40">
                  <c:v>44069</c:v>
                </c:pt>
                <c:pt idx="41">
                  <c:v>44070</c:v>
                </c:pt>
                <c:pt idx="42">
                  <c:v>44071</c:v>
                </c:pt>
                <c:pt idx="43">
                  <c:v>44072</c:v>
                </c:pt>
                <c:pt idx="44">
                  <c:v>44073</c:v>
                </c:pt>
                <c:pt idx="45">
                  <c:v>44074</c:v>
                </c:pt>
                <c:pt idx="46">
                  <c:v>44075</c:v>
                </c:pt>
                <c:pt idx="47">
                  <c:v>44076</c:v>
                </c:pt>
                <c:pt idx="48">
                  <c:v>44078</c:v>
                </c:pt>
                <c:pt idx="49">
                  <c:v>44079</c:v>
                </c:pt>
                <c:pt idx="50">
                  <c:v>44080</c:v>
                </c:pt>
                <c:pt idx="51">
                  <c:v>44081</c:v>
                </c:pt>
                <c:pt idx="52">
                  <c:v>44082</c:v>
                </c:pt>
                <c:pt idx="53">
                  <c:v>44083</c:v>
                </c:pt>
                <c:pt idx="54">
                  <c:v>44044</c:v>
                </c:pt>
                <c:pt idx="55">
                  <c:v>44045</c:v>
                </c:pt>
                <c:pt idx="56">
                  <c:v>44046</c:v>
                </c:pt>
                <c:pt idx="57">
                  <c:v>44037</c:v>
                </c:pt>
                <c:pt idx="58">
                  <c:v>44038</c:v>
                </c:pt>
                <c:pt idx="59">
                  <c:v>44039</c:v>
                </c:pt>
                <c:pt idx="60">
                  <c:v>44040</c:v>
                </c:pt>
                <c:pt idx="61">
                  <c:v>44041</c:v>
                </c:pt>
                <c:pt idx="62">
                  <c:v>44042</c:v>
                </c:pt>
                <c:pt idx="63">
                  <c:v>44043</c:v>
                </c:pt>
                <c:pt idx="64">
                  <c:v>44034</c:v>
                </c:pt>
                <c:pt idx="65">
                  <c:v>44035</c:v>
                </c:pt>
                <c:pt idx="66">
                  <c:v>44036</c:v>
                </c:pt>
                <c:pt idx="67">
                  <c:v>44032</c:v>
                </c:pt>
                <c:pt idx="68">
                  <c:v>44033</c:v>
                </c:pt>
                <c:pt idx="69">
                  <c:v>44031</c:v>
                </c:pt>
                <c:pt idx="70">
                  <c:v>44013</c:v>
                </c:pt>
                <c:pt idx="71">
                  <c:v>44014</c:v>
                </c:pt>
                <c:pt idx="72">
                  <c:v>44015</c:v>
                </c:pt>
                <c:pt idx="73">
                  <c:v>44016</c:v>
                </c:pt>
                <c:pt idx="74">
                  <c:v>44018</c:v>
                </c:pt>
                <c:pt idx="75">
                  <c:v>44019</c:v>
                </c:pt>
                <c:pt idx="76">
                  <c:v>44020</c:v>
                </c:pt>
                <c:pt idx="77">
                  <c:v>44022</c:v>
                </c:pt>
                <c:pt idx="78">
                  <c:v>44023</c:v>
                </c:pt>
                <c:pt idx="79">
                  <c:v>44024</c:v>
                </c:pt>
                <c:pt idx="80">
                  <c:v>44025</c:v>
                </c:pt>
                <c:pt idx="81">
                  <c:v>44026</c:v>
                </c:pt>
                <c:pt idx="82">
                  <c:v>44028</c:v>
                </c:pt>
                <c:pt idx="83">
                  <c:v>44029</c:v>
                </c:pt>
                <c:pt idx="84">
                  <c:v>44030</c:v>
                </c:pt>
                <c:pt idx="85">
                  <c:v>43775</c:v>
                </c:pt>
                <c:pt idx="86">
                  <c:v>43776</c:v>
                </c:pt>
                <c:pt idx="87">
                  <c:v>43774</c:v>
                </c:pt>
                <c:pt idx="88">
                  <c:v>43768</c:v>
                </c:pt>
                <c:pt idx="89">
                  <c:v>43769</c:v>
                </c:pt>
                <c:pt idx="90">
                  <c:v>43770</c:v>
                </c:pt>
                <c:pt idx="91">
                  <c:v>43771</c:v>
                </c:pt>
                <c:pt idx="92">
                  <c:v>43765</c:v>
                </c:pt>
                <c:pt idx="93">
                  <c:v>43766</c:v>
                </c:pt>
                <c:pt idx="94">
                  <c:v>43767</c:v>
                </c:pt>
                <c:pt idx="95">
                  <c:v>43764</c:v>
                </c:pt>
                <c:pt idx="96">
                  <c:v>43763</c:v>
                </c:pt>
                <c:pt idx="97">
                  <c:v>43762</c:v>
                </c:pt>
                <c:pt idx="98">
                  <c:v>43760</c:v>
                </c:pt>
                <c:pt idx="99">
                  <c:v>43761</c:v>
                </c:pt>
                <c:pt idx="100">
                  <c:v>43759</c:v>
                </c:pt>
                <c:pt idx="101">
                  <c:v>43755</c:v>
                </c:pt>
                <c:pt idx="102">
                  <c:v>43756</c:v>
                </c:pt>
                <c:pt idx="103">
                  <c:v>43757</c:v>
                </c:pt>
                <c:pt idx="104">
                  <c:v>43758</c:v>
                </c:pt>
                <c:pt idx="105">
                  <c:v>43751</c:v>
                </c:pt>
                <c:pt idx="106">
                  <c:v>43752</c:v>
                </c:pt>
                <c:pt idx="107">
                  <c:v>43753</c:v>
                </c:pt>
                <c:pt idx="108">
                  <c:v>43754</c:v>
                </c:pt>
                <c:pt idx="109">
                  <c:v>43749</c:v>
                </c:pt>
                <c:pt idx="110">
                  <c:v>43750</c:v>
                </c:pt>
                <c:pt idx="111">
                  <c:v>43747</c:v>
                </c:pt>
                <c:pt idx="112">
                  <c:v>43748</c:v>
                </c:pt>
                <c:pt idx="113">
                  <c:v>43746</c:v>
                </c:pt>
                <c:pt idx="114">
                  <c:v>43744</c:v>
                </c:pt>
                <c:pt idx="115">
                  <c:v>43745</c:v>
                </c:pt>
                <c:pt idx="116">
                  <c:v>43741</c:v>
                </c:pt>
                <c:pt idx="117">
                  <c:v>43742</c:v>
                </c:pt>
                <c:pt idx="118">
                  <c:v>43743</c:v>
                </c:pt>
                <c:pt idx="119">
                  <c:v>43739</c:v>
                </c:pt>
                <c:pt idx="120">
                  <c:v>43740</c:v>
                </c:pt>
                <c:pt idx="121">
                  <c:v>43738</c:v>
                </c:pt>
                <c:pt idx="122">
                  <c:v>43737</c:v>
                </c:pt>
                <c:pt idx="123">
                  <c:v>43735</c:v>
                </c:pt>
                <c:pt idx="124">
                  <c:v>43736</c:v>
                </c:pt>
                <c:pt idx="125">
                  <c:v>43732</c:v>
                </c:pt>
                <c:pt idx="126">
                  <c:v>43733</c:v>
                </c:pt>
                <c:pt idx="127">
                  <c:v>43734</c:v>
                </c:pt>
                <c:pt idx="128">
                  <c:v>43730</c:v>
                </c:pt>
                <c:pt idx="129">
                  <c:v>43731</c:v>
                </c:pt>
                <c:pt idx="130">
                  <c:v>43729</c:v>
                </c:pt>
                <c:pt idx="131">
                  <c:v>43728</c:v>
                </c:pt>
              </c:numCache>
            </c:numRef>
          </c:cat>
          <c:val>
            <c:numRef>
              <c:f>'Rembesan V- Notch'!$J$22:$J$153</c:f>
              <c:numCache>
                <c:formatCode>0.00</c:formatCode>
                <c:ptCount val="132"/>
                <c:pt idx="0">
                  <c:v>7.1997753481336044</c:v>
                </c:pt>
                <c:pt idx="1">
                  <c:v>7.0732452898171143</c:v>
                </c:pt>
                <c:pt idx="2">
                  <c:v>7.0732452898171143</c:v>
                </c:pt>
                <c:pt idx="3">
                  <c:v>7.0732452898171143</c:v>
                </c:pt>
                <c:pt idx="4">
                  <c:v>7.0732452898171143</c:v>
                </c:pt>
                <c:pt idx="5">
                  <c:v>6.9407754822516363</c:v>
                </c:pt>
                <c:pt idx="6">
                  <c:v>6.7822004632867143</c:v>
                </c:pt>
                <c:pt idx="7">
                  <c:v>6.7822004632867143</c:v>
                </c:pt>
                <c:pt idx="8">
                  <c:v>6.73391967267266</c:v>
                </c:pt>
                <c:pt idx="9">
                  <c:v>6.6394217724498663</c:v>
                </c:pt>
                <c:pt idx="10">
                  <c:v>6.5665762776589149</c:v>
                </c:pt>
                <c:pt idx="11">
                  <c:v>6.6092029436730249</c:v>
                </c:pt>
                <c:pt idx="12">
                  <c:v>6.4984618991858323</c:v>
                </c:pt>
                <c:pt idx="13">
                  <c:v>6.4984618991858323</c:v>
                </c:pt>
                <c:pt idx="14">
                  <c:v>6.4984618991858323</c:v>
                </c:pt>
                <c:pt idx="15">
                  <c:v>6.4930354656393572</c:v>
                </c:pt>
                <c:pt idx="16">
                  <c:v>6.3765280775717086</c:v>
                </c:pt>
                <c:pt idx="17">
                  <c:v>6.2265421216251431</c:v>
                </c:pt>
                <c:pt idx="18">
                  <c:v>6.2265421216251431</c:v>
                </c:pt>
                <c:pt idx="19">
                  <c:v>6.22</c:v>
                </c:pt>
                <c:pt idx="20">
                  <c:v>5.1047673565904406</c:v>
                </c:pt>
                <c:pt idx="21">
                  <c:v>5.1362513709453932</c:v>
                </c:pt>
                <c:pt idx="22">
                  <c:v>5.1871674398435879</c:v>
                </c:pt>
                <c:pt idx="23">
                  <c:v>5.3731878862633859</c:v>
                </c:pt>
                <c:pt idx="24">
                  <c:v>5.3902443741931449</c:v>
                </c:pt>
                <c:pt idx="25">
                  <c:v>5.3902443741931449</c:v>
                </c:pt>
                <c:pt idx="26">
                  <c:v>5.4353184322658104</c:v>
                </c:pt>
                <c:pt idx="27">
                  <c:v>5.4353184322658104</c:v>
                </c:pt>
                <c:pt idx="28">
                  <c:v>5.4969561949907897</c:v>
                </c:pt>
                <c:pt idx="29">
                  <c:v>5.4969561949907897</c:v>
                </c:pt>
                <c:pt idx="30">
                  <c:v>5.56</c:v>
                </c:pt>
                <c:pt idx="31">
                  <c:v>5.5620110683953037</c:v>
                </c:pt>
                <c:pt idx="32">
                  <c:v>5.5620110683953037</c:v>
                </c:pt>
                <c:pt idx="33">
                  <c:v>5.5620110683953037</c:v>
                </c:pt>
                <c:pt idx="34">
                  <c:v>5.5620110683953037</c:v>
                </c:pt>
                <c:pt idx="35">
                  <c:v>5.5620110683953037</c:v>
                </c:pt>
                <c:pt idx="36">
                  <c:v>5.6213388786856084</c:v>
                </c:pt>
                <c:pt idx="37">
                  <c:v>5.6757699186276298</c:v>
                </c:pt>
                <c:pt idx="38">
                  <c:v>5.69</c:v>
                </c:pt>
                <c:pt idx="39">
                  <c:v>5.69</c:v>
                </c:pt>
                <c:pt idx="40">
                  <c:v>5.6904592389859019</c:v>
                </c:pt>
                <c:pt idx="41">
                  <c:v>5.6904592389859019</c:v>
                </c:pt>
                <c:pt idx="42">
                  <c:v>5.7706714694747747</c:v>
                </c:pt>
                <c:pt idx="43">
                  <c:v>5.816989297302392</c:v>
                </c:pt>
                <c:pt idx="44">
                  <c:v>5.82</c:v>
                </c:pt>
                <c:pt idx="45">
                  <c:v>5.8450199026388043</c:v>
                </c:pt>
                <c:pt idx="46">
                  <c:v>5.95</c:v>
                </c:pt>
                <c:pt idx="47">
                  <c:v>5.95</c:v>
                </c:pt>
                <c:pt idx="48">
                  <c:v>5.95</c:v>
                </c:pt>
                <c:pt idx="49">
                  <c:v>5.95</c:v>
                </c:pt>
                <c:pt idx="50">
                  <c:v>6.0348093405674295</c:v>
                </c:pt>
                <c:pt idx="51">
                  <c:v>6.0399626814140976</c:v>
                </c:pt>
                <c:pt idx="52">
                  <c:v>6.0645376525518913</c:v>
                </c:pt>
                <c:pt idx="53">
                  <c:v>6.2133510218763632</c:v>
                </c:pt>
                <c:pt idx="54">
                  <c:v>5.0309813774841583</c:v>
                </c:pt>
                <c:pt idx="55">
                  <c:v>5.07</c:v>
                </c:pt>
                <c:pt idx="56">
                  <c:v>5.07</c:v>
                </c:pt>
                <c:pt idx="57">
                  <c:v>4.8279044431346012</c:v>
                </c:pt>
                <c:pt idx="58">
                  <c:v>4.83</c:v>
                </c:pt>
                <c:pt idx="59">
                  <c:v>4.83</c:v>
                </c:pt>
                <c:pt idx="60">
                  <c:v>4.83</c:v>
                </c:pt>
                <c:pt idx="61">
                  <c:v>4.95</c:v>
                </c:pt>
                <c:pt idx="62">
                  <c:v>5.0139248895543993</c:v>
                </c:pt>
                <c:pt idx="63">
                  <c:v>5.0139248895543993</c:v>
                </c:pt>
                <c:pt idx="64">
                  <c:v>4.7667958505119765</c:v>
                </c:pt>
                <c:pt idx="65">
                  <c:v>4.7667958505119765</c:v>
                </c:pt>
                <c:pt idx="66">
                  <c:v>4.7667958505119765</c:v>
                </c:pt>
                <c:pt idx="67">
                  <c:v>4.71</c:v>
                </c:pt>
                <c:pt idx="68">
                  <c:v>4.7115741821417627</c:v>
                </c:pt>
                <c:pt idx="69">
                  <c:v>4.5999999999999996</c:v>
                </c:pt>
                <c:pt idx="70">
                  <c:v>4.3727393469931606</c:v>
                </c:pt>
                <c:pt idx="71">
                  <c:v>4.4800000000000004</c:v>
                </c:pt>
                <c:pt idx="72">
                  <c:v>4.4800000000000004</c:v>
                </c:pt>
                <c:pt idx="73">
                  <c:v>4.484</c:v>
                </c:pt>
                <c:pt idx="74">
                  <c:v>4.4864981972254867</c:v>
                </c:pt>
                <c:pt idx="75">
                  <c:v>4.4864981972254867</c:v>
                </c:pt>
                <c:pt idx="76">
                  <c:v>4.4864981972254867</c:v>
                </c:pt>
                <c:pt idx="77">
                  <c:v>4.5128643469931609</c:v>
                </c:pt>
                <c:pt idx="78">
                  <c:v>4.5545585433348394</c:v>
                </c:pt>
                <c:pt idx="79">
                  <c:v>4.5642122304888728</c:v>
                </c:pt>
                <c:pt idx="80">
                  <c:v>4.5969421495036702</c:v>
                </c:pt>
                <c:pt idx="81">
                  <c:v>4.5969421495036702</c:v>
                </c:pt>
                <c:pt idx="82">
                  <c:v>4.5977588502323261</c:v>
                </c:pt>
                <c:pt idx="83">
                  <c:v>4.5977588502323261</c:v>
                </c:pt>
                <c:pt idx="84">
                  <c:v>4.5999999999999996</c:v>
                </c:pt>
                <c:pt idx="85">
                  <c:v>4.3433639922943073</c:v>
                </c:pt>
                <c:pt idx="86">
                  <c:v>4.37</c:v>
                </c:pt>
                <c:pt idx="87">
                  <c:v>4.3433639922943073</c:v>
                </c:pt>
                <c:pt idx="88">
                  <c:v>4.3337103051402739</c:v>
                </c:pt>
                <c:pt idx="89">
                  <c:v>4.3337103051402739</c:v>
                </c:pt>
                <c:pt idx="90">
                  <c:v>4.3433639922943073</c:v>
                </c:pt>
                <c:pt idx="91">
                  <c:v>4.3433639922943073</c:v>
                </c:pt>
                <c:pt idx="92">
                  <c:v>4.26898762331267</c:v>
                </c:pt>
                <c:pt idx="93">
                  <c:v>4.26898762331267</c:v>
                </c:pt>
                <c:pt idx="94">
                  <c:v>4.3337103051402739</c:v>
                </c:pt>
                <c:pt idx="95">
                  <c:v>4.26</c:v>
                </c:pt>
                <c:pt idx="96">
                  <c:v>4.2570228025328571</c:v>
                </c:pt>
                <c:pt idx="97">
                  <c:v>4.2570228025328571</c:v>
                </c:pt>
                <c:pt idx="98">
                  <c:v>4.1754919244441746</c:v>
                </c:pt>
                <c:pt idx="99">
                  <c:v>4.1890868661276848</c:v>
                </c:pt>
                <c:pt idx="100">
                  <c:v>4.1627207163600106</c:v>
                </c:pt>
                <c:pt idx="101">
                  <c:v>4.0708725405681268</c:v>
                </c:pt>
                <c:pt idx="102">
                  <c:v>4.0708725405681268</c:v>
                </c:pt>
                <c:pt idx="103">
                  <c:v>4.16</c:v>
                </c:pt>
                <c:pt idx="104">
                  <c:v>4.16</c:v>
                </c:pt>
                <c:pt idx="105">
                  <c:v>4.0581013324839619</c:v>
                </c:pt>
                <c:pt idx="106">
                  <c:v>4.0581013324839619</c:v>
                </c:pt>
                <c:pt idx="107">
                  <c:v>4.0581013324839619</c:v>
                </c:pt>
                <c:pt idx="108">
                  <c:v>4.0581013324839619</c:v>
                </c:pt>
                <c:pt idx="109">
                  <c:v>4.0581013324839619</c:v>
                </c:pt>
                <c:pt idx="110">
                  <c:v>4.0581013324839619</c:v>
                </c:pt>
                <c:pt idx="111">
                  <c:v>4.0489618661276845</c:v>
                </c:pt>
                <c:pt idx="112">
                  <c:v>4.05</c:v>
                </c:pt>
                <c:pt idx="113">
                  <c:v>4.0489618661276845</c:v>
                </c:pt>
                <c:pt idx="114">
                  <c:v>4.0489618661276845</c:v>
                </c:pt>
                <c:pt idx="115">
                  <c:v>4.0489618661276845</c:v>
                </c:pt>
                <c:pt idx="116">
                  <c:v>4.0489618661276845</c:v>
                </c:pt>
                <c:pt idx="117">
                  <c:v>4.0489618661276845</c:v>
                </c:pt>
                <c:pt idx="118">
                  <c:v>4.0489618661276845</c:v>
                </c:pt>
                <c:pt idx="119">
                  <c:v>4.0461365117041499</c:v>
                </c:pt>
                <c:pt idx="120">
                  <c:v>4.0461365117041499</c:v>
                </c:pt>
                <c:pt idx="121">
                  <c:v>4.0245547127405086</c:v>
                </c:pt>
                <c:pt idx="122">
                  <c:v>4.0245547127405086</c:v>
                </c:pt>
                <c:pt idx="123">
                  <c:v>4.0245547127405086</c:v>
                </c:pt>
                <c:pt idx="124">
                  <c:v>4.0245547127405086</c:v>
                </c:pt>
                <c:pt idx="125">
                  <c:v>3.943156047513833</c:v>
                </c:pt>
                <c:pt idx="126">
                  <c:v>4.0059802449766151</c:v>
                </c:pt>
                <c:pt idx="127">
                  <c:v>4.0059802449766151</c:v>
                </c:pt>
                <c:pt idx="128">
                  <c:v>3.94</c:v>
                </c:pt>
                <c:pt idx="129">
                  <c:v>3.94</c:v>
                </c:pt>
                <c:pt idx="130">
                  <c:v>3.94</c:v>
                </c:pt>
                <c:pt idx="131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1-4F30-BAD5-4AA91C538AA8}"/>
            </c:ext>
          </c:extLst>
        </c:ser>
        <c:ser>
          <c:idx val="0"/>
          <c:order val="2"/>
          <c:tx>
            <c:v>Hujan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'[1]Analisis rembesan ok'!$A$22:$A$195</c:f>
              <c:numCache>
                <c:formatCode>General</c:formatCode>
                <c:ptCount val="174"/>
                <c:pt idx="0">
                  <c:v>39569</c:v>
                </c:pt>
                <c:pt idx="1">
                  <c:v>39570</c:v>
                </c:pt>
                <c:pt idx="2">
                  <c:v>39571</c:v>
                </c:pt>
                <c:pt idx="3">
                  <c:v>39573</c:v>
                </c:pt>
                <c:pt idx="4">
                  <c:v>39575</c:v>
                </c:pt>
                <c:pt idx="5">
                  <c:v>39577</c:v>
                </c:pt>
                <c:pt idx="6">
                  <c:v>39578</c:v>
                </c:pt>
                <c:pt idx="7">
                  <c:v>39579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39585</c:v>
                </c:pt>
                <c:pt idx="13">
                  <c:v>39586</c:v>
                </c:pt>
                <c:pt idx="14">
                  <c:v>39587</c:v>
                </c:pt>
                <c:pt idx="15">
                  <c:v>39588</c:v>
                </c:pt>
                <c:pt idx="16">
                  <c:v>39590</c:v>
                </c:pt>
                <c:pt idx="17">
                  <c:v>39591</c:v>
                </c:pt>
                <c:pt idx="18">
                  <c:v>39592</c:v>
                </c:pt>
                <c:pt idx="19">
                  <c:v>39593</c:v>
                </c:pt>
                <c:pt idx="20">
                  <c:v>39594</c:v>
                </c:pt>
                <c:pt idx="21">
                  <c:v>39595</c:v>
                </c:pt>
                <c:pt idx="22">
                  <c:v>39596</c:v>
                </c:pt>
                <c:pt idx="23">
                  <c:v>39597</c:v>
                </c:pt>
                <c:pt idx="24">
                  <c:v>39598</c:v>
                </c:pt>
                <c:pt idx="25">
                  <c:v>39599</c:v>
                </c:pt>
                <c:pt idx="26">
                  <c:v>39600</c:v>
                </c:pt>
                <c:pt idx="27">
                  <c:v>39601</c:v>
                </c:pt>
                <c:pt idx="28">
                  <c:v>39602</c:v>
                </c:pt>
                <c:pt idx="29">
                  <c:v>39603</c:v>
                </c:pt>
                <c:pt idx="30">
                  <c:v>39604</c:v>
                </c:pt>
                <c:pt idx="31">
                  <c:v>39605</c:v>
                </c:pt>
                <c:pt idx="32">
                  <c:v>39606</c:v>
                </c:pt>
                <c:pt idx="33">
                  <c:v>39607</c:v>
                </c:pt>
                <c:pt idx="34">
                  <c:v>39608</c:v>
                </c:pt>
                <c:pt idx="35">
                  <c:v>39609</c:v>
                </c:pt>
                <c:pt idx="36">
                  <c:v>39610</c:v>
                </c:pt>
                <c:pt idx="37">
                  <c:v>39614</c:v>
                </c:pt>
                <c:pt idx="38">
                  <c:v>39615</c:v>
                </c:pt>
                <c:pt idx="39">
                  <c:v>39616</c:v>
                </c:pt>
                <c:pt idx="40">
                  <c:v>39617</c:v>
                </c:pt>
                <c:pt idx="41">
                  <c:v>39618</c:v>
                </c:pt>
                <c:pt idx="42">
                  <c:v>39619</c:v>
                </c:pt>
                <c:pt idx="43">
                  <c:v>39620</c:v>
                </c:pt>
                <c:pt idx="44">
                  <c:v>39621</c:v>
                </c:pt>
                <c:pt idx="45">
                  <c:v>39622</c:v>
                </c:pt>
                <c:pt idx="46">
                  <c:v>39623</c:v>
                </c:pt>
                <c:pt idx="47">
                  <c:v>39624</c:v>
                </c:pt>
                <c:pt idx="48">
                  <c:v>39625</c:v>
                </c:pt>
                <c:pt idx="49">
                  <c:v>39626</c:v>
                </c:pt>
                <c:pt idx="50">
                  <c:v>39627</c:v>
                </c:pt>
                <c:pt idx="51">
                  <c:v>39628</c:v>
                </c:pt>
                <c:pt idx="52">
                  <c:v>39629</c:v>
                </c:pt>
                <c:pt idx="53">
                  <c:v>39630</c:v>
                </c:pt>
                <c:pt idx="54">
                  <c:v>39631</c:v>
                </c:pt>
                <c:pt idx="55">
                  <c:v>39632</c:v>
                </c:pt>
                <c:pt idx="56">
                  <c:v>39633</c:v>
                </c:pt>
                <c:pt idx="57">
                  <c:v>39634</c:v>
                </c:pt>
                <c:pt idx="58">
                  <c:v>39635</c:v>
                </c:pt>
                <c:pt idx="59">
                  <c:v>39636</c:v>
                </c:pt>
                <c:pt idx="60">
                  <c:v>39637</c:v>
                </c:pt>
                <c:pt idx="61">
                  <c:v>39638</c:v>
                </c:pt>
                <c:pt idx="62">
                  <c:v>39639</c:v>
                </c:pt>
                <c:pt idx="63">
                  <c:v>39640</c:v>
                </c:pt>
                <c:pt idx="64">
                  <c:v>39641</c:v>
                </c:pt>
                <c:pt idx="65">
                  <c:v>39642</c:v>
                </c:pt>
                <c:pt idx="66">
                  <c:v>39643</c:v>
                </c:pt>
                <c:pt idx="67">
                  <c:v>39644</c:v>
                </c:pt>
                <c:pt idx="68">
                  <c:v>39645</c:v>
                </c:pt>
                <c:pt idx="69">
                  <c:v>39646</c:v>
                </c:pt>
                <c:pt idx="70">
                  <c:v>39647</c:v>
                </c:pt>
                <c:pt idx="71">
                  <c:v>39648</c:v>
                </c:pt>
                <c:pt idx="72">
                  <c:v>39649</c:v>
                </c:pt>
                <c:pt idx="73">
                  <c:v>39650</c:v>
                </c:pt>
                <c:pt idx="74">
                  <c:v>39651</c:v>
                </c:pt>
                <c:pt idx="75">
                  <c:v>39652</c:v>
                </c:pt>
                <c:pt idx="76">
                  <c:v>39653</c:v>
                </c:pt>
                <c:pt idx="77">
                  <c:v>39654</c:v>
                </c:pt>
                <c:pt idx="78">
                  <c:v>39655</c:v>
                </c:pt>
                <c:pt idx="79">
                  <c:v>39656</c:v>
                </c:pt>
                <c:pt idx="80">
                  <c:v>39657</c:v>
                </c:pt>
                <c:pt idx="81">
                  <c:v>39658</c:v>
                </c:pt>
                <c:pt idx="82">
                  <c:v>39659</c:v>
                </c:pt>
                <c:pt idx="83">
                  <c:v>39660</c:v>
                </c:pt>
                <c:pt idx="84">
                  <c:v>39662</c:v>
                </c:pt>
                <c:pt idx="85">
                  <c:v>39663</c:v>
                </c:pt>
                <c:pt idx="86">
                  <c:v>39665</c:v>
                </c:pt>
                <c:pt idx="87">
                  <c:v>39666</c:v>
                </c:pt>
                <c:pt idx="88">
                  <c:v>39667</c:v>
                </c:pt>
                <c:pt idx="89">
                  <c:v>39668</c:v>
                </c:pt>
                <c:pt idx="90">
                  <c:v>39669</c:v>
                </c:pt>
                <c:pt idx="91">
                  <c:v>39670</c:v>
                </c:pt>
                <c:pt idx="92">
                  <c:v>39672</c:v>
                </c:pt>
                <c:pt idx="93">
                  <c:v>39673</c:v>
                </c:pt>
                <c:pt idx="94">
                  <c:v>39676</c:v>
                </c:pt>
                <c:pt idx="95">
                  <c:v>39677</c:v>
                </c:pt>
                <c:pt idx="96">
                  <c:v>39678</c:v>
                </c:pt>
                <c:pt idx="97">
                  <c:v>39679</c:v>
                </c:pt>
                <c:pt idx="98">
                  <c:v>39680</c:v>
                </c:pt>
                <c:pt idx="99">
                  <c:v>39681</c:v>
                </c:pt>
                <c:pt idx="100">
                  <c:v>39682</c:v>
                </c:pt>
                <c:pt idx="101">
                  <c:v>39683</c:v>
                </c:pt>
                <c:pt idx="102">
                  <c:v>39684</c:v>
                </c:pt>
                <c:pt idx="103">
                  <c:v>39685</c:v>
                </c:pt>
                <c:pt idx="104">
                  <c:v>39688</c:v>
                </c:pt>
                <c:pt idx="105">
                  <c:v>39689</c:v>
                </c:pt>
                <c:pt idx="106">
                  <c:v>39691</c:v>
                </c:pt>
                <c:pt idx="107">
                  <c:v>39693</c:v>
                </c:pt>
                <c:pt idx="108">
                  <c:v>39694</c:v>
                </c:pt>
                <c:pt idx="109">
                  <c:v>39696</c:v>
                </c:pt>
                <c:pt idx="110">
                  <c:v>39697</c:v>
                </c:pt>
                <c:pt idx="111">
                  <c:v>39698</c:v>
                </c:pt>
                <c:pt idx="112">
                  <c:v>39699</c:v>
                </c:pt>
                <c:pt idx="113">
                  <c:v>39700</c:v>
                </c:pt>
                <c:pt idx="114">
                  <c:v>39701</c:v>
                </c:pt>
                <c:pt idx="115">
                  <c:v>39703</c:v>
                </c:pt>
                <c:pt idx="116">
                  <c:v>39704</c:v>
                </c:pt>
                <c:pt idx="117">
                  <c:v>39705</c:v>
                </c:pt>
                <c:pt idx="118">
                  <c:v>39707</c:v>
                </c:pt>
                <c:pt idx="119">
                  <c:v>39708</c:v>
                </c:pt>
                <c:pt idx="120">
                  <c:v>39709</c:v>
                </c:pt>
                <c:pt idx="121">
                  <c:v>39710</c:v>
                </c:pt>
                <c:pt idx="122">
                  <c:v>39711</c:v>
                </c:pt>
                <c:pt idx="123">
                  <c:v>39712</c:v>
                </c:pt>
                <c:pt idx="124">
                  <c:v>39713</c:v>
                </c:pt>
                <c:pt idx="125">
                  <c:v>39714</c:v>
                </c:pt>
                <c:pt idx="126">
                  <c:v>39715</c:v>
                </c:pt>
                <c:pt idx="127">
                  <c:v>39717</c:v>
                </c:pt>
                <c:pt idx="128">
                  <c:v>39718</c:v>
                </c:pt>
                <c:pt idx="129">
                  <c:v>39719</c:v>
                </c:pt>
                <c:pt idx="130">
                  <c:v>39720</c:v>
                </c:pt>
                <c:pt idx="131">
                  <c:v>39721</c:v>
                </c:pt>
                <c:pt idx="132">
                  <c:v>39722</c:v>
                </c:pt>
                <c:pt idx="133">
                  <c:v>39723</c:v>
                </c:pt>
                <c:pt idx="134">
                  <c:v>39724</c:v>
                </c:pt>
                <c:pt idx="135">
                  <c:v>39732</c:v>
                </c:pt>
                <c:pt idx="136">
                  <c:v>39733</c:v>
                </c:pt>
                <c:pt idx="137">
                  <c:v>39737</c:v>
                </c:pt>
                <c:pt idx="138">
                  <c:v>39738</c:v>
                </c:pt>
                <c:pt idx="139">
                  <c:v>39739</c:v>
                </c:pt>
                <c:pt idx="140">
                  <c:v>39742</c:v>
                </c:pt>
                <c:pt idx="141">
                  <c:v>39744</c:v>
                </c:pt>
                <c:pt idx="142">
                  <c:v>39745</c:v>
                </c:pt>
                <c:pt idx="143">
                  <c:v>39746</c:v>
                </c:pt>
                <c:pt idx="144">
                  <c:v>39757</c:v>
                </c:pt>
                <c:pt idx="145">
                  <c:v>39763</c:v>
                </c:pt>
                <c:pt idx="146">
                  <c:v>39764</c:v>
                </c:pt>
                <c:pt idx="147">
                  <c:v>39768</c:v>
                </c:pt>
                <c:pt idx="148">
                  <c:v>39771</c:v>
                </c:pt>
                <c:pt idx="149">
                  <c:v>39773</c:v>
                </c:pt>
                <c:pt idx="150">
                  <c:v>39777</c:v>
                </c:pt>
                <c:pt idx="151">
                  <c:v>39778</c:v>
                </c:pt>
                <c:pt idx="152">
                  <c:v>39779</c:v>
                </c:pt>
                <c:pt idx="153">
                  <c:v>39780</c:v>
                </c:pt>
                <c:pt idx="154">
                  <c:v>39781</c:v>
                </c:pt>
                <c:pt idx="155">
                  <c:v>39782</c:v>
                </c:pt>
                <c:pt idx="156">
                  <c:v>39783</c:v>
                </c:pt>
                <c:pt idx="157">
                  <c:v>39784</c:v>
                </c:pt>
                <c:pt idx="158">
                  <c:v>39785</c:v>
                </c:pt>
                <c:pt idx="159">
                  <c:v>39786</c:v>
                </c:pt>
                <c:pt idx="160">
                  <c:v>39787</c:v>
                </c:pt>
                <c:pt idx="161">
                  <c:v>39788</c:v>
                </c:pt>
                <c:pt idx="162">
                  <c:v>39789</c:v>
                </c:pt>
                <c:pt idx="163">
                  <c:v>39790</c:v>
                </c:pt>
                <c:pt idx="164">
                  <c:v>39791</c:v>
                </c:pt>
                <c:pt idx="165">
                  <c:v>39798</c:v>
                </c:pt>
                <c:pt idx="166">
                  <c:v>39799</c:v>
                </c:pt>
                <c:pt idx="167">
                  <c:v>39801</c:v>
                </c:pt>
                <c:pt idx="168">
                  <c:v>39804</c:v>
                </c:pt>
                <c:pt idx="169">
                  <c:v>39807</c:v>
                </c:pt>
                <c:pt idx="170">
                  <c:v>39808</c:v>
                </c:pt>
                <c:pt idx="171">
                  <c:v>39809</c:v>
                </c:pt>
                <c:pt idx="172">
                  <c:v>39810</c:v>
                </c:pt>
                <c:pt idx="173">
                  <c:v>39812</c:v>
                </c:pt>
              </c:numCache>
            </c:numRef>
          </c:cat>
          <c:val>
            <c:numRef>
              <c:f>'[1]Analisis rembesan ok'!$I$22:$I$195</c:f>
              <c:numCache>
                <c:formatCode>General</c:formatCode>
                <c:ptCount val="1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1-4F30-BAD5-4AA91C538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823823"/>
        <c:axId val="1"/>
      </c:lineChart>
      <c:lineChart>
        <c:grouping val="standard"/>
        <c:varyColors val="0"/>
        <c:ser>
          <c:idx val="5"/>
          <c:order val="1"/>
          <c:tx>
            <c:v>MAW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'[2]Grafik perTH (Fix)'!$A$555:$A$767</c:f>
              <c:numCache>
                <c:formatCode>General</c:formatCode>
                <c:ptCount val="213"/>
                <c:pt idx="0">
                  <c:v>36014</c:v>
                </c:pt>
                <c:pt idx="1">
                  <c:v>36015</c:v>
                </c:pt>
                <c:pt idx="2">
                  <c:v>36016</c:v>
                </c:pt>
                <c:pt idx="3">
                  <c:v>36017</c:v>
                </c:pt>
                <c:pt idx="4">
                  <c:v>36018</c:v>
                </c:pt>
                <c:pt idx="5">
                  <c:v>36019</c:v>
                </c:pt>
                <c:pt idx="6">
                  <c:v>36020</c:v>
                </c:pt>
                <c:pt idx="7">
                  <c:v>36021</c:v>
                </c:pt>
                <c:pt idx="8">
                  <c:v>36022</c:v>
                </c:pt>
                <c:pt idx="9">
                  <c:v>36023</c:v>
                </c:pt>
                <c:pt idx="10">
                  <c:v>36024</c:v>
                </c:pt>
                <c:pt idx="11">
                  <c:v>36025</c:v>
                </c:pt>
                <c:pt idx="12">
                  <c:v>36026</c:v>
                </c:pt>
                <c:pt idx="13">
                  <c:v>36027</c:v>
                </c:pt>
                <c:pt idx="14">
                  <c:v>36028</c:v>
                </c:pt>
                <c:pt idx="15">
                  <c:v>36029</c:v>
                </c:pt>
                <c:pt idx="16">
                  <c:v>36030</c:v>
                </c:pt>
                <c:pt idx="17">
                  <c:v>36031</c:v>
                </c:pt>
                <c:pt idx="18">
                  <c:v>36032</c:v>
                </c:pt>
                <c:pt idx="19">
                  <c:v>36033</c:v>
                </c:pt>
                <c:pt idx="20">
                  <c:v>36034</c:v>
                </c:pt>
                <c:pt idx="21">
                  <c:v>36035</c:v>
                </c:pt>
                <c:pt idx="22">
                  <c:v>36036</c:v>
                </c:pt>
                <c:pt idx="23">
                  <c:v>36037</c:v>
                </c:pt>
                <c:pt idx="24">
                  <c:v>36038</c:v>
                </c:pt>
                <c:pt idx="25">
                  <c:v>36039</c:v>
                </c:pt>
                <c:pt idx="26">
                  <c:v>36040</c:v>
                </c:pt>
                <c:pt idx="27">
                  <c:v>36041</c:v>
                </c:pt>
                <c:pt idx="28">
                  <c:v>36042</c:v>
                </c:pt>
                <c:pt idx="29">
                  <c:v>36043</c:v>
                </c:pt>
                <c:pt idx="30">
                  <c:v>36044</c:v>
                </c:pt>
                <c:pt idx="31">
                  <c:v>36045</c:v>
                </c:pt>
                <c:pt idx="32">
                  <c:v>36046</c:v>
                </c:pt>
                <c:pt idx="33">
                  <c:v>36047</c:v>
                </c:pt>
                <c:pt idx="34">
                  <c:v>36048</c:v>
                </c:pt>
                <c:pt idx="35">
                  <c:v>36049</c:v>
                </c:pt>
                <c:pt idx="36">
                  <c:v>36050</c:v>
                </c:pt>
                <c:pt idx="37">
                  <c:v>36051</c:v>
                </c:pt>
                <c:pt idx="38">
                  <c:v>36052</c:v>
                </c:pt>
                <c:pt idx="39">
                  <c:v>36053</c:v>
                </c:pt>
                <c:pt idx="40">
                  <c:v>36054</c:v>
                </c:pt>
                <c:pt idx="41">
                  <c:v>36055</c:v>
                </c:pt>
                <c:pt idx="42">
                  <c:v>36056</c:v>
                </c:pt>
                <c:pt idx="43">
                  <c:v>36057</c:v>
                </c:pt>
                <c:pt idx="44">
                  <c:v>36058</c:v>
                </c:pt>
                <c:pt idx="45">
                  <c:v>36059</c:v>
                </c:pt>
                <c:pt idx="46">
                  <c:v>36060</c:v>
                </c:pt>
                <c:pt idx="47">
                  <c:v>36061</c:v>
                </c:pt>
                <c:pt idx="48">
                  <c:v>36062</c:v>
                </c:pt>
                <c:pt idx="49">
                  <c:v>36063</c:v>
                </c:pt>
                <c:pt idx="50">
                  <c:v>36064</c:v>
                </c:pt>
                <c:pt idx="51">
                  <c:v>36065</c:v>
                </c:pt>
                <c:pt idx="52">
                  <c:v>36066</c:v>
                </c:pt>
                <c:pt idx="53">
                  <c:v>36067</c:v>
                </c:pt>
                <c:pt idx="54">
                  <c:v>36068</c:v>
                </c:pt>
                <c:pt idx="55">
                  <c:v>36069</c:v>
                </c:pt>
                <c:pt idx="56">
                  <c:v>36070</c:v>
                </c:pt>
                <c:pt idx="57">
                  <c:v>36071</c:v>
                </c:pt>
                <c:pt idx="58">
                  <c:v>36072</c:v>
                </c:pt>
                <c:pt idx="59">
                  <c:v>36073</c:v>
                </c:pt>
                <c:pt idx="60">
                  <c:v>36074</c:v>
                </c:pt>
                <c:pt idx="61">
                  <c:v>36075</c:v>
                </c:pt>
                <c:pt idx="62">
                  <c:v>36076</c:v>
                </c:pt>
                <c:pt idx="63">
                  <c:v>36077</c:v>
                </c:pt>
                <c:pt idx="64">
                  <c:v>36078</c:v>
                </c:pt>
                <c:pt idx="65">
                  <c:v>36079</c:v>
                </c:pt>
                <c:pt idx="66">
                  <c:v>36080</c:v>
                </c:pt>
                <c:pt idx="67">
                  <c:v>36081</c:v>
                </c:pt>
                <c:pt idx="68">
                  <c:v>36082</c:v>
                </c:pt>
                <c:pt idx="69">
                  <c:v>36083</c:v>
                </c:pt>
                <c:pt idx="70">
                  <c:v>36084</c:v>
                </c:pt>
                <c:pt idx="71">
                  <c:v>36085</c:v>
                </c:pt>
                <c:pt idx="72">
                  <c:v>36086</c:v>
                </c:pt>
                <c:pt idx="73">
                  <c:v>36087</c:v>
                </c:pt>
                <c:pt idx="74">
                  <c:v>36088</c:v>
                </c:pt>
                <c:pt idx="75">
                  <c:v>36089</c:v>
                </c:pt>
                <c:pt idx="76">
                  <c:v>36090</c:v>
                </c:pt>
                <c:pt idx="77">
                  <c:v>36091</c:v>
                </c:pt>
                <c:pt idx="78">
                  <c:v>36092</c:v>
                </c:pt>
                <c:pt idx="79">
                  <c:v>36093</c:v>
                </c:pt>
                <c:pt idx="80">
                  <c:v>36094</c:v>
                </c:pt>
                <c:pt idx="81">
                  <c:v>36095</c:v>
                </c:pt>
                <c:pt idx="82">
                  <c:v>36096</c:v>
                </c:pt>
                <c:pt idx="83">
                  <c:v>36097</c:v>
                </c:pt>
                <c:pt idx="84">
                  <c:v>36098</c:v>
                </c:pt>
                <c:pt idx="85">
                  <c:v>36099</c:v>
                </c:pt>
                <c:pt idx="86">
                  <c:v>36100</c:v>
                </c:pt>
                <c:pt idx="87">
                  <c:v>36101</c:v>
                </c:pt>
                <c:pt idx="88">
                  <c:v>36102</c:v>
                </c:pt>
                <c:pt idx="89">
                  <c:v>36103</c:v>
                </c:pt>
                <c:pt idx="90">
                  <c:v>36104</c:v>
                </c:pt>
                <c:pt idx="91">
                  <c:v>36105</c:v>
                </c:pt>
                <c:pt idx="92">
                  <c:v>36106</c:v>
                </c:pt>
                <c:pt idx="93">
                  <c:v>36107</c:v>
                </c:pt>
                <c:pt idx="94">
                  <c:v>36108</c:v>
                </c:pt>
                <c:pt idx="95">
                  <c:v>36109</c:v>
                </c:pt>
                <c:pt idx="96">
                  <c:v>36110</c:v>
                </c:pt>
                <c:pt idx="97">
                  <c:v>36111</c:v>
                </c:pt>
                <c:pt idx="98">
                  <c:v>36112</c:v>
                </c:pt>
                <c:pt idx="99">
                  <c:v>36113</c:v>
                </c:pt>
                <c:pt idx="100">
                  <c:v>36114</c:v>
                </c:pt>
                <c:pt idx="101">
                  <c:v>36115</c:v>
                </c:pt>
                <c:pt idx="102">
                  <c:v>36116</c:v>
                </c:pt>
                <c:pt idx="103">
                  <c:v>36117</c:v>
                </c:pt>
                <c:pt idx="104">
                  <c:v>36118</c:v>
                </c:pt>
                <c:pt idx="105">
                  <c:v>36119</c:v>
                </c:pt>
                <c:pt idx="106">
                  <c:v>36120</c:v>
                </c:pt>
                <c:pt idx="107">
                  <c:v>36121</c:v>
                </c:pt>
                <c:pt idx="108">
                  <c:v>36122</c:v>
                </c:pt>
                <c:pt idx="109">
                  <c:v>36123</c:v>
                </c:pt>
                <c:pt idx="110">
                  <c:v>36124</c:v>
                </c:pt>
                <c:pt idx="111">
                  <c:v>36125</c:v>
                </c:pt>
                <c:pt idx="112">
                  <c:v>36126</c:v>
                </c:pt>
                <c:pt idx="113">
                  <c:v>36127</c:v>
                </c:pt>
                <c:pt idx="114">
                  <c:v>36128</c:v>
                </c:pt>
                <c:pt idx="115">
                  <c:v>36129</c:v>
                </c:pt>
                <c:pt idx="116">
                  <c:v>36130</c:v>
                </c:pt>
                <c:pt idx="117">
                  <c:v>36131</c:v>
                </c:pt>
                <c:pt idx="118">
                  <c:v>36132</c:v>
                </c:pt>
                <c:pt idx="119">
                  <c:v>36133</c:v>
                </c:pt>
                <c:pt idx="120">
                  <c:v>36134</c:v>
                </c:pt>
                <c:pt idx="121">
                  <c:v>36135</c:v>
                </c:pt>
                <c:pt idx="122">
                  <c:v>36136</c:v>
                </c:pt>
                <c:pt idx="123">
                  <c:v>36137</c:v>
                </c:pt>
                <c:pt idx="124">
                  <c:v>36138</c:v>
                </c:pt>
                <c:pt idx="125">
                  <c:v>36139</c:v>
                </c:pt>
                <c:pt idx="126">
                  <c:v>36140</c:v>
                </c:pt>
                <c:pt idx="127">
                  <c:v>36141</c:v>
                </c:pt>
                <c:pt idx="128">
                  <c:v>36142</c:v>
                </c:pt>
                <c:pt idx="129">
                  <c:v>36143</c:v>
                </c:pt>
                <c:pt idx="130">
                  <c:v>36144</c:v>
                </c:pt>
                <c:pt idx="131">
                  <c:v>36145</c:v>
                </c:pt>
                <c:pt idx="132">
                  <c:v>36146</c:v>
                </c:pt>
                <c:pt idx="133">
                  <c:v>36147</c:v>
                </c:pt>
                <c:pt idx="134">
                  <c:v>36148</c:v>
                </c:pt>
                <c:pt idx="135">
                  <c:v>36149</c:v>
                </c:pt>
                <c:pt idx="136">
                  <c:v>36150</c:v>
                </c:pt>
                <c:pt idx="137">
                  <c:v>36151</c:v>
                </c:pt>
                <c:pt idx="138">
                  <c:v>36152</c:v>
                </c:pt>
                <c:pt idx="139">
                  <c:v>36153</c:v>
                </c:pt>
                <c:pt idx="140">
                  <c:v>36154</c:v>
                </c:pt>
                <c:pt idx="141">
                  <c:v>36155</c:v>
                </c:pt>
                <c:pt idx="142">
                  <c:v>36156</c:v>
                </c:pt>
                <c:pt idx="143">
                  <c:v>36157</c:v>
                </c:pt>
                <c:pt idx="144">
                  <c:v>36158</c:v>
                </c:pt>
                <c:pt idx="145">
                  <c:v>36159</c:v>
                </c:pt>
                <c:pt idx="146">
                  <c:v>36160</c:v>
                </c:pt>
                <c:pt idx="147">
                  <c:v>36161</c:v>
                </c:pt>
                <c:pt idx="148">
                  <c:v>36162</c:v>
                </c:pt>
                <c:pt idx="149">
                  <c:v>36163</c:v>
                </c:pt>
                <c:pt idx="150">
                  <c:v>36164</c:v>
                </c:pt>
                <c:pt idx="151">
                  <c:v>36165</c:v>
                </c:pt>
                <c:pt idx="152">
                  <c:v>36166</c:v>
                </c:pt>
                <c:pt idx="153">
                  <c:v>36167</c:v>
                </c:pt>
                <c:pt idx="154">
                  <c:v>36168</c:v>
                </c:pt>
                <c:pt idx="155">
                  <c:v>36169</c:v>
                </c:pt>
                <c:pt idx="156">
                  <c:v>36170</c:v>
                </c:pt>
                <c:pt idx="157">
                  <c:v>36171</c:v>
                </c:pt>
                <c:pt idx="158">
                  <c:v>36172</c:v>
                </c:pt>
                <c:pt idx="159">
                  <c:v>36173</c:v>
                </c:pt>
                <c:pt idx="160">
                  <c:v>36174</c:v>
                </c:pt>
                <c:pt idx="161">
                  <c:v>36175</c:v>
                </c:pt>
                <c:pt idx="162">
                  <c:v>36176</c:v>
                </c:pt>
                <c:pt idx="163">
                  <c:v>36177</c:v>
                </c:pt>
                <c:pt idx="164">
                  <c:v>36178</c:v>
                </c:pt>
                <c:pt idx="165">
                  <c:v>36179</c:v>
                </c:pt>
                <c:pt idx="166">
                  <c:v>36180</c:v>
                </c:pt>
                <c:pt idx="167">
                  <c:v>36181</c:v>
                </c:pt>
                <c:pt idx="168">
                  <c:v>36182</c:v>
                </c:pt>
                <c:pt idx="169">
                  <c:v>36183</c:v>
                </c:pt>
                <c:pt idx="170">
                  <c:v>36184</c:v>
                </c:pt>
                <c:pt idx="171">
                  <c:v>36185</c:v>
                </c:pt>
                <c:pt idx="172">
                  <c:v>36186</c:v>
                </c:pt>
                <c:pt idx="173">
                  <c:v>36187</c:v>
                </c:pt>
                <c:pt idx="174">
                  <c:v>36188</c:v>
                </c:pt>
                <c:pt idx="175">
                  <c:v>36189</c:v>
                </c:pt>
                <c:pt idx="176">
                  <c:v>36190</c:v>
                </c:pt>
                <c:pt idx="177">
                  <c:v>36191</c:v>
                </c:pt>
                <c:pt idx="178">
                  <c:v>36192</c:v>
                </c:pt>
                <c:pt idx="179">
                  <c:v>36193</c:v>
                </c:pt>
                <c:pt idx="180">
                  <c:v>36194</c:v>
                </c:pt>
                <c:pt idx="181">
                  <c:v>36195</c:v>
                </c:pt>
                <c:pt idx="182">
                  <c:v>36196</c:v>
                </c:pt>
                <c:pt idx="183">
                  <c:v>36197</c:v>
                </c:pt>
                <c:pt idx="184">
                  <c:v>36198</c:v>
                </c:pt>
                <c:pt idx="185">
                  <c:v>36199</c:v>
                </c:pt>
                <c:pt idx="186">
                  <c:v>36200</c:v>
                </c:pt>
                <c:pt idx="187">
                  <c:v>36201</c:v>
                </c:pt>
                <c:pt idx="188">
                  <c:v>36202</c:v>
                </c:pt>
                <c:pt idx="189">
                  <c:v>36203</c:v>
                </c:pt>
                <c:pt idx="190">
                  <c:v>36204</c:v>
                </c:pt>
                <c:pt idx="191">
                  <c:v>36205</c:v>
                </c:pt>
                <c:pt idx="192">
                  <c:v>36206</c:v>
                </c:pt>
                <c:pt idx="193">
                  <c:v>36207</c:v>
                </c:pt>
                <c:pt idx="194">
                  <c:v>36208</c:v>
                </c:pt>
                <c:pt idx="195">
                  <c:v>36209</c:v>
                </c:pt>
                <c:pt idx="196">
                  <c:v>36210</c:v>
                </c:pt>
                <c:pt idx="197">
                  <c:v>36211</c:v>
                </c:pt>
                <c:pt idx="198">
                  <c:v>36212</c:v>
                </c:pt>
                <c:pt idx="199">
                  <c:v>36213</c:v>
                </c:pt>
                <c:pt idx="200">
                  <c:v>36214</c:v>
                </c:pt>
                <c:pt idx="201">
                  <c:v>36215</c:v>
                </c:pt>
                <c:pt idx="202">
                  <c:v>36216</c:v>
                </c:pt>
                <c:pt idx="203">
                  <c:v>36217</c:v>
                </c:pt>
                <c:pt idx="204">
                  <c:v>36218</c:v>
                </c:pt>
                <c:pt idx="205">
                  <c:v>36219</c:v>
                </c:pt>
                <c:pt idx="206">
                  <c:v>36220</c:v>
                </c:pt>
                <c:pt idx="207">
                  <c:v>36221</c:v>
                </c:pt>
                <c:pt idx="208">
                  <c:v>36222</c:v>
                </c:pt>
                <c:pt idx="209">
                  <c:v>36223</c:v>
                </c:pt>
                <c:pt idx="210">
                  <c:v>36224</c:v>
                </c:pt>
                <c:pt idx="211">
                  <c:v>36225</c:v>
                </c:pt>
                <c:pt idx="212">
                  <c:v>36226</c:v>
                </c:pt>
              </c:numCache>
            </c:numRef>
          </c:cat>
          <c:val>
            <c:numRef>
              <c:f>'Rembesan V- Notch'!$B$22:$B$153</c:f>
              <c:numCache>
                <c:formatCode>0.00</c:formatCode>
                <c:ptCount val="132"/>
                <c:pt idx="0">
                  <c:v>90.18</c:v>
                </c:pt>
                <c:pt idx="1">
                  <c:v>90.16</c:v>
                </c:pt>
                <c:pt idx="2">
                  <c:v>90.15</c:v>
                </c:pt>
                <c:pt idx="3">
                  <c:v>90.15</c:v>
                </c:pt>
                <c:pt idx="4">
                  <c:v>90.14</c:v>
                </c:pt>
                <c:pt idx="5">
                  <c:v>90.13</c:v>
                </c:pt>
                <c:pt idx="6">
                  <c:v>90.12</c:v>
                </c:pt>
                <c:pt idx="7">
                  <c:v>90.11</c:v>
                </c:pt>
                <c:pt idx="8">
                  <c:v>90.06</c:v>
                </c:pt>
                <c:pt idx="9">
                  <c:v>90.03</c:v>
                </c:pt>
                <c:pt idx="10">
                  <c:v>89.93</c:v>
                </c:pt>
                <c:pt idx="11">
                  <c:v>89.93</c:v>
                </c:pt>
                <c:pt idx="12">
                  <c:v>89.92</c:v>
                </c:pt>
                <c:pt idx="13">
                  <c:v>89.92</c:v>
                </c:pt>
                <c:pt idx="14">
                  <c:v>89.89</c:v>
                </c:pt>
                <c:pt idx="15">
                  <c:v>89.82</c:v>
                </c:pt>
                <c:pt idx="16">
                  <c:v>89.81</c:v>
                </c:pt>
                <c:pt idx="17">
                  <c:v>89.78</c:v>
                </c:pt>
                <c:pt idx="18">
                  <c:v>89.78</c:v>
                </c:pt>
                <c:pt idx="19">
                  <c:v>89.7</c:v>
                </c:pt>
                <c:pt idx="20">
                  <c:v>89.32</c:v>
                </c:pt>
                <c:pt idx="21">
                  <c:v>89.32</c:v>
                </c:pt>
                <c:pt idx="22">
                  <c:v>89.32</c:v>
                </c:pt>
                <c:pt idx="23">
                  <c:v>89.32</c:v>
                </c:pt>
                <c:pt idx="24">
                  <c:v>89.32</c:v>
                </c:pt>
                <c:pt idx="25">
                  <c:v>89.32</c:v>
                </c:pt>
                <c:pt idx="26">
                  <c:v>89.32</c:v>
                </c:pt>
                <c:pt idx="27">
                  <c:v>89.32</c:v>
                </c:pt>
                <c:pt idx="28">
                  <c:v>89.32</c:v>
                </c:pt>
                <c:pt idx="29">
                  <c:v>89.32</c:v>
                </c:pt>
                <c:pt idx="30">
                  <c:v>89.32</c:v>
                </c:pt>
                <c:pt idx="31">
                  <c:v>89.32</c:v>
                </c:pt>
                <c:pt idx="32">
                  <c:v>89.32</c:v>
                </c:pt>
                <c:pt idx="33">
                  <c:v>89.32</c:v>
                </c:pt>
                <c:pt idx="34">
                  <c:v>89.32</c:v>
                </c:pt>
                <c:pt idx="35">
                  <c:v>89.32</c:v>
                </c:pt>
                <c:pt idx="36">
                  <c:v>89.32</c:v>
                </c:pt>
                <c:pt idx="37">
                  <c:v>89.32</c:v>
                </c:pt>
                <c:pt idx="38">
                  <c:v>89.32</c:v>
                </c:pt>
                <c:pt idx="39">
                  <c:v>89.32</c:v>
                </c:pt>
                <c:pt idx="40">
                  <c:v>89.32</c:v>
                </c:pt>
                <c:pt idx="41">
                  <c:v>89.32</c:v>
                </c:pt>
                <c:pt idx="42">
                  <c:v>89.32</c:v>
                </c:pt>
                <c:pt idx="43">
                  <c:v>89.32</c:v>
                </c:pt>
                <c:pt idx="44">
                  <c:v>89.32</c:v>
                </c:pt>
                <c:pt idx="45">
                  <c:v>89.32</c:v>
                </c:pt>
                <c:pt idx="46">
                  <c:v>89.32</c:v>
                </c:pt>
                <c:pt idx="47">
                  <c:v>89.32</c:v>
                </c:pt>
                <c:pt idx="48">
                  <c:v>89.32</c:v>
                </c:pt>
                <c:pt idx="49">
                  <c:v>89.32</c:v>
                </c:pt>
                <c:pt idx="50">
                  <c:v>89.32</c:v>
                </c:pt>
                <c:pt idx="51">
                  <c:v>89.32</c:v>
                </c:pt>
                <c:pt idx="52">
                  <c:v>89.32</c:v>
                </c:pt>
                <c:pt idx="53">
                  <c:v>89.32</c:v>
                </c:pt>
                <c:pt idx="54">
                  <c:v>89.29</c:v>
                </c:pt>
                <c:pt idx="55">
                  <c:v>89.29</c:v>
                </c:pt>
                <c:pt idx="56">
                  <c:v>89.29</c:v>
                </c:pt>
                <c:pt idx="57">
                  <c:v>89.27</c:v>
                </c:pt>
                <c:pt idx="58">
                  <c:v>89.27</c:v>
                </c:pt>
                <c:pt idx="59">
                  <c:v>89.27</c:v>
                </c:pt>
                <c:pt idx="60">
                  <c:v>89.27</c:v>
                </c:pt>
                <c:pt idx="61">
                  <c:v>89.27</c:v>
                </c:pt>
                <c:pt idx="62">
                  <c:v>89.27</c:v>
                </c:pt>
                <c:pt idx="63">
                  <c:v>89.27</c:v>
                </c:pt>
                <c:pt idx="64">
                  <c:v>89.24</c:v>
                </c:pt>
                <c:pt idx="65">
                  <c:v>89.24</c:v>
                </c:pt>
                <c:pt idx="66">
                  <c:v>89.24</c:v>
                </c:pt>
                <c:pt idx="67">
                  <c:v>89.14</c:v>
                </c:pt>
                <c:pt idx="68">
                  <c:v>89.14</c:v>
                </c:pt>
                <c:pt idx="69">
                  <c:v>89.07</c:v>
                </c:pt>
                <c:pt idx="70">
                  <c:v>88.98</c:v>
                </c:pt>
                <c:pt idx="71">
                  <c:v>88.98</c:v>
                </c:pt>
                <c:pt idx="72">
                  <c:v>88.98</c:v>
                </c:pt>
                <c:pt idx="73">
                  <c:v>88.98</c:v>
                </c:pt>
                <c:pt idx="74">
                  <c:v>88.98</c:v>
                </c:pt>
                <c:pt idx="75">
                  <c:v>88.98</c:v>
                </c:pt>
                <c:pt idx="76">
                  <c:v>88.98</c:v>
                </c:pt>
                <c:pt idx="77">
                  <c:v>88.98</c:v>
                </c:pt>
                <c:pt idx="78">
                  <c:v>88.98</c:v>
                </c:pt>
                <c:pt idx="79">
                  <c:v>88.98</c:v>
                </c:pt>
                <c:pt idx="80">
                  <c:v>88.98</c:v>
                </c:pt>
                <c:pt idx="81">
                  <c:v>88.98</c:v>
                </c:pt>
                <c:pt idx="82">
                  <c:v>88.98</c:v>
                </c:pt>
                <c:pt idx="83">
                  <c:v>88.98</c:v>
                </c:pt>
                <c:pt idx="84">
                  <c:v>88.98</c:v>
                </c:pt>
                <c:pt idx="85">
                  <c:v>88.94</c:v>
                </c:pt>
                <c:pt idx="86">
                  <c:v>88.94</c:v>
                </c:pt>
                <c:pt idx="87">
                  <c:v>88.93</c:v>
                </c:pt>
                <c:pt idx="88">
                  <c:v>88.89</c:v>
                </c:pt>
                <c:pt idx="89">
                  <c:v>88.89</c:v>
                </c:pt>
                <c:pt idx="90">
                  <c:v>88.89</c:v>
                </c:pt>
                <c:pt idx="91">
                  <c:v>88.89</c:v>
                </c:pt>
                <c:pt idx="92">
                  <c:v>88.87</c:v>
                </c:pt>
                <c:pt idx="93">
                  <c:v>88.87</c:v>
                </c:pt>
                <c:pt idx="94">
                  <c:v>88.87</c:v>
                </c:pt>
                <c:pt idx="95">
                  <c:v>88.85</c:v>
                </c:pt>
                <c:pt idx="96">
                  <c:v>88.83</c:v>
                </c:pt>
                <c:pt idx="97">
                  <c:v>88.79</c:v>
                </c:pt>
                <c:pt idx="98">
                  <c:v>88.77</c:v>
                </c:pt>
                <c:pt idx="99">
                  <c:v>88.77</c:v>
                </c:pt>
                <c:pt idx="100">
                  <c:v>88.76</c:v>
                </c:pt>
                <c:pt idx="101">
                  <c:v>88.75</c:v>
                </c:pt>
                <c:pt idx="102">
                  <c:v>88.75</c:v>
                </c:pt>
                <c:pt idx="103">
                  <c:v>88.75</c:v>
                </c:pt>
                <c:pt idx="104">
                  <c:v>88.75</c:v>
                </c:pt>
                <c:pt idx="105">
                  <c:v>88.73</c:v>
                </c:pt>
                <c:pt idx="106">
                  <c:v>88.73</c:v>
                </c:pt>
                <c:pt idx="107">
                  <c:v>88.73</c:v>
                </c:pt>
                <c:pt idx="108">
                  <c:v>88.73</c:v>
                </c:pt>
                <c:pt idx="109">
                  <c:v>88.71</c:v>
                </c:pt>
                <c:pt idx="110">
                  <c:v>88.71</c:v>
                </c:pt>
                <c:pt idx="111">
                  <c:v>88.69</c:v>
                </c:pt>
                <c:pt idx="112">
                  <c:v>88.69</c:v>
                </c:pt>
                <c:pt idx="113">
                  <c:v>88.67</c:v>
                </c:pt>
                <c:pt idx="114">
                  <c:v>88.65</c:v>
                </c:pt>
                <c:pt idx="115">
                  <c:v>88.65</c:v>
                </c:pt>
                <c:pt idx="116">
                  <c:v>88.63</c:v>
                </c:pt>
                <c:pt idx="117">
                  <c:v>88.63</c:v>
                </c:pt>
                <c:pt idx="118">
                  <c:v>88.63</c:v>
                </c:pt>
                <c:pt idx="119">
                  <c:v>88.6</c:v>
                </c:pt>
                <c:pt idx="120">
                  <c:v>88.6</c:v>
                </c:pt>
                <c:pt idx="121">
                  <c:v>88.57</c:v>
                </c:pt>
                <c:pt idx="122">
                  <c:v>88.55</c:v>
                </c:pt>
                <c:pt idx="123">
                  <c:v>88.53</c:v>
                </c:pt>
                <c:pt idx="124">
                  <c:v>88.53</c:v>
                </c:pt>
                <c:pt idx="125">
                  <c:v>88.5</c:v>
                </c:pt>
                <c:pt idx="126">
                  <c:v>88.5</c:v>
                </c:pt>
                <c:pt idx="127">
                  <c:v>88.5</c:v>
                </c:pt>
                <c:pt idx="128">
                  <c:v>88.47</c:v>
                </c:pt>
                <c:pt idx="129">
                  <c:v>88.47</c:v>
                </c:pt>
                <c:pt idx="130">
                  <c:v>88.44</c:v>
                </c:pt>
                <c:pt idx="131">
                  <c:v>88.35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1-4F30-BAD5-4AA91C538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03823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Tanggal Bacaan</a:t>
                </a:r>
              </a:p>
            </c:rich>
          </c:tx>
          <c:layout>
            <c:manualLayout>
              <c:xMode val="edge"/>
              <c:yMode val="edge"/>
              <c:x val="0.46921366687571131"/>
              <c:y val="0.9325462300167024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 / Hujan (mm)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3823823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MAW (m)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4088625647457784"/>
          <c:y val="0.11432623478883321"/>
          <c:w val="0.15959008663740037"/>
          <c:h val="0.11744303268909569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4275737705782779E-2"/>
                  <c:y val="0.3362966404884460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Notch'!$J$407:$J$482</c:f>
              <c:numCache>
                <c:formatCode>0.00</c:formatCode>
                <c:ptCount val="76"/>
                <c:pt idx="0">
                  <c:v>3.07547167848805</c:v>
                </c:pt>
                <c:pt idx="1">
                  <c:v>3.07547167848805</c:v>
                </c:pt>
                <c:pt idx="2">
                  <c:v>3.07547167848805</c:v>
                </c:pt>
                <c:pt idx="3">
                  <c:v>3.07547167848805</c:v>
                </c:pt>
                <c:pt idx="4">
                  <c:v>3.07547167848805</c:v>
                </c:pt>
                <c:pt idx="5">
                  <c:v>3.07547167848805</c:v>
                </c:pt>
                <c:pt idx="6">
                  <c:v>3.07547167848805</c:v>
                </c:pt>
                <c:pt idx="7">
                  <c:v>3.07547167848805</c:v>
                </c:pt>
                <c:pt idx="8">
                  <c:v>3.07547167848805</c:v>
                </c:pt>
                <c:pt idx="9">
                  <c:v>3.07547167848805</c:v>
                </c:pt>
                <c:pt idx="10">
                  <c:v>3.07547167848805</c:v>
                </c:pt>
                <c:pt idx="11">
                  <c:v>3.07547167848805</c:v>
                </c:pt>
                <c:pt idx="12">
                  <c:v>3.07547167848805</c:v>
                </c:pt>
                <c:pt idx="13">
                  <c:v>3.07547167848805</c:v>
                </c:pt>
                <c:pt idx="14">
                  <c:v>3.07547167848805</c:v>
                </c:pt>
                <c:pt idx="15">
                  <c:v>3.07547167848805</c:v>
                </c:pt>
                <c:pt idx="16">
                  <c:v>3.07547167848805</c:v>
                </c:pt>
                <c:pt idx="17">
                  <c:v>3.07547167848805</c:v>
                </c:pt>
                <c:pt idx="18">
                  <c:v>3.07547167848805</c:v>
                </c:pt>
                <c:pt idx="19">
                  <c:v>3.07547167848805</c:v>
                </c:pt>
                <c:pt idx="20">
                  <c:v>3.0259211272646058</c:v>
                </c:pt>
                <c:pt idx="21">
                  <c:v>3.032762758284719</c:v>
                </c:pt>
                <c:pt idx="22">
                  <c:v>3.032762758284719</c:v>
                </c:pt>
                <c:pt idx="23">
                  <c:v>3.040276934541748</c:v>
                </c:pt>
                <c:pt idx="24">
                  <c:v>3.040276934541748</c:v>
                </c:pt>
                <c:pt idx="25">
                  <c:v>3.07547167848805</c:v>
                </c:pt>
                <c:pt idx="26">
                  <c:v>3.001026251312914</c:v>
                </c:pt>
                <c:pt idx="27">
                  <c:v>3.001026251312914</c:v>
                </c:pt>
                <c:pt idx="28">
                  <c:v>2.99</c:v>
                </c:pt>
                <c:pt idx="29">
                  <c:v>3.001026251312914</c:v>
                </c:pt>
                <c:pt idx="30">
                  <c:v>3.001026251312914</c:v>
                </c:pt>
                <c:pt idx="31">
                  <c:v>2.99</c:v>
                </c:pt>
                <c:pt idx="32">
                  <c:v>2.99</c:v>
                </c:pt>
                <c:pt idx="33">
                  <c:v>2.99</c:v>
                </c:pt>
                <c:pt idx="34">
                  <c:v>2.99</c:v>
                </c:pt>
                <c:pt idx="35">
                  <c:v>2.99</c:v>
                </c:pt>
                <c:pt idx="36">
                  <c:v>2.99</c:v>
                </c:pt>
                <c:pt idx="37">
                  <c:v>2.99</c:v>
                </c:pt>
                <c:pt idx="38">
                  <c:v>2.986846598284719</c:v>
                </c:pt>
                <c:pt idx="39">
                  <c:v>2.986846598284719</c:v>
                </c:pt>
                <c:pt idx="40">
                  <c:v>2.986846598284719</c:v>
                </c:pt>
                <c:pt idx="41">
                  <c:v>2.986846598284719</c:v>
                </c:pt>
                <c:pt idx="42">
                  <c:v>2.986846598284719</c:v>
                </c:pt>
                <c:pt idx="43">
                  <c:v>2.99</c:v>
                </c:pt>
                <c:pt idx="44">
                  <c:v>2.99</c:v>
                </c:pt>
                <c:pt idx="45">
                  <c:v>2.99</c:v>
                </c:pt>
                <c:pt idx="46">
                  <c:v>2.99</c:v>
                </c:pt>
                <c:pt idx="47">
                  <c:v>2.99</c:v>
                </c:pt>
                <c:pt idx="48">
                  <c:v>2.99</c:v>
                </c:pt>
                <c:pt idx="49">
                  <c:v>2.99</c:v>
                </c:pt>
                <c:pt idx="50">
                  <c:v>2.99</c:v>
                </c:pt>
                <c:pt idx="51">
                  <c:v>2.99</c:v>
                </c:pt>
                <c:pt idx="52">
                  <c:v>2.99</c:v>
                </c:pt>
                <c:pt idx="53">
                  <c:v>2.99</c:v>
                </c:pt>
                <c:pt idx="54">
                  <c:v>2.99</c:v>
                </c:pt>
                <c:pt idx="55">
                  <c:v>2.986846598284719</c:v>
                </c:pt>
                <c:pt idx="56">
                  <c:v>2.986846598284719</c:v>
                </c:pt>
                <c:pt idx="57">
                  <c:v>2.986846598284719</c:v>
                </c:pt>
                <c:pt idx="58">
                  <c:v>2.986846598284719</c:v>
                </c:pt>
                <c:pt idx="59">
                  <c:v>2.986846598284719</c:v>
                </c:pt>
                <c:pt idx="60">
                  <c:v>2.986846598284719</c:v>
                </c:pt>
                <c:pt idx="61">
                  <c:v>2.986846598284719</c:v>
                </c:pt>
                <c:pt idx="62">
                  <c:v>2.986846598284719</c:v>
                </c:pt>
                <c:pt idx="63">
                  <c:v>2.986846598284719</c:v>
                </c:pt>
                <c:pt idx="64">
                  <c:v>2.986846598284719</c:v>
                </c:pt>
                <c:pt idx="65">
                  <c:v>2.986846598284719</c:v>
                </c:pt>
                <c:pt idx="66">
                  <c:v>2.986846598284719</c:v>
                </c:pt>
                <c:pt idx="67">
                  <c:v>2.986846598284719</c:v>
                </c:pt>
                <c:pt idx="68">
                  <c:v>2.986846598284719</c:v>
                </c:pt>
                <c:pt idx="69">
                  <c:v>2.986846598284719</c:v>
                </c:pt>
                <c:pt idx="70">
                  <c:v>2.986846598284719</c:v>
                </c:pt>
                <c:pt idx="71">
                  <c:v>2.986846598284719</c:v>
                </c:pt>
                <c:pt idx="72">
                  <c:v>2.986846598284719</c:v>
                </c:pt>
                <c:pt idx="73">
                  <c:v>2.986846598284719</c:v>
                </c:pt>
                <c:pt idx="74">
                  <c:v>2.986846598284719</c:v>
                </c:pt>
                <c:pt idx="75">
                  <c:v>2.9</c:v>
                </c:pt>
              </c:numCache>
            </c:numRef>
          </c:xVal>
          <c:yVal>
            <c:numRef>
              <c:f>'Rembesan V- Notch'!$B$407:$B$482</c:f>
              <c:numCache>
                <c:formatCode>#,##0.00</c:formatCode>
                <c:ptCount val="76"/>
                <c:pt idx="0" formatCode="0.00">
                  <c:v>86.92</c:v>
                </c:pt>
                <c:pt idx="1">
                  <c:v>86.92</c:v>
                </c:pt>
                <c:pt idx="2" formatCode="0.00">
                  <c:v>86.9</c:v>
                </c:pt>
                <c:pt idx="3" formatCode="0.00">
                  <c:v>86.9</c:v>
                </c:pt>
                <c:pt idx="4" formatCode="0.00">
                  <c:v>86.9</c:v>
                </c:pt>
                <c:pt idx="5" formatCode="0.00">
                  <c:v>86.9</c:v>
                </c:pt>
                <c:pt idx="6" formatCode="0.00">
                  <c:v>86.9</c:v>
                </c:pt>
                <c:pt idx="7" formatCode="0.00">
                  <c:v>86.9</c:v>
                </c:pt>
                <c:pt idx="8" formatCode="0.00">
                  <c:v>86.9</c:v>
                </c:pt>
                <c:pt idx="9" formatCode="0.00">
                  <c:v>86.9</c:v>
                </c:pt>
                <c:pt idx="10" formatCode="0.00">
                  <c:v>86.9</c:v>
                </c:pt>
                <c:pt idx="11">
                  <c:v>86.9</c:v>
                </c:pt>
                <c:pt idx="12" formatCode="0.00">
                  <c:v>86.89</c:v>
                </c:pt>
                <c:pt idx="13" formatCode="0.00">
                  <c:v>86.89</c:v>
                </c:pt>
                <c:pt idx="14" formatCode="0.00">
                  <c:v>86.89</c:v>
                </c:pt>
                <c:pt idx="15" formatCode="0.00">
                  <c:v>86.89</c:v>
                </c:pt>
                <c:pt idx="16" formatCode="0.00">
                  <c:v>86.89</c:v>
                </c:pt>
                <c:pt idx="17" formatCode="0.00">
                  <c:v>86.89</c:v>
                </c:pt>
                <c:pt idx="18" formatCode="0.00">
                  <c:v>86.89</c:v>
                </c:pt>
                <c:pt idx="19" formatCode="0.00">
                  <c:v>86.89</c:v>
                </c:pt>
                <c:pt idx="20" formatCode="0.00">
                  <c:v>86.88</c:v>
                </c:pt>
                <c:pt idx="21" formatCode="0.00">
                  <c:v>86.88</c:v>
                </c:pt>
                <c:pt idx="22">
                  <c:v>86.88</c:v>
                </c:pt>
                <c:pt idx="23">
                  <c:v>86.88</c:v>
                </c:pt>
                <c:pt idx="24">
                  <c:v>86.88</c:v>
                </c:pt>
                <c:pt idx="25">
                  <c:v>86.88</c:v>
                </c:pt>
                <c:pt idx="26" formatCode="0.00">
                  <c:v>86.87</c:v>
                </c:pt>
                <c:pt idx="27" formatCode="0.00">
                  <c:v>86.86</c:v>
                </c:pt>
                <c:pt idx="28" formatCode="0.00">
                  <c:v>86.85</c:v>
                </c:pt>
                <c:pt idx="29" formatCode="0.00">
                  <c:v>86.85</c:v>
                </c:pt>
                <c:pt idx="30" formatCode="0.00">
                  <c:v>86.85</c:v>
                </c:pt>
                <c:pt idx="31">
                  <c:v>86.84</c:v>
                </c:pt>
                <c:pt idx="32" formatCode="0.00">
                  <c:v>86.83</c:v>
                </c:pt>
                <c:pt idx="33" formatCode="0.00">
                  <c:v>86.82</c:v>
                </c:pt>
                <c:pt idx="34">
                  <c:v>86.81</c:v>
                </c:pt>
                <c:pt idx="35">
                  <c:v>86.81</c:v>
                </c:pt>
                <c:pt idx="36">
                  <c:v>86.81</c:v>
                </c:pt>
                <c:pt idx="37">
                  <c:v>86.81</c:v>
                </c:pt>
                <c:pt idx="38" formatCode="0.00">
                  <c:v>86.8</c:v>
                </c:pt>
                <c:pt idx="39" formatCode="0.00">
                  <c:v>86.8</c:v>
                </c:pt>
                <c:pt idx="40" formatCode="0.00">
                  <c:v>86.8</c:v>
                </c:pt>
                <c:pt idx="41" formatCode="0.00">
                  <c:v>86.8</c:v>
                </c:pt>
                <c:pt idx="42" formatCode="0.00">
                  <c:v>86.8</c:v>
                </c:pt>
                <c:pt idx="43" formatCode="0.00">
                  <c:v>86.8</c:v>
                </c:pt>
                <c:pt idx="44" formatCode="0.00">
                  <c:v>86.8</c:v>
                </c:pt>
                <c:pt idx="45" formatCode="0.00">
                  <c:v>86.8</c:v>
                </c:pt>
                <c:pt idx="46" formatCode="0.00">
                  <c:v>86.8</c:v>
                </c:pt>
                <c:pt idx="47" formatCode="0.00">
                  <c:v>86.8</c:v>
                </c:pt>
                <c:pt idx="48" formatCode="0.00">
                  <c:v>86.8</c:v>
                </c:pt>
                <c:pt idx="49" formatCode="0.00">
                  <c:v>86.8</c:v>
                </c:pt>
                <c:pt idx="50" formatCode="0.00">
                  <c:v>86.8</c:v>
                </c:pt>
                <c:pt idx="51" formatCode="0.00">
                  <c:v>86.8</c:v>
                </c:pt>
                <c:pt idx="52" formatCode="0.00">
                  <c:v>86.8</c:v>
                </c:pt>
                <c:pt idx="53" formatCode="0.00">
                  <c:v>86.8</c:v>
                </c:pt>
                <c:pt idx="54">
                  <c:v>86.8</c:v>
                </c:pt>
                <c:pt idx="55" formatCode="0.00">
                  <c:v>86.79</c:v>
                </c:pt>
                <c:pt idx="56">
                  <c:v>86.76</c:v>
                </c:pt>
                <c:pt idx="57">
                  <c:v>86.73</c:v>
                </c:pt>
                <c:pt idx="58">
                  <c:v>86.73</c:v>
                </c:pt>
                <c:pt idx="59">
                  <c:v>86.73</c:v>
                </c:pt>
                <c:pt idx="60">
                  <c:v>86.73</c:v>
                </c:pt>
                <c:pt idx="61">
                  <c:v>86.73</c:v>
                </c:pt>
                <c:pt idx="62">
                  <c:v>86.73</c:v>
                </c:pt>
                <c:pt idx="63">
                  <c:v>86.73</c:v>
                </c:pt>
                <c:pt idx="64">
                  <c:v>86.73</c:v>
                </c:pt>
                <c:pt idx="65">
                  <c:v>86.73</c:v>
                </c:pt>
                <c:pt idx="66">
                  <c:v>86.73</c:v>
                </c:pt>
                <c:pt idx="67" formatCode="0.00">
                  <c:v>86.72</c:v>
                </c:pt>
                <c:pt idx="68" formatCode="0.00">
                  <c:v>86.72</c:v>
                </c:pt>
                <c:pt idx="69" formatCode="0.00">
                  <c:v>86.71</c:v>
                </c:pt>
                <c:pt idx="70">
                  <c:v>86.71</c:v>
                </c:pt>
                <c:pt idx="71">
                  <c:v>86.71</c:v>
                </c:pt>
                <c:pt idx="72">
                  <c:v>86.71</c:v>
                </c:pt>
                <c:pt idx="73">
                  <c:v>86.7</c:v>
                </c:pt>
                <c:pt idx="74">
                  <c:v>86.68</c:v>
                </c:pt>
                <c:pt idx="75">
                  <c:v>86.62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E1-4BD5-9110-F825A811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70463"/>
        <c:axId val="1"/>
      </c:scatterChart>
      <c:valAx>
        <c:axId val="998270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7046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4275737705782779E-2"/>
                  <c:y val="0.3362966404884460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Notch'!$J$499:$J$578</c:f>
              <c:numCache>
                <c:formatCode>0.00</c:formatCode>
                <c:ptCount val="80"/>
                <c:pt idx="0">
                  <c:v>2.8142380773943518</c:v>
                </c:pt>
                <c:pt idx="1">
                  <c:v>2.8142380773943518</c:v>
                </c:pt>
                <c:pt idx="2">
                  <c:v>2.8142380773943518</c:v>
                </c:pt>
                <c:pt idx="3">
                  <c:v>2.8142380773943518</c:v>
                </c:pt>
                <c:pt idx="4">
                  <c:v>2.8997717800116014</c:v>
                </c:pt>
                <c:pt idx="5">
                  <c:v>2.8997717800116014</c:v>
                </c:pt>
                <c:pt idx="6">
                  <c:v>2.8997717800116014</c:v>
                </c:pt>
                <c:pt idx="7">
                  <c:v>2.8997717800116014</c:v>
                </c:pt>
                <c:pt idx="8">
                  <c:v>2.8997717800116014</c:v>
                </c:pt>
                <c:pt idx="9">
                  <c:v>2.8997717800116014</c:v>
                </c:pt>
                <c:pt idx="10">
                  <c:v>2.8997717800116014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2.8142380773943518</c:v>
                </c:pt>
                <c:pt idx="18">
                  <c:v>2.8142380773943518</c:v>
                </c:pt>
                <c:pt idx="19">
                  <c:v>2.8142380773943518</c:v>
                </c:pt>
                <c:pt idx="20">
                  <c:v>2.8142380773943518</c:v>
                </c:pt>
                <c:pt idx="21">
                  <c:v>2.8142380773943518</c:v>
                </c:pt>
                <c:pt idx="22">
                  <c:v>2.8142380773943518</c:v>
                </c:pt>
                <c:pt idx="23">
                  <c:v>2.8142380773943518</c:v>
                </c:pt>
                <c:pt idx="24">
                  <c:v>2.8142380773943518</c:v>
                </c:pt>
                <c:pt idx="25">
                  <c:v>2.8142380773943518</c:v>
                </c:pt>
                <c:pt idx="26">
                  <c:v>2.8142380773943518</c:v>
                </c:pt>
                <c:pt idx="27">
                  <c:v>2.8142380773943518</c:v>
                </c:pt>
                <c:pt idx="28">
                  <c:v>2.8142380773943518</c:v>
                </c:pt>
                <c:pt idx="29">
                  <c:v>2.8142380773943518</c:v>
                </c:pt>
                <c:pt idx="30">
                  <c:v>2.8142380773943518</c:v>
                </c:pt>
                <c:pt idx="31">
                  <c:v>2.8142380773943518</c:v>
                </c:pt>
                <c:pt idx="32">
                  <c:v>2.8142380773943518</c:v>
                </c:pt>
                <c:pt idx="33">
                  <c:v>2.8142380773943518</c:v>
                </c:pt>
                <c:pt idx="34">
                  <c:v>2.8142380773943518</c:v>
                </c:pt>
                <c:pt idx="35">
                  <c:v>2.8142380773943518</c:v>
                </c:pt>
                <c:pt idx="36">
                  <c:v>2.8142380773943518</c:v>
                </c:pt>
                <c:pt idx="37">
                  <c:v>2.8142380773943518</c:v>
                </c:pt>
                <c:pt idx="38">
                  <c:v>2.8142380773943518</c:v>
                </c:pt>
                <c:pt idx="39">
                  <c:v>2.8142380773943518</c:v>
                </c:pt>
                <c:pt idx="40">
                  <c:v>2.8142380773943518</c:v>
                </c:pt>
                <c:pt idx="41">
                  <c:v>2.8142380773943518</c:v>
                </c:pt>
                <c:pt idx="42">
                  <c:v>2.8142380773943518</c:v>
                </c:pt>
                <c:pt idx="43">
                  <c:v>2.8142380773943518</c:v>
                </c:pt>
                <c:pt idx="44">
                  <c:v>2.8142380773943518</c:v>
                </c:pt>
                <c:pt idx="45">
                  <c:v>2.8142380773943518</c:v>
                </c:pt>
                <c:pt idx="46">
                  <c:v>2.8142380773943518</c:v>
                </c:pt>
                <c:pt idx="47">
                  <c:v>2.8142380773943518</c:v>
                </c:pt>
                <c:pt idx="48">
                  <c:v>2.8142380773943518</c:v>
                </c:pt>
                <c:pt idx="49">
                  <c:v>2.8142380773943518</c:v>
                </c:pt>
                <c:pt idx="50">
                  <c:v>2.8142380773943518</c:v>
                </c:pt>
                <c:pt idx="51">
                  <c:v>2.81</c:v>
                </c:pt>
                <c:pt idx="52">
                  <c:v>2.81</c:v>
                </c:pt>
                <c:pt idx="53">
                  <c:v>2.81</c:v>
                </c:pt>
                <c:pt idx="54">
                  <c:v>2.81</c:v>
                </c:pt>
                <c:pt idx="55">
                  <c:v>2.81</c:v>
                </c:pt>
                <c:pt idx="56">
                  <c:v>2.7302362895506049</c:v>
                </c:pt>
                <c:pt idx="57">
                  <c:v>2.7302362895506049</c:v>
                </c:pt>
                <c:pt idx="58">
                  <c:v>2.81</c:v>
                </c:pt>
                <c:pt idx="59">
                  <c:v>2.7302362895506049</c:v>
                </c:pt>
                <c:pt idx="60">
                  <c:v>2.7302362895506049</c:v>
                </c:pt>
                <c:pt idx="61">
                  <c:v>2.7302362895506049</c:v>
                </c:pt>
                <c:pt idx="62">
                  <c:v>2.7302362895506049</c:v>
                </c:pt>
                <c:pt idx="63">
                  <c:v>2.7302362895506049</c:v>
                </c:pt>
                <c:pt idx="64">
                  <c:v>2.7302362895506049</c:v>
                </c:pt>
                <c:pt idx="65">
                  <c:v>2.7302362895506049</c:v>
                </c:pt>
                <c:pt idx="66">
                  <c:v>2.7302362895506049</c:v>
                </c:pt>
                <c:pt idx="67">
                  <c:v>2.7302362895506049</c:v>
                </c:pt>
                <c:pt idx="68">
                  <c:v>2.7302362895506049</c:v>
                </c:pt>
                <c:pt idx="69">
                  <c:v>2.7302362895506049</c:v>
                </c:pt>
                <c:pt idx="70">
                  <c:v>2.7302362895506049</c:v>
                </c:pt>
                <c:pt idx="71">
                  <c:v>2.7302362895506049</c:v>
                </c:pt>
                <c:pt idx="72">
                  <c:v>2.7302362895506049</c:v>
                </c:pt>
                <c:pt idx="73">
                  <c:v>2.7302362895506049</c:v>
                </c:pt>
                <c:pt idx="74">
                  <c:v>2.7302362895506049</c:v>
                </c:pt>
                <c:pt idx="75">
                  <c:v>2.7302362895506049</c:v>
                </c:pt>
                <c:pt idx="76">
                  <c:v>2.7302362895506049</c:v>
                </c:pt>
                <c:pt idx="77">
                  <c:v>2.7302362895506049</c:v>
                </c:pt>
                <c:pt idx="78">
                  <c:v>2.7302362895506049</c:v>
                </c:pt>
                <c:pt idx="79">
                  <c:v>2.7302362895506049</c:v>
                </c:pt>
              </c:numCache>
            </c:numRef>
          </c:xVal>
          <c:yVal>
            <c:numRef>
              <c:f>'Rembesan V- Notch'!$B$499:$B$578</c:f>
              <c:numCache>
                <c:formatCode>#,##0.00</c:formatCode>
                <c:ptCount val="80"/>
                <c:pt idx="0">
                  <c:v>86.59</c:v>
                </c:pt>
                <c:pt idx="1">
                  <c:v>86.59</c:v>
                </c:pt>
                <c:pt idx="2">
                  <c:v>86.59</c:v>
                </c:pt>
                <c:pt idx="3">
                  <c:v>86.59</c:v>
                </c:pt>
                <c:pt idx="4">
                  <c:v>86.59</c:v>
                </c:pt>
                <c:pt idx="5">
                  <c:v>86.59</c:v>
                </c:pt>
                <c:pt idx="6">
                  <c:v>86.59</c:v>
                </c:pt>
                <c:pt idx="7">
                  <c:v>86.59</c:v>
                </c:pt>
                <c:pt idx="8">
                  <c:v>86.59</c:v>
                </c:pt>
                <c:pt idx="9">
                  <c:v>86.59</c:v>
                </c:pt>
                <c:pt idx="10">
                  <c:v>86.59</c:v>
                </c:pt>
                <c:pt idx="11">
                  <c:v>86.59</c:v>
                </c:pt>
                <c:pt idx="12">
                  <c:v>86.59</c:v>
                </c:pt>
                <c:pt idx="13">
                  <c:v>86.59</c:v>
                </c:pt>
                <c:pt idx="14">
                  <c:v>86.59</c:v>
                </c:pt>
                <c:pt idx="15">
                  <c:v>86.59</c:v>
                </c:pt>
                <c:pt idx="16">
                  <c:v>86.59</c:v>
                </c:pt>
                <c:pt idx="17" formatCode="0.00">
                  <c:v>86.57</c:v>
                </c:pt>
                <c:pt idx="18" formatCode="0.00">
                  <c:v>86.56</c:v>
                </c:pt>
                <c:pt idx="19">
                  <c:v>86.56</c:v>
                </c:pt>
                <c:pt idx="20" formatCode="0.00">
                  <c:v>86.55</c:v>
                </c:pt>
                <c:pt idx="21" formatCode="0.00">
                  <c:v>86.55</c:v>
                </c:pt>
                <c:pt idx="22" formatCode="0.00">
                  <c:v>86.55</c:v>
                </c:pt>
                <c:pt idx="23">
                  <c:v>86.53</c:v>
                </c:pt>
                <c:pt idx="24">
                  <c:v>86.51</c:v>
                </c:pt>
                <c:pt idx="25" formatCode="0.00">
                  <c:v>86.5</c:v>
                </c:pt>
                <c:pt idx="26" formatCode="0.00">
                  <c:v>86.47</c:v>
                </c:pt>
                <c:pt idx="27">
                  <c:v>86.45</c:v>
                </c:pt>
                <c:pt idx="28">
                  <c:v>86.45</c:v>
                </c:pt>
                <c:pt idx="29">
                  <c:v>86.45</c:v>
                </c:pt>
                <c:pt idx="30">
                  <c:v>86.45</c:v>
                </c:pt>
                <c:pt idx="31">
                  <c:v>86.45</c:v>
                </c:pt>
                <c:pt idx="32">
                  <c:v>86.45</c:v>
                </c:pt>
                <c:pt idx="33">
                  <c:v>86.45</c:v>
                </c:pt>
                <c:pt idx="34">
                  <c:v>86.43</c:v>
                </c:pt>
                <c:pt idx="35" formatCode="0.00">
                  <c:v>86.42</c:v>
                </c:pt>
                <c:pt idx="36" formatCode="0.00">
                  <c:v>86.41</c:v>
                </c:pt>
                <c:pt idx="37" formatCode="0.00">
                  <c:v>86.39</c:v>
                </c:pt>
                <c:pt idx="38">
                  <c:v>86.34</c:v>
                </c:pt>
                <c:pt idx="39" formatCode="0.00">
                  <c:v>86.31</c:v>
                </c:pt>
                <c:pt idx="40" formatCode="0.00">
                  <c:v>86.31</c:v>
                </c:pt>
                <c:pt idx="41">
                  <c:v>86.3</c:v>
                </c:pt>
                <c:pt idx="42">
                  <c:v>86.28</c:v>
                </c:pt>
                <c:pt idx="43">
                  <c:v>86.26</c:v>
                </c:pt>
                <c:pt idx="44">
                  <c:v>86.26</c:v>
                </c:pt>
                <c:pt idx="45" formatCode="0.00">
                  <c:v>86.22</c:v>
                </c:pt>
                <c:pt idx="46">
                  <c:v>86.22</c:v>
                </c:pt>
                <c:pt idx="47">
                  <c:v>86.18</c:v>
                </c:pt>
                <c:pt idx="48">
                  <c:v>86.16</c:v>
                </c:pt>
                <c:pt idx="49" formatCode="0.00">
                  <c:v>86.15</c:v>
                </c:pt>
                <c:pt idx="50">
                  <c:v>86.15</c:v>
                </c:pt>
                <c:pt idx="51">
                  <c:v>86.14</c:v>
                </c:pt>
                <c:pt idx="52" formatCode="0.00">
                  <c:v>86.11</c:v>
                </c:pt>
                <c:pt idx="53">
                  <c:v>86.06</c:v>
                </c:pt>
                <c:pt idx="54">
                  <c:v>86.06</c:v>
                </c:pt>
                <c:pt idx="55" formatCode="0.00">
                  <c:v>86.05</c:v>
                </c:pt>
                <c:pt idx="56" formatCode="0.00">
                  <c:v>85.99</c:v>
                </c:pt>
                <c:pt idx="57">
                  <c:v>85.99</c:v>
                </c:pt>
                <c:pt idx="58">
                  <c:v>85.99</c:v>
                </c:pt>
                <c:pt idx="59" formatCode="0.00">
                  <c:v>85.96</c:v>
                </c:pt>
                <c:pt idx="60">
                  <c:v>85.94</c:v>
                </c:pt>
                <c:pt idx="61">
                  <c:v>85.91</c:v>
                </c:pt>
                <c:pt idx="62" formatCode="0.00">
                  <c:v>85.88</c:v>
                </c:pt>
                <c:pt idx="63" formatCode="0.00">
                  <c:v>85.87</c:v>
                </c:pt>
                <c:pt idx="64" formatCode="0.00">
                  <c:v>85.87</c:v>
                </c:pt>
                <c:pt idx="65" formatCode="0.00">
                  <c:v>85.87</c:v>
                </c:pt>
                <c:pt idx="66">
                  <c:v>85.86</c:v>
                </c:pt>
                <c:pt idx="67" formatCode="0.00">
                  <c:v>85.85</c:v>
                </c:pt>
                <c:pt idx="68" formatCode="0.00">
                  <c:v>85.85</c:v>
                </c:pt>
                <c:pt idx="69" formatCode="0.00">
                  <c:v>85.85</c:v>
                </c:pt>
                <c:pt idx="70" formatCode="0.00">
                  <c:v>85.85</c:v>
                </c:pt>
                <c:pt idx="71" formatCode="0.00">
                  <c:v>85.85</c:v>
                </c:pt>
                <c:pt idx="72" formatCode="0.00">
                  <c:v>85.85</c:v>
                </c:pt>
                <c:pt idx="73" formatCode="0.00">
                  <c:v>85.85</c:v>
                </c:pt>
                <c:pt idx="74" formatCode="0.00">
                  <c:v>85.85</c:v>
                </c:pt>
                <c:pt idx="75" formatCode="0.00">
                  <c:v>85.85</c:v>
                </c:pt>
                <c:pt idx="76" formatCode="0.00">
                  <c:v>85.85</c:v>
                </c:pt>
                <c:pt idx="77" formatCode="0.00">
                  <c:v>85.85</c:v>
                </c:pt>
                <c:pt idx="78" formatCode="0.00">
                  <c:v>85.83</c:v>
                </c:pt>
                <c:pt idx="79" formatCode="0.00">
                  <c:v>85.83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00-4B42-B143-5294944D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60479"/>
        <c:axId val="1"/>
      </c:scatterChart>
      <c:valAx>
        <c:axId val="99826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604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4275737705782779E-2"/>
                  <c:y val="0.3362966404884460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Notch'!$J$585:$J$737</c:f>
              <c:numCache>
                <c:formatCode>0.00</c:formatCode>
                <c:ptCount val="153"/>
                <c:pt idx="0">
                  <c:v>2.7302362895506049</c:v>
                </c:pt>
                <c:pt idx="1">
                  <c:v>2.7302362895506049</c:v>
                </c:pt>
                <c:pt idx="2">
                  <c:v>2.7302362895506049</c:v>
                </c:pt>
                <c:pt idx="3">
                  <c:v>2.7302362895506049</c:v>
                </c:pt>
                <c:pt idx="4">
                  <c:v>2.7302362895506049</c:v>
                </c:pt>
                <c:pt idx="5">
                  <c:v>2.7302362895506049</c:v>
                </c:pt>
                <c:pt idx="6">
                  <c:v>2.7302362895506049</c:v>
                </c:pt>
                <c:pt idx="7">
                  <c:v>2.7302362895506049</c:v>
                </c:pt>
                <c:pt idx="8">
                  <c:v>2.7302362895506049</c:v>
                </c:pt>
                <c:pt idx="9">
                  <c:v>2.7302362895506049</c:v>
                </c:pt>
                <c:pt idx="10">
                  <c:v>2.7302362895506049</c:v>
                </c:pt>
                <c:pt idx="11">
                  <c:v>2.7302362895506049</c:v>
                </c:pt>
                <c:pt idx="12">
                  <c:v>2.7302362895506049</c:v>
                </c:pt>
                <c:pt idx="13">
                  <c:v>2.7302362895506049</c:v>
                </c:pt>
                <c:pt idx="14">
                  <c:v>2.7302362895506049</c:v>
                </c:pt>
                <c:pt idx="15">
                  <c:v>2.7302362895506049</c:v>
                </c:pt>
                <c:pt idx="16">
                  <c:v>2.7302362895506049</c:v>
                </c:pt>
                <c:pt idx="17">
                  <c:v>2.7302362895506049</c:v>
                </c:pt>
                <c:pt idx="18">
                  <c:v>2.7302362895506049</c:v>
                </c:pt>
                <c:pt idx="19">
                  <c:v>2.7302362895506049</c:v>
                </c:pt>
                <c:pt idx="20">
                  <c:v>2.73</c:v>
                </c:pt>
                <c:pt idx="21">
                  <c:v>2.73</c:v>
                </c:pt>
                <c:pt idx="22">
                  <c:v>2.73</c:v>
                </c:pt>
                <c:pt idx="23">
                  <c:v>2.73</c:v>
                </c:pt>
                <c:pt idx="24">
                  <c:v>2.73</c:v>
                </c:pt>
                <c:pt idx="25">
                  <c:v>2.73</c:v>
                </c:pt>
                <c:pt idx="26">
                  <c:v>2.73</c:v>
                </c:pt>
                <c:pt idx="27">
                  <c:v>2.73</c:v>
                </c:pt>
                <c:pt idx="28">
                  <c:v>2.73</c:v>
                </c:pt>
                <c:pt idx="29">
                  <c:v>2.65</c:v>
                </c:pt>
                <c:pt idx="30">
                  <c:v>2.65</c:v>
                </c:pt>
                <c:pt idx="31">
                  <c:v>2.65</c:v>
                </c:pt>
                <c:pt idx="32">
                  <c:v>2.6477571600000003</c:v>
                </c:pt>
                <c:pt idx="33">
                  <c:v>2.65</c:v>
                </c:pt>
                <c:pt idx="34">
                  <c:v>2.65</c:v>
                </c:pt>
                <c:pt idx="35">
                  <c:v>2.65</c:v>
                </c:pt>
                <c:pt idx="36">
                  <c:v>2.65</c:v>
                </c:pt>
                <c:pt idx="37">
                  <c:v>2.6477571600000003</c:v>
                </c:pt>
                <c:pt idx="38">
                  <c:v>2.6477571600000003</c:v>
                </c:pt>
                <c:pt idx="39">
                  <c:v>2.6477571600000003</c:v>
                </c:pt>
                <c:pt idx="40">
                  <c:v>2.6477571600000003</c:v>
                </c:pt>
                <c:pt idx="41">
                  <c:v>2.6477571600000003</c:v>
                </c:pt>
                <c:pt idx="42">
                  <c:v>2.6477571600000003</c:v>
                </c:pt>
                <c:pt idx="43">
                  <c:v>2.6477571600000003</c:v>
                </c:pt>
                <c:pt idx="44">
                  <c:v>2.6477571600000003</c:v>
                </c:pt>
                <c:pt idx="45">
                  <c:v>2.6477571600000003</c:v>
                </c:pt>
                <c:pt idx="46">
                  <c:v>2.6477571600000003</c:v>
                </c:pt>
                <c:pt idx="47">
                  <c:v>2.6477571600000003</c:v>
                </c:pt>
                <c:pt idx="48">
                  <c:v>2.6477571600000003</c:v>
                </c:pt>
                <c:pt idx="49">
                  <c:v>2.6477571600000003</c:v>
                </c:pt>
                <c:pt idx="50">
                  <c:v>2.6477571600000003</c:v>
                </c:pt>
                <c:pt idx="51">
                  <c:v>2.6477571600000003</c:v>
                </c:pt>
                <c:pt idx="52">
                  <c:v>2.6477571600000003</c:v>
                </c:pt>
                <c:pt idx="53">
                  <c:v>2.6477571600000003</c:v>
                </c:pt>
                <c:pt idx="54">
                  <c:v>2.6477571600000003</c:v>
                </c:pt>
                <c:pt idx="55">
                  <c:v>2.6477571600000003</c:v>
                </c:pt>
                <c:pt idx="56">
                  <c:v>2.6477571600000003</c:v>
                </c:pt>
                <c:pt idx="57">
                  <c:v>2.6477571600000003</c:v>
                </c:pt>
                <c:pt idx="58">
                  <c:v>2.6477571600000003</c:v>
                </c:pt>
                <c:pt idx="59">
                  <c:v>2.6477571600000003</c:v>
                </c:pt>
                <c:pt idx="60">
                  <c:v>2.6477571600000003</c:v>
                </c:pt>
                <c:pt idx="61">
                  <c:v>2.6477571600000003</c:v>
                </c:pt>
                <c:pt idx="62">
                  <c:v>2.6477571600000003</c:v>
                </c:pt>
                <c:pt idx="63">
                  <c:v>2.6477571600000003</c:v>
                </c:pt>
                <c:pt idx="64">
                  <c:v>2.6477571600000003</c:v>
                </c:pt>
                <c:pt idx="65">
                  <c:v>2.6477571600000003</c:v>
                </c:pt>
                <c:pt idx="66">
                  <c:v>2.6477571600000003</c:v>
                </c:pt>
                <c:pt idx="67">
                  <c:v>2.57</c:v>
                </c:pt>
                <c:pt idx="68">
                  <c:v>2.57</c:v>
                </c:pt>
                <c:pt idx="69">
                  <c:v>2.57</c:v>
                </c:pt>
                <c:pt idx="70">
                  <c:v>2.57</c:v>
                </c:pt>
                <c:pt idx="71">
                  <c:v>2.57</c:v>
                </c:pt>
                <c:pt idx="72">
                  <c:v>2.57</c:v>
                </c:pt>
                <c:pt idx="73">
                  <c:v>2.57</c:v>
                </c:pt>
                <c:pt idx="74">
                  <c:v>2.57</c:v>
                </c:pt>
                <c:pt idx="75">
                  <c:v>2.57</c:v>
                </c:pt>
                <c:pt idx="76">
                  <c:v>2.57</c:v>
                </c:pt>
                <c:pt idx="77">
                  <c:v>2.57</c:v>
                </c:pt>
                <c:pt idx="78">
                  <c:v>2.5667913756439189</c:v>
                </c:pt>
                <c:pt idx="79">
                  <c:v>2.5667913756439189</c:v>
                </c:pt>
                <c:pt idx="80">
                  <c:v>2.5667913756439189</c:v>
                </c:pt>
                <c:pt idx="81">
                  <c:v>2.5667913756439189</c:v>
                </c:pt>
                <c:pt idx="82">
                  <c:v>2.5667913756439189</c:v>
                </c:pt>
                <c:pt idx="83">
                  <c:v>2.5667913756439189</c:v>
                </c:pt>
                <c:pt idx="84">
                  <c:v>2.5667913756439189</c:v>
                </c:pt>
                <c:pt idx="85">
                  <c:v>2.5667913756439189</c:v>
                </c:pt>
                <c:pt idx="86">
                  <c:v>2.5667913756439189</c:v>
                </c:pt>
                <c:pt idx="87">
                  <c:v>2.5667913756439189</c:v>
                </c:pt>
                <c:pt idx="88">
                  <c:v>2.5667913756439189</c:v>
                </c:pt>
                <c:pt idx="89">
                  <c:v>2.5667913756439189</c:v>
                </c:pt>
                <c:pt idx="90">
                  <c:v>2.5667913756439189</c:v>
                </c:pt>
                <c:pt idx="91">
                  <c:v>2.5667913756439189</c:v>
                </c:pt>
                <c:pt idx="92">
                  <c:v>2.5667913756439189</c:v>
                </c:pt>
                <c:pt idx="93">
                  <c:v>2.5667913756439189</c:v>
                </c:pt>
                <c:pt idx="94">
                  <c:v>2.5667913756439189</c:v>
                </c:pt>
                <c:pt idx="95">
                  <c:v>2.5667913756439189</c:v>
                </c:pt>
                <c:pt idx="96">
                  <c:v>2.5667913756439189</c:v>
                </c:pt>
                <c:pt idx="97">
                  <c:v>2.5667913756439189</c:v>
                </c:pt>
                <c:pt idx="98">
                  <c:v>2.5667913756439189</c:v>
                </c:pt>
                <c:pt idx="99">
                  <c:v>2.5667913756439189</c:v>
                </c:pt>
                <c:pt idx="100">
                  <c:v>2.5667913756439189</c:v>
                </c:pt>
                <c:pt idx="101">
                  <c:v>2.5667913756439189</c:v>
                </c:pt>
                <c:pt idx="102">
                  <c:v>2.5667913756439189</c:v>
                </c:pt>
                <c:pt idx="103">
                  <c:v>2.5667913756439189</c:v>
                </c:pt>
                <c:pt idx="104">
                  <c:v>2.5667913756439189</c:v>
                </c:pt>
                <c:pt idx="105">
                  <c:v>2.5667913756439189</c:v>
                </c:pt>
                <c:pt idx="106">
                  <c:v>2.5667913756439189</c:v>
                </c:pt>
                <c:pt idx="107">
                  <c:v>2.5667913756439189</c:v>
                </c:pt>
                <c:pt idx="108">
                  <c:v>2.5667913756439189</c:v>
                </c:pt>
                <c:pt idx="109">
                  <c:v>2.5667913756439189</c:v>
                </c:pt>
                <c:pt idx="110">
                  <c:v>2.5667913756439189</c:v>
                </c:pt>
                <c:pt idx="111">
                  <c:v>2.5667913756439189</c:v>
                </c:pt>
                <c:pt idx="112">
                  <c:v>2.5667913756439189</c:v>
                </c:pt>
                <c:pt idx="113">
                  <c:v>2.5667913756439189</c:v>
                </c:pt>
                <c:pt idx="114">
                  <c:v>2.5667913756439189</c:v>
                </c:pt>
                <c:pt idx="115">
                  <c:v>2.5667913756439189</c:v>
                </c:pt>
                <c:pt idx="116">
                  <c:v>2.5667913756439189</c:v>
                </c:pt>
                <c:pt idx="117">
                  <c:v>2.5667913756439189</c:v>
                </c:pt>
                <c:pt idx="118">
                  <c:v>2.5667913756439189</c:v>
                </c:pt>
                <c:pt idx="119">
                  <c:v>2.5667913756439189</c:v>
                </c:pt>
                <c:pt idx="120">
                  <c:v>2.5667913756439189</c:v>
                </c:pt>
                <c:pt idx="121">
                  <c:v>2.5667913756439189</c:v>
                </c:pt>
                <c:pt idx="122">
                  <c:v>2.5667913756439189</c:v>
                </c:pt>
                <c:pt idx="123">
                  <c:v>2.5667913756439189</c:v>
                </c:pt>
                <c:pt idx="124">
                  <c:v>2.5667913756439189</c:v>
                </c:pt>
                <c:pt idx="125">
                  <c:v>2.4900000000000002</c:v>
                </c:pt>
                <c:pt idx="126">
                  <c:v>2.4900000000000002</c:v>
                </c:pt>
                <c:pt idx="127">
                  <c:v>2.4900000000000002</c:v>
                </c:pt>
                <c:pt idx="128">
                  <c:v>2.4873295657136421</c:v>
                </c:pt>
                <c:pt idx="129">
                  <c:v>2.4873295657136421</c:v>
                </c:pt>
                <c:pt idx="130">
                  <c:v>2.4873295657136421</c:v>
                </c:pt>
                <c:pt idx="131">
                  <c:v>2.4873295657136421</c:v>
                </c:pt>
                <c:pt idx="132">
                  <c:v>2.4873295657136421</c:v>
                </c:pt>
                <c:pt idx="133">
                  <c:v>2.4873295657136421</c:v>
                </c:pt>
                <c:pt idx="134">
                  <c:v>2.4873295657136421</c:v>
                </c:pt>
                <c:pt idx="135">
                  <c:v>2.4900000000000002</c:v>
                </c:pt>
                <c:pt idx="136">
                  <c:v>2.4900000000000002</c:v>
                </c:pt>
                <c:pt idx="137">
                  <c:v>2.4900000000000002</c:v>
                </c:pt>
                <c:pt idx="138">
                  <c:v>2.4900000000000002</c:v>
                </c:pt>
                <c:pt idx="139">
                  <c:v>2.4900000000000002</c:v>
                </c:pt>
                <c:pt idx="140">
                  <c:v>2.4873295657136421</c:v>
                </c:pt>
                <c:pt idx="141">
                  <c:v>2.4873295657136421</c:v>
                </c:pt>
                <c:pt idx="142">
                  <c:v>2.4873295657136421</c:v>
                </c:pt>
                <c:pt idx="143">
                  <c:v>2.4873295657136421</c:v>
                </c:pt>
                <c:pt idx="144">
                  <c:v>2.4873295657136421</c:v>
                </c:pt>
                <c:pt idx="145">
                  <c:v>2.4873295657136421</c:v>
                </c:pt>
                <c:pt idx="146">
                  <c:v>2.4873295657136421</c:v>
                </c:pt>
                <c:pt idx="147">
                  <c:v>2.4873295657136421</c:v>
                </c:pt>
                <c:pt idx="148">
                  <c:v>2.4873295657136421</c:v>
                </c:pt>
                <c:pt idx="149">
                  <c:v>2.41</c:v>
                </c:pt>
                <c:pt idx="150">
                  <c:v>2.41</c:v>
                </c:pt>
                <c:pt idx="151">
                  <c:v>2.41</c:v>
                </c:pt>
                <c:pt idx="152">
                  <c:v>2.4873295657136421</c:v>
                </c:pt>
              </c:numCache>
            </c:numRef>
          </c:xVal>
          <c:yVal>
            <c:numRef>
              <c:f>'Rembesan V- Notch'!$B$585:$B$737</c:f>
              <c:numCache>
                <c:formatCode>0.00</c:formatCode>
                <c:ptCount val="153"/>
                <c:pt idx="0">
                  <c:v>85.75</c:v>
                </c:pt>
                <c:pt idx="1">
                  <c:v>85.75</c:v>
                </c:pt>
                <c:pt idx="2">
                  <c:v>85.75</c:v>
                </c:pt>
                <c:pt idx="3">
                  <c:v>85.75</c:v>
                </c:pt>
                <c:pt idx="4">
                  <c:v>85.75</c:v>
                </c:pt>
                <c:pt idx="5">
                  <c:v>85.75</c:v>
                </c:pt>
                <c:pt idx="6">
                  <c:v>85.75</c:v>
                </c:pt>
                <c:pt idx="7">
                  <c:v>85.75</c:v>
                </c:pt>
                <c:pt idx="8">
                  <c:v>85.75</c:v>
                </c:pt>
                <c:pt idx="9">
                  <c:v>85.75</c:v>
                </c:pt>
                <c:pt idx="10">
                  <c:v>85.75</c:v>
                </c:pt>
                <c:pt idx="11">
                  <c:v>85.75</c:v>
                </c:pt>
                <c:pt idx="12">
                  <c:v>85.75</c:v>
                </c:pt>
                <c:pt idx="13">
                  <c:v>85.75</c:v>
                </c:pt>
                <c:pt idx="14">
                  <c:v>85.74</c:v>
                </c:pt>
                <c:pt idx="15">
                  <c:v>85.72</c:v>
                </c:pt>
                <c:pt idx="16">
                  <c:v>85.69</c:v>
                </c:pt>
                <c:pt idx="17" formatCode="#,##0.00">
                  <c:v>85.69</c:v>
                </c:pt>
                <c:pt idx="18" formatCode="#,##0.00">
                  <c:v>85.67</c:v>
                </c:pt>
                <c:pt idx="19">
                  <c:v>85.62</c:v>
                </c:pt>
                <c:pt idx="20">
                  <c:v>85.61</c:v>
                </c:pt>
                <c:pt idx="21">
                  <c:v>85.61</c:v>
                </c:pt>
                <c:pt idx="22">
                  <c:v>85.61</c:v>
                </c:pt>
                <c:pt idx="23">
                  <c:v>85.61</c:v>
                </c:pt>
                <c:pt idx="24">
                  <c:v>85.61</c:v>
                </c:pt>
                <c:pt idx="25">
                  <c:v>85.61</c:v>
                </c:pt>
                <c:pt idx="26">
                  <c:v>85.61</c:v>
                </c:pt>
                <c:pt idx="27">
                  <c:v>85.61</c:v>
                </c:pt>
                <c:pt idx="28">
                  <c:v>85.61</c:v>
                </c:pt>
                <c:pt idx="29">
                  <c:v>85.6</c:v>
                </c:pt>
                <c:pt idx="30" formatCode="#,##0.00">
                  <c:v>85.6</c:v>
                </c:pt>
                <c:pt idx="31" formatCode="#,##0.00">
                  <c:v>85.6</c:v>
                </c:pt>
                <c:pt idx="32">
                  <c:v>85.59</c:v>
                </c:pt>
                <c:pt idx="33">
                  <c:v>85.59</c:v>
                </c:pt>
                <c:pt idx="34">
                  <c:v>85.59</c:v>
                </c:pt>
                <c:pt idx="35">
                  <c:v>85.59</c:v>
                </c:pt>
                <c:pt idx="36">
                  <c:v>85.59</c:v>
                </c:pt>
                <c:pt idx="37">
                  <c:v>85.55</c:v>
                </c:pt>
                <c:pt idx="38" formatCode="#,##0.00">
                  <c:v>85.51</c:v>
                </c:pt>
                <c:pt idx="39">
                  <c:v>85.48</c:v>
                </c:pt>
                <c:pt idx="40" formatCode="#,##0.00">
                  <c:v>85.46</c:v>
                </c:pt>
                <c:pt idx="41">
                  <c:v>85.44</c:v>
                </c:pt>
                <c:pt idx="42" formatCode="#,##0.00">
                  <c:v>85.4</c:v>
                </c:pt>
                <c:pt idx="43">
                  <c:v>85.38</c:v>
                </c:pt>
                <c:pt idx="44">
                  <c:v>85.36</c:v>
                </c:pt>
                <c:pt idx="45" formatCode="#,##0.00">
                  <c:v>85.32</c:v>
                </c:pt>
                <c:pt idx="46" formatCode="#,##0.00">
                  <c:v>85.3</c:v>
                </c:pt>
                <c:pt idx="47">
                  <c:v>85.29</c:v>
                </c:pt>
                <c:pt idx="48">
                  <c:v>85.24</c:v>
                </c:pt>
                <c:pt idx="49">
                  <c:v>85.2</c:v>
                </c:pt>
                <c:pt idx="50" formatCode="#,##0.00">
                  <c:v>85.2</c:v>
                </c:pt>
                <c:pt idx="51" formatCode="#,##0.00">
                  <c:v>85.16</c:v>
                </c:pt>
                <c:pt idx="52">
                  <c:v>85.15</c:v>
                </c:pt>
                <c:pt idx="53" formatCode="#,##0.00">
                  <c:v>85.13</c:v>
                </c:pt>
                <c:pt idx="54">
                  <c:v>85.12</c:v>
                </c:pt>
                <c:pt idx="55" formatCode="#,##0.00">
                  <c:v>85.12</c:v>
                </c:pt>
                <c:pt idx="56" formatCode="#,##0.00">
                  <c:v>85.1</c:v>
                </c:pt>
                <c:pt idx="57">
                  <c:v>85.02</c:v>
                </c:pt>
                <c:pt idx="58" formatCode="#,##0.00">
                  <c:v>85</c:v>
                </c:pt>
                <c:pt idx="59" formatCode="#,##0.00">
                  <c:v>85</c:v>
                </c:pt>
                <c:pt idx="60">
                  <c:v>84.95</c:v>
                </c:pt>
                <c:pt idx="61" formatCode="#,##0.00">
                  <c:v>84.93</c:v>
                </c:pt>
                <c:pt idx="62" formatCode="#,##0.00">
                  <c:v>84.9</c:v>
                </c:pt>
                <c:pt idx="63">
                  <c:v>84.89</c:v>
                </c:pt>
                <c:pt idx="64">
                  <c:v>84.86</c:v>
                </c:pt>
                <c:pt idx="65">
                  <c:v>84.84</c:v>
                </c:pt>
                <c:pt idx="66" formatCode="#,##0.00">
                  <c:v>84.84</c:v>
                </c:pt>
                <c:pt idx="67" formatCode="#,##0.00">
                  <c:v>84.81</c:v>
                </c:pt>
                <c:pt idx="68">
                  <c:v>84.77</c:v>
                </c:pt>
                <c:pt idx="69" formatCode="#,##0.00">
                  <c:v>84.76</c:v>
                </c:pt>
                <c:pt idx="70" formatCode="#,##0.00">
                  <c:v>84.73</c:v>
                </c:pt>
                <c:pt idx="71" formatCode="#,##0.00">
                  <c:v>84.71</c:v>
                </c:pt>
                <c:pt idx="72">
                  <c:v>84.7</c:v>
                </c:pt>
                <c:pt idx="73" formatCode="#,##0.00">
                  <c:v>84.69</c:v>
                </c:pt>
                <c:pt idx="74">
                  <c:v>84.61</c:v>
                </c:pt>
                <c:pt idx="75">
                  <c:v>84.61</c:v>
                </c:pt>
                <c:pt idx="76" formatCode="#,##0.00">
                  <c:v>84.6</c:v>
                </c:pt>
                <c:pt idx="77">
                  <c:v>84.58</c:v>
                </c:pt>
                <c:pt idx="78" formatCode="#,##0.00">
                  <c:v>84.55</c:v>
                </c:pt>
                <c:pt idx="79" formatCode="#,##0.00">
                  <c:v>84.52</c:v>
                </c:pt>
                <c:pt idx="80">
                  <c:v>84.48</c:v>
                </c:pt>
                <c:pt idx="81" formatCode="#,##0.00">
                  <c:v>84.46</c:v>
                </c:pt>
                <c:pt idx="82">
                  <c:v>84.45</c:v>
                </c:pt>
                <c:pt idx="83">
                  <c:v>84.45</c:v>
                </c:pt>
                <c:pt idx="84" formatCode="#,##0.00">
                  <c:v>84.41</c:v>
                </c:pt>
                <c:pt idx="85" formatCode="#,##0.00">
                  <c:v>84.4</c:v>
                </c:pt>
                <c:pt idx="86" formatCode="#,##0.00">
                  <c:v>84.35</c:v>
                </c:pt>
                <c:pt idx="87">
                  <c:v>84.34</c:v>
                </c:pt>
                <c:pt idx="88" formatCode="#,##0.00">
                  <c:v>84.31</c:v>
                </c:pt>
                <c:pt idx="89">
                  <c:v>84.3</c:v>
                </c:pt>
                <c:pt idx="90">
                  <c:v>84.29</c:v>
                </c:pt>
                <c:pt idx="91" formatCode="#,##0.00">
                  <c:v>84.26</c:v>
                </c:pt>
                <c:pt idx="92" formatCode="#,##0.00">
                  <c:v>84.26</c:v>
                </c:pt>
                <c:pt idx="93" formatCode="#,##0.00">
                  <c:v>84.21</c:v>
                </c:pt>
                <c:pt idx="94">
                  <c:v>84.19</c:v>
                </c:pt>
                <c:pt idx="95">
                  <c:v>84.18</c:v>
                </c:pt>
                <c:pt idx="96">
                  <c:v>84.16</c:v>
                </c:pt>
                <c:pt idx="97" formatCode="#,##0.00">
                  <c:v>84.15</c:v>
                </c:pt>
                <c:pt idx="98" formatCode="#,##0.00">
                  <c:v>84.15</c:v>
                </c:pt>
                <c:pt idx="99" formatCode="#,##0.00">
                  <c:v>84.13</c:v>
                </c:pt>
                <c:pt idx="100" formatCode="#,##0.00">
                  <c:v>84.1</c:v>
                </c:pt>
                <c:pt idx="101">
                  <c:v>84.06</c:v>
                </c:pt>
                <c:pt idx="102" formatCode="#,##0.00">
                  <c:v>84.03</c:v>
                </c:pt>
                <c:pt idx="103" formatCode="#,##0.00">
                  <c:v>84.03</c:v>
                </c:pt>
                <c:pt idx="104">
                  <c:v>84.02</c:v>
                </c:pt>
                <c:pt idx="105">
                  <c:v>84.01</c:v>
                </c:pt>
                <c:pt idx="106" formatCode="#,##0.00">
                  <c:v>84.01</c:v>
                </c:pt>
                <c:pt idx="107" formatCode="#,##0.00">
                  <c:v>83.99</c:v>
                </c:pt>
                <c:pt idx="108" formatCode="#,##0.00">
                  <c:v>83.97</c:v>
                </c:pt>
                <c:pt idx="109" formatCode="#,##0.00">
                  <c:v>83.94</c:v>
                </c:pt>
                <c:pt idx="110">
                  <c:v>83.93</c:v>
                </c:pt>
                <c:pt idx="111" formatCode="#,##0.00">
                  <c:v>83.91</c:v>
                </c:pt>
                <c:pt idx="112" formatCode="#,##0.00">
                  <c:v>83.91</c:v>
                </c:pt>
                <c:pt idx="113" formatCode="#,##0.00">
                  <c:v>83.91</c:v>
                </c:pt>
                <c:pt idx="114" formatCode="#,##0.00">
                  <c:v>83.91</c:v>
                </c:pt>
                <c:pt idx="115" formatCode="#,##0.00">
                  <c:v>83.91</c:v>
                </c:pt>
                <c:pt idx="116" formatCode="#,##0.00">
                  <c:v>83.91</c:v>
                </c:pt>
                <c:pt idx="117" formatCode="#,##0.00">
                  <c:v>83.91</c:v>
                </c:pt>
                <c:pt idx="118" formatCode="#,##0.00">
                  <c:v>83.89</c:v>
                </c:pt>
                <c:pt idx="119" formatCode="#,##0.00">
                  <c:v>83.89</c:v>
                </c:pt>
                <c:pt idx="120">
                  <c:v>83.88</c:v>
                </c:pt>
                <c:pt idx="121" formatCode="#,##0.00">
                  <c:v>83.88</c:v>
                </c:pt>
                <c:pt idx="122" formatCode="#,##0.00">
                  <c:v>83.87</c:v>
                </c:pt>
                <c:pt idx="123" formatCode="#,##0.00">
                  <c:v>83.86</c:v>
                </c:pt>
                <c:pt idx="124">
                  <c:v>83.83</c:v>
                </c:pt>
                <c:pt idx="125" formatCode="#,##0.00">
                  <c:v>83.82</c:v>
                </c:pt>
                <c:pt idx="126" formatCode="#,##0.00">
                  <c:v>83.82</c:v>
                </c:pt>
                <c:pt idx="127" formatCode="#,##0.00">
                  <c:v>83.81</c:v>
                </c:pt>
                <c:pt idx="128">
                  <c:v>83.8</c:v>
                </c:pt>
                <c:pt idx="129" formatCode="#,##0.00">
                  <c:v>83.8</c:v>
                </c:pt>
                <c:pt idx="130" formatCode="#,##0.00">
                  <c:v>83.8</c:v>
                </c:pt>
                <c:pt idx="131" formatCode="#,##0.00">
                  <c:v>83.8</c:v>
                </c:pt>
                <c:pt idx="132" formatCode="#,##0.00">
                  <c:v>83.8</c:v>
                </c:pt>
                <c:pt idx="133" formatCode="#,##0.00">
                  <c:v>83.8</c:v>
                </c:pt>
                <c:pt idx="134" formatCode="#,##0.00">
                  <c:v>83.8</c:v>
                </c:pt>
                <c:pt idx="135" formatCode="#,##0.00">
                  <c:v>83.8</c:v>
                </c:pt>
                <c:pt idx="136" formatCode="#,##0.00">
                  <c:v>83.8</c:v>
                </c:pt>
                <c:pt idx="137" formatCode="#,##0.00">
                  <c:v>83.8</c:v>
                </c:pt>
                <c:pt idx="138" formatCode="#,##0.00">
                  <c:v>83.8</c:v>
                </c:pt>
                <c:pt idx="139" formatCode="#,##0.00">
                  <c:v>83.8</c:v>
                </c:pt>
                <c:pt idx="140">
                  <c:v>83.76</c:v>
                </c:pt>
                <c:pt idx="141" formatCode="#,##0.00">
                  <c:v>83.73</c:v>
                </c:pt>
                <c:pt idx="142" formatCode="#,##0.00">
                  <c:v>83.68</c:v>
                </c:pt>
                <c:pt idx="143" formatCode="#,##0.00">
                  <c:v>83.68</c:v>
                </c:pt>
                <c:pt idx="144" formatCode="#,##0.00">
                  <c:v>83.68</c:v>
                </c:pt>
                <c:pt idx="145" formatCode="#,##0.00">
                  <c:v>83.68</c:v>
                </c:pt>
                <c:pt idx="146" formatCode="#,##0.00">
                  <c:v>83.68</c:v>
                </c:pt>
                <c:pt idx="147" formatCode="#,##0.00">
                  <c:v>83.68</c:v>
                </c:pt>
                <c:pt idx="148">
                  <c:v>83.67</c:v>
                </c:pt>
                <c:pt idx="149">
                  <c:v>83.66</c:v>
                </c:pt>
                <c:pt idx="150">
                  <c:v>83.66</c:v>
                </c:pt>
                <c:pt idx="151" formatCode="#,##0.00">
                  <c:v>83.66</c:v>
                </c:pt>
                <c:pt idx="152" formatCode="#,##0.00">
                  <c:v>83.66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CB-4DDE-A14E-F166CA31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72959"/>
        <c:axId val="1"/>
      </c:scatterChart>
      <c:valAx>
        <c:axId val="998272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7295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814520099456906"/>
                  <c:y val="2.793958314891261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Notch'!$J$738:$J$850</c:f>
              <c:numCache>
                <c:formatCode>0.00</c:formatCode>
                <c:ptCount val="113"/>
                <c:pt idx="0">
                  <c:v>2.4873295657136421</c:v>
                </c:pt>
                <c:pt idx="1">
                  <c:v>2.4873295657136421</c:v>
                </c:pt>
                <c:pt idx="2">
                  <c:v>2.4873295657136421</c:v>
                </c:pt>
                <c:pt idx="3">
                  <c:v>2.4873295657136421</c:v>
                </c:pt>
                <c:pt idx="4">
                  <c:v>2.4873295657136421</c:v>
                </c:pt>
                <c:pt idx="5">
                  <c:v>2.41</c:v>
                </c:pt>
                <c:pt idx="6">
                  <c:v>2.41</c:v>
                </c:pt>
                <c:pt idx="7">
                  <c:v>2.41</c:v>
                </c:pt>
                <c:pt idx="8">
                  <c:v>2.41</c:v>
                </c:pt>
                <c:pt idx="9">
                  <c:v>2.41</c:v>
                </c:pt>
                <c:pt idx="10">
                  <c:v>2.4093623006855198</c:v>
                </c:pt>
                <c:pt idx="11">
                  <c:v>2.4093623006855198</c:v>
                </c:pt>
                <c:pt idx="12">
                  <c:v>2.4093623006855198</c:v>
                </c:pt>
                <c:pt idx="13">
                  <c:v>2.4093623006855198</c:v>
                </c:pt>
                <c:pt idx="14">
                  <c:v>2.4093623006855198</c:v>
                </c:pt>
                <c:pt idx="15">
                  <c:v>2.4093623006855198</c:v>
                </c:pt>
                <c:pt idx="16">
                  <c:v>2.41</c:v>
                </c:pt>
                <c:pt idx="17">
                  <c:v>2.4093623006855198</c:v>
                </c:pt>
                <c:pt idx="18">
                  <c:v>2.4093623006855198</c:v>
                </c:pt>
                <c:pt idx="19">
                  <c:v>2.4093623006855198</c:v>
                </c:pt>
                <c:pt idx="20">
                  <c:v>2.4093623006855198</c:v>
                </c:pt>
                <c:pt idx="21">
                  <c:v>2.4093623006855198</c:v>
                </c:pt>
                <c:pt idx="22">
                  <c:v>2.4093623006855198</c:v>
                </c:pt>
                <c:pt idx="23">
                  <c:v>2.4093623006855198</c:v>
                </c:pt>
                <c:pt idx="24">
                  <c:v>2.4093623006855198</c:v>
                </c:pt>
                <c:pt idx="25">
                  <c:v>2.4093623006855198</c:v>
                </c:pt>
                <c:pt idx="26">
                  <c:v>2.4093623006855198</c:v>
                </c:pt>
                <c:pt idx="27">
                  <c:v>2.4093623006855198</c:v>
                </c:pt>
                <c:pt idx="28">
                  <c:v>2.4093623006855198</c:v>
                </c:pt>
                <c:pt idx="29">
                  <c:v>2.4093623006855198</c:v>
                </c:pt>
                <c:pt idx="30">
                  <c:v>2.4093623006855198</c:v>
                </c:pt>
                <c:pt idx="31">
                  <c:v>2.4093623006855198</c:v>
                </c:pt>
                <c:pt idx="32">
                  <c:v>2.4093623006855198</c:v>
                </c:pt>
                <c:pt idx="33">
                  <c:v>2.4093623006855198</c:v>
                </c:pt>
                <c:pt idx="34">
                  <c:v>2.4093623006855198</c:v>
                </c:pt>
                <c:pt idx="35">
                  <c:v>2.4093623006855198</c:v>
                </c:pt>
                <c:pt idx="36">
                  <c:v>2.4093623006855198</c:v>
                </c:pt>
                <c:pt idx="37">
                  <c:v>2.4093623006855198</c:v>
                </c:pt>
                <c:pt idx="38">
                  <c:v>2.4093623006855198</c:v>
                </c:pt>
                <c:pt idx="39">
                  <c:v>2.4093623006855198</c:v>
                </c:pt>
                <c:pt idx="40">
                  <c:v>2.4093623006855198</c:v>
                </c:pt>
                <c:pt idx="41">
                  <c:v>2.4093623006855198</c:v>
                </c:pt>
                <c:pt idx="42">
                  <c:v>2.4093623006855198</c:v>
                </c:pt>
                <c:pt idx="43">
                  <c:v>2.4093623006855198</c:v>
                </c:pt>
                <c:pt idx="44">
                  <c:v>2.4093623006855198</c:v>
                </c:pt>
                <c:pt idx="45">
                  <c:v>2.4093623006855198</c:v>
                </c:pt>
                <c:pt idx="46">
                  <c:v>2.4093623006855198</c:v>
                </c:pt>
                <c:pt idx="47">
                  <c:v>2.4093623006855198</c:v>
                </c:pt>
                <c:pt idx="48">
                  <c:v>2.4093623006855198</c:v>
                </c:pt>
                <c:pt idx="49">
                  <c:v>2.4093623006855198</c:v>
                </c:pt>
                <c:pt idx="50">
                  <c:v>2.4093623006855198</c:v>
                </c:pt>
                <c:pt idx="51">
                  <c:v>2.4093623006855198</c:v>
                </c:pt>
                <c:pt idx="52">
                  <c:v>2.3328800911616994</c:v>
                </c:pt>
                <c:pt idx="53">
                  <c:v>2.3328800911616994</c:v>
                </c:pt>
                <c:pt idx="54">
                  <c:v>2.3328800911616994</c:v>
                </c:pt>
                <c:pt idx="55">
                  <c:v>2.3328800911616994</c:v>
                </c:pt>
                <c:pt idx="56">
                  <c:v>2.4093623006855198</c:v>
                </c:pt>
                <c:pt idx="57">
                  <c:v>2.3328800911616994</c:v>
                </c:pt>
                <c:pt idx="58">
                  <c:v>2.3328800911616994</c:v>
                </c:pt>
                <c:pt idx="59">
                  <c:v>2.3328800911616994</c:v>
                </c:pt>
                <c:pt idx="60">
                  <c:v>2.3328800911616994</c:v>
                </c:pt>
                <c:pt idx="61">
                  <c:v>2.3328800911616994</c:v>
                </c:pt>
                <c:pt idx="62">
                  <c:v>2.3328800911616994</c:v>
                </c:pt>
                <c:pt idx="63">
                  <c:v>2.3328800911616994</c:v>
                </c:pt>
                <c:pt idx="64">
                  <c:v>2.3328800911616994</c:v>
                </c:pt>
                <c:pt idx="65">
                  <c:v>2.3328800911616994</c:v>
                </c:pt>
                <c:pt idx="66">
                  <c:v>2.3328800911616994</c:v>
                </c:pt>
                <c:pt idx="67">
                  <c:v>2.3328800911616994</c:v>
                </c:pt>
                <c:pt idx="68">
                  <c:v>2.3328800911616994</c:v>
                </c:pt>
                <c:pt idx="69">
                  <c:v>2.3328800911616994</c:v>
                </c:pt>
                <c:pt idx="70">
                  <c:v>2.2599999999999998</c:v>
                </c:pt>
                <c:pt idx="71">
                  <c:v>2.3328800911616994</c:v>
                </c:pt>
                <c:pt idx="72">
                  <c:v>2.3328800911616994</c:v>
                </c:pt>
                <c:pt idx="73">
                  <c:v>2.3328800911616994</c:v>
                </c:pt>
                <c:pt idx="74">
                  <c:v>2.3328800911616994</c:v>
                </c:pt>
                <c:pt idx="75">
                  <c:v>2.3328800911616994</c:v>
                </c:pt>
                <c:pt idx="76">
                  <c:v>2.2578733867148584</c:v>
                </c:pt>
                <c:pt idx="77">
                  <c:v>2.2578733867148584</c:v>
                </c:pt>
                <c:pt idx="78">
                  <c:v>2.2578733867148584</c:v>
                </c:pt>
                <c:pt idx="79">
                  <c:v>2.2578733867148584</c:v>
                </c:pt>
                <c:pt idx="80">
                  <c:v>2.2578733867148584</c:v>
                </c:pt>
                <c:pt idx="81">
                  <c:v>2.2578733867148584</c:v>
                </c:pt>
                <c:pt idx="82">
                  <c:v>2.2578733867148584</c:v>
                </c:pt>
                <c:pt idx="83">
                  <c:v>2.2578733867148584</c:v>
                </c:pt>
                <c:pt idx="84">
                  <c:v>2.2578733867148584</c:v>
                </c:pt>
                <c:pt idx="85">
                  <c:v>2.2578733867148584</c:v>
                </c:pt>
                <c:pt idx="86">
                  <c:v>2.2578733867148584</c:v>
                </c:pt>
                <c:pt idx="87">
                  <c:v>2.2578733867148584</c:v>
                </c:pt>
                <c:pt idx="88">
                  <c:v>2.2578733867148584</c:v>
                </c:pt>
                <c:pt idx="89">
                  <c:v>2.2578733867148584</c:v>
                </c:pt>
                <c:pt idx="90">
                  <c:v>2.2578733867148584</c:v>
                </c:pt>
                <c:pt idx="91">
                  <c:v>2.2578733867148584</c:v>
                </c:pt>
                <c:pt idx="92">
                  <c:v>2.2578733867148584</c:v>
                </c:pt>
                <c:pt idx="93">
                  <c:v>2.2578733867148584</c:v>
                </c:pt>
                <c:pt idx="94">
                  <c:v>2.2578733867148584</c:v>
                </c:pt>
                <c:pt idx="95">
                  <c:v>2.2578733867148584</c:v>
                </c:pt>
                <c:pt idx="96">
                  <c:v>2.2578733867148584</c:v>
                </c:pt>
                <c:pt idx="97">
                  <c:v>2.2578733867148584</c:v>
                </c:pt>
                <c:pt idx="98">
                  <c:v>2.2578733867148584</c:v>
                </c:pt>
                <c:pt idx="99">
                  <c:v>2.2578733867148584</c:v>
                </c:pt>
                <c:pt idx="100">
                  <c:v>2.2578733867148584</c:v>
                </c:pt>
                <c:pt idx="101">
                  <c:v>2.2578733867148584</c:v>
                </c:pt>
                <c:pt idx="102">
                  <c:v>2.2578733867148584</c:v>
                </c:pt>
                <c:pt idx="103">
                  <c:v>2.2578733867148584</c:v>
                </c:pt>
                <c:pt idx="104">
                  <c:v>2.2578733867148584</c:v>
                </c:pt>
                <c:pt idx="105">
                  <c:v>2.2578733867148584</c:v>
                </c:pt>
                <c:pt idx="106">
                  <c:v>2.2578733867148584</c:v>
                </c:pt>
                <c:pt idx="107">
                  <c:v>2.2578733867148584</c:v>
                </c:pt>
                <c:pt idx="108">
                  <c:v>2.2578733867148584</c:v>
                </c:pt>
                <c:pt idx="109">
                  <c:v>2.2578733867148584</c:v>
                </c:pt>
                <c:pt idx="110">
                  <c:v>2.2578733867148584</c:v>
                </c:pt>
                <c:pt idx="111">
                  <c:v>2.2578733867148584</c:v>
                </c:pt>
                <c:pt idx="112">
                  <c:v>2.2578733867148584</c:v>
                </c:pt>
              </c:numCache>
            </c:numRef>
          </c:xVal>
          <c:yVal>
            <c:numRef>
              <c:f>'Rembesan V- Notch'!$B$738:$B$855</c:f>
              <c:numCache>
                <c:formatCode>#,##0.00</c:formatCode>
                <c:ptCount val="118"/>
                <c:pt idx="0">
                  <c:v>83.66</c:v>
                </c:pt>
                <c:pt idx="1">
                  <c:v>83.66</c:v>
                </c:pt>
                <c:pt idx="2">
                  <c:v>83.66</c:v>
                </c:pt>
                <c:pt idx="3">
                  <c:v>83.66</c:v>
                </c:pt>
                <c:pt idx="4">
                  <c:v>83.66</c:v>
                </c:pt>
                <c:pt idx="5" formatCode="0.00">
                  <c:v>83.59</c:v>
                </c:pt>
                <c:pt idx="6">
                  <c:v>83.57</c:v>
                </c:pt>
                <c:pt idx="7">
                  <c:v>83.55</c:v>
                </c:pt>
                <c:pt idx="8">
                  <c:v>83.55</c:v>
                </c:pt>
                <c:pt idx="9">
                  <c:v>83.54</c:v>
                </c:pt>
                <c:pt idx="10">
                  <c:v>83.53</c:v>
                </c:pt>
                <c:pt idx="11">
                  <c:v>83.53</c:v>
                </c:pt>
                <c:pt idx="12">
                  <c:v>83.53</c:v>
                </c:pt>
                <c:pt idx="13">
                  <c:v>83.53</c:v>
                </c:pt>
                <c:pt idx="14">
                  <c:v>83.53</c:v>
                </c:pt>
                <c:pt idx="15">
                  <c:v>83.53</c:v>
                </c:pt>
                <c:pt idx="16">
                  <c:v>83.53</c:v>
                </c:pt>
                <c:pt idx="17" formatCode="0.00">
                  <c:v>83.47</c:v>
                </c:pt>
                <c:pt idx="18">
                  <c:v>83.44</c:v>
                </c:pt>
                <c:pt idx="19">
                  <c:v>83.42</c:v>
                </c:pt>
                <c:pt idx="20">
                  <c:v>83.4</c:v>
                </c:pt>
                <c:pt idx="21">
                  <c:v>83.4</c:v>
                </c:pt>
                <c:pt idx="22">
                  <c:v>83.4</c:v>
                </c:pt>
                <c:pt idx="23">
                  <c:v>83.4</c:v>
                </c:pt>
                <c:pt idx="24">
                  <c:v>83.4</c:v>
                </c:pt>
                <c:pt idx="25">
                  <c:v>83.4</c:v>
                </c:pt>
                <c:pt idx="26">
                  <c:v>83.4</c:v>
                </c:pt>
                <c:pt idx="27">
                  <c:v>83.4</c:v>
                </c:pt>
                <c:pt idx="28">
                  <c:v>83.4</c:v>
                </c:pt>
                <c:pt idx="29">
                  <c:v>83.4</c:v>
                </c:pt>
                <c:pt idx="30">
                  <c:v>83.4</c:v>
                </c:pt>
                <c:pt idx="31">
                  <c:v>83.4</c:v>
                </c:pt>
                <c:pt idx="32">
                  <c:v>83.4</c:v>
                </c:pt>
                <c:pt idx="33" formatCode="0.00">
                  <c:v>83.39</c:v>
                </c:pt>
                <c:pt idx="34" formatCode="0.00">
                  <c:v>83.33</c:v>
                </c:pt>
                <c:pt idx="35">
                  <c:v>83.29</c:v>
                </c:pt>
                <c:pt idx="36">
                  <c:v>83.26</c:v>
                </c:pt>
                <c:pt idx="37" formatCode="0.00">
                  <c:v>83.21</c:v>
                </c:pt>
                <c:pt idx="38">
                  <c:v>83.21</c:v>
                </c:pt>
                <c:pt idx="39">
                  <c:v>83.2</c:v>
                </c:pt>
                <c:pt idx="40">
                  <c:v>83.2</c:v>
                </c:pt>
                <c:pt idx="41">
                  <c:v>83.2</c:v>
                </c:pt>
                <c:pt idx="42">
                  <c:v>83.2</c:v>
                </c:pt>
                <c:pt idx="43">
                  <c:v>83.2</c:v>
                </c:pt>
                <c:pt idx="44">
                  <c:v>83.2</c:v>
                </c:pt>
                <c:pt idx="45">
                  <c:v>83.2</c:v>
                </c:pt>
                <c:pt idx="46">
                  <c:v>83.2</c:v>
                </c:pt>
                <c:pt idx="47">
                  <c:v>83.2</c:v>
                </c:pt>
                <c:pt idx="48">
                  <c:v>83.2</c:v>
                </c:pt>
                <c:pt idx="49">
                  <c:v>83.2</c:v>
                </c:pt>
                <c:pt idx="50">
                  <c:v>83.2</c:v>
                </c:pt>
                <c:pt idx="51">
                  <c:v>83.16</c:v>
                </c:pt>
                <c:pt idx="52" formatCode="0.00">
                  <c:v>83.11</c:v>
                </c:pt>
                <c:pt idx="53">
                  <c:v>83.11</c:v>
                </c:pt>
                <c:pt idx="54">
                  <c:v>83.11</c:v>
                </c:pt>
                <c:pt idx="55">
                  <c:v>83.11</c:v>
                </c:pt>
                <c:pt idx="56">
                  <c:v>83.11</c:v>
                </c:pt>
                <c:pt idx="57" formatCode="0.00">
                  <c:v>83.09</c:v>
                </c:pt>
                <c:pt idx="58">
                  <c:v>83.09</c:v>
                </c:pt>
                <c:pt idx="59" formatCode="0.00">
                  <c:v>82.99</c:v>
                </c:pt>
                <c:pt idx="60">
                  <c:v>82.98</c:v>
                </c:pt>
                <c:pt idx="61" formatCode="0.00">
                  <c:v>82.95</c:v>
                </c:pt>
                <c:pt idx="62">
                  <c:v>82.95</c:v>
                </c:pt>
                <c:pt idx="63">
                  <c:v>82.95</c:v>
                </c:pt>
                <c:pt idx="64">
                  <c:v>82.95</c:v>
                </c:pt>
                <c:pt idx="65">
                  <c:v>82.95</c:v>
                </c:pt>
                <c:pt idx="66">
                  <c:v>82.95</c:v>
                </c:pt>
                <c:pt idx="67">
                  <c:v>82.95</c:v>
                </c:pt>
                <c:pt idx="68">
                  <c:v>82.93</c:v>
                </c:pt>
                <c:pt idx="69" formatCode="0.00">
                  <c:v>82.85</c:v>
                </c:pt>
                <c:pt idx="70" formatCode="0.00">
                  <c:v>82.83</c:v>
                </c:pt>
                <c:pt idx="71">
                  <c:v>82.83</c:v>
                </c:pt>
                <c:pt idx="72">
                  <c:v>82.83</c:v>
                </c:pt>
                <c:pt idx="73">
                  <c:v>82.83</c:v>
                </c:pt>
                <c:pt idx="74">
                  <c:v>82.83</c:v>
                </c:pt>
                <c:pt idx="75">
                  <c:v>82.83</c:v>
                </c:pt>
                <c:pt idx="76" formatCode="0.00">
                  <c:v>82.81</c:v>
                </c:pt>
                <c:pt idx="77" formatCode="0.00">
                  <c:v>82.78</c:v>
                </c:pt>
                <c:pt idx="78">
                  <c:v>82.77</c:v>
                </c:pt>
                <c:pt idx="79">
                  <c:v>82.75</c:v>
                </c:pt>
                <c:pt idx="80" formatCode="0.00">
                  <c:v>82.7</c:v>
                </c:pt>
                <c:pt idx="81" formatCode="0.00">
                  <c:v>82.69</c:v>
                </c:pt>
                <c:pt idx="82">
                  <c:v>82.69</c:v>
                </c:pt>
                <c:pt idx="83">
                  <c:v>82.66</c:v>
                </c:pt>
                <c:pt idx="84" formatCode="0.00">
                  <c:v>82.6</c:v>
                </c:pt>
                <c:pt idx="85">
                  <c:v>82.6</c:v>
                </c:pt>
                <c:pt idx="86" formatCode="0.00">
                  <c:v>82.58</c:v>
                </c:pt>
                <c:pt idx="87">
                  <c:v>82.53</c:v>
                </c:pt>
                <c:pt idx="88" formatCode="0.00">
                  <c:v>82.51</c:v>
                </c:pt>
                <c:pt idx="89">
                  <c:v>82.47</c:v>
                </c:pt>
                <c:pt idx="90">
                  <c:v>82.47</c:v>
                </c:pt>
                <c:pt idx="91" formatCode="0.00">
                  <c:v>82.46</c:v>
                </c:pt>
                <c:pt idx="92">
                  <c:v>82.45</c:v>
                </c:pt>
                <c:pt idx="93">
                  <c:v>82.42</c:v>
                </c:pt>
                <c:pt idx="94" formatCode="0.00">
                  <c:v>82.41</c:v>
                </c:pt>
                <c:pt idx="95">
                  <c:v>82.4</c:v>
                </c:pt>
                <c:pt idx="96">
                  <c:v>82.4</c:v>
                </c:pt>
                <c:pt idx="97" formatCode="0.00">
                  <c:v>82.34</c:v>
                </c:pt>
                <c:pt idx="98">
                  <c:v>82.32</c:v>
                </c:pt>
                <c:pt idx="99" formatCode="0.00">
                  <c:v>82.31</c:v>
                </c:pt>
                <c:pt idx="100">
                  <c:v>82.29</c:v>
                </c:pt>
                <c:pt idx="101">
                  <c:v>82.27</c:v>
                </c:pt>
                <c:pt idx="102" formatCode="0.00">
                  <c:v>82.21</c:v>
                </c:pt>
                <c:pt idx="103" formatCode="0.00">
                  <c:v>82.21</c:v>
                </c:pt>
                <c:pt idx="104">
                  <c:v>82.2</c:v>
                </c:pt>
                <c:pt idx="105">
                  <c:v>82.18</c:v>
                </c:pt>
                <c:pt idx="106">
                  <c:v>82.15</c:v>
                </c:pt>
                <c:pt idx="107" formatCode="0.00">
                  <c:v>82.12</c:v>
                </c:pt>
                <c:pt idx="108">
                  <c:v>82.12</c:v>
                </c:pt>
                <c:pt idx="109">
                  <c:v>82.09</c:v>
                </c:pt>
                <c:pt idx="110">
                  <c:v>82.09</c:v>
                </c:pt>
                <c:pt idx="111">
                  <c:v>82.09</c:v>
                </c:pt>
                <c:pt idx="112" formatCode="0.00">
                  <c:v>82.07</c:v>
                </c:pt>
                <c:pt idx="113">
                  <c:v>82.03</c:v>
                </c:pt>
                <c:pt idx="114" formatCode="0.00">
                  <c:v>82.02</c:v>
                </c:pt>
                <c:pt idx="115">
                  <c:v>81.97</c:v>
                </c:pt>
                <c:pt idx="116">
                  <c:v>81.95</c:v>
                </c:pt>
                <c:pt idx="117" formatCode="0.00">
                  <c:v>81.94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AD-4F4C-9064-0500782C7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77119"/>
        <c:axId val="1"/>
      </c:scatterChart>
      <c:valAx>
        <c:axId val="998277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7711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814520099456906"/>
                  <c:y val="2.793958314891261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Notch'!$J$856:$J$1003</c:f>
              <c:numCache>
                <c:formatCode>0.00</c:formatCode>
                <c:ptCount val="148"/>
                <c:pt idx="0">
                  <c:v>2.2578733867148584</c:v>
                </c:pt>
                <c:pt idx="1">
                  <c:v>2.2578733867148584</c:v>
                </c:pt>
                <c:pt idx="2">
                  <c:v>2.2578733867148584</c:v>
                </c:pt>
                <c:pt idx="3">
                  <c:v>2.2578733867148584</c:v>
                </c:pt>
                <c:pt idx="4">
                  <c:v>2.2578733867148584</c:v>
                </c:pt>
                <c:pt idx="5">
                  <c:v>2.1843325746953006</c:v>
                </c:pt>
                <c:pt idx="6">
                  <c:v>2.1843325746953006</c:v>
                </c:pt>
                <c:pt idx="7">
                  <c:v>2.1843325746953006</c:v>
                </c:pt>
                <c:pt idx="8">
                  <c:v>2.2578733867148584</c:v>
                </c:pt>
                <c:pt idx="9">
                  <c:v>2.2578733867148584</c:v>
                </c:pt>
                <c:pt idx="10">
                  <c:v>2.1843325746953006</c:v>
                </c:pt>
                <c:pt idx="11">
                  <c:v>2.1843325746953006</c:v>
                </c:pt>
                <c:pt idx="12">
                  <c:v>2.1843325746953006</c:v>
                </c:pt>
                <c:pt idx="13">
                  <c:v>2.1843325746953006</c:v>
                </c:pt>
                <c:pt idx="14">
                  <c:v>2.1843325746953006</c:v>
                </c:pt>
                <c:pt idx="15">
                  <c:v>2.1843325746953006</c:v>
                </c:pt>
                <c:pt idx="16">
                  <c:v>2.1843325746953006</c:v>
                </c:pt>
                <c:pt idx="17">
                  <c:v>2.1843325746953006</c:v>
                </c:pt>
                <c:pt idx="18">
                  <c:v>2.1843325746953006</c:v>
                </c:pt>
                <c:pt idx="19">
                  <c:v>2.1843325746953006</c:v>
                </c:pt>
                <c:pt idx="20">
                  <c:v>2.1843325746953006</c:v>
                </c:pt>
                <c:pt idx="21">
                  <c:v>2.1843325746953006</c:v>
                </c:pt>
                <c:pt idx="22">
                  <c:v>2.1843325746953006</c:v>
                </c:pt>
                <c:pt idx="23">
                  <c:v>2.1843325746953006</c:v>
                </c:pt>
                <c:pt idx="24">
                  <c:v>2.1843325746953006</c:v>
                </c:pt>
                <c:pt idx="25">
                  <c:v>2.1843325746953006</c:v>
                </c:pt>
                <c:pt idx="26">
                  <c:v>2.1843325746953006</c:v>
                </c:pt>
                <c:pt idx="27">
                  <c:v>2.1843325746953006</c:v>
                </c:pt>
                <c:pt idx="28">
                  <c:v>2.1843325746953006</c:v>
                </c:pt>
                <c:pt idx="29">
                  <c:v>2.1800000000000002</c:v>
                </c:pt>
                <c:pt idx="30">
                  <c:v>2.1843325746953006</c:v>
                </c:pt>
                <c:pt idx="31">
                  <c:v>2.1843325746953006</c:v>
                </c:pt>
                <c:pt idx="32">
                  <c:v>2.1843325746953006</c:v>
                </c:pt>
                <c:pt idx="33">
                  <c:v>2.1843325746953006</c:v>
                </c:pt>
                <c:pt idx="34">
                  <c:v>2.1122479789986719</c:v>
                </c:pt>
                <c:pt idx="35">
                  <c:v>2.1122479789986719</c:v>
                </c:pt>
                <c:pt idx="36">
                  <c:v>2.1800000000000002</c:v>
                </c:pt>
                <c:pt idx="37">
                  <c:v>2.1800000000000002</c:v>
                </c:pt>
                <c:pt idx="38">
                  <c:v>2.1800000000000002</c:v>
                </c:pt>
                <c:pt idx="39">
                  <c:v>2.1122479789986719</c:v>
                </c:pt>
                <c:pt idx="40">
                  <c:v>2.1122479789986719</c:v>
                </c:pt>
                <c:pt idx="41">
                  <c:v>2.1122479789986719</c:v>
                </c:pt>
                <c:pt idx="42">
                  <c:v>2.1122479789986719</c:v>
                </c:pt>
                <c:pt idx="43">
                  <c:v>2.1122479789986719</c:v>
                </c:pt>
                <c:pt idx="44">
                  <c:v>2.1122479789986719</c:v>
                </c:pt>
                <c:pt idx="45">
                  <c:v>2.1122479789986719</c:v>
                </c:pt>
                <c:pt idx="46">
                  <c:v>2.1122479789986719</c:v>
                </c:pt>
                <c:pt idx="47">
                  <c:v>2.1122479789986719</c:v>
                </c:pt>
                <c:pt idx="48">
                  <c:v>2.1122479789986719</c:v>
                </c:pt>
                <c:pt idx="49">
                  <c:v>2.1122479789986719</c:v>
                </c:pt>
                <c:pt idx="50">
                  <c:v>2.1122479789986719</c:v>
                </c:pt>
                <c:pt idx="51">
                  <c:v>2.1122479789986719</c:v>
                </c:pt>
                <c:pt idx="52">
                  <c:v>2.1122479789986719</c:v>
                </c:pt>
                <c:pt idx="53">
                  <c:v>2.1122479789986719</c:v>
                </c:pt>
                <c:pt idx="54">
                  <c:v>2.1122479789986719</c:v>
                </c:pt>
                <c:pt idx="55">
                  <c:v>2.1122479789986719</c:v>
                </c:pt>
                <c:pt idx="56">
                  <c:v>2.1122479789986719</c:v>
                </c:pt>
                <c:pt idx="57">
                  <c:v>2.1122479789986719</c:v>
                </c:pt>
                <c:pt idx="58">
                  <c:v>2.1122479789986719</c:v>
                </c:pt>
                <c:pt idx="59">
                  <c:v>2.1122479789986719</c:v>
                </c:pt>
                <c:pt idx="60">
                  <c:v>2.1122479789986719</c:v>
                </c:pt>
                <c:pt idx="61">
                  <c:v>2.1122479789986719</c:v>
                </c:pt>
                <c:pt idx="62">
                  <c:v>2.1122479789986719</c:v>
                </c:pt>
                <c:pt idx="63">
                  <c:v>2.1122479789986719</c:v>
                </c:pt>
                <c:pt idx="64">
                  <c:v>2.1122479789986719</c:v>
                </c:pt>
                <c:pt idx="65">
                  <c:v>2.1122479789986719</c:v>
                </c:pt>
                <c:pt idx="66">
                  <c:v>2.1122479789986719</c:v>
                </c:pt>
                <c:pt idx="67">
                  <c:v>2.1122479789986719</c:v>
                </c:pt>
                <c:pt idx="68">
                  <c:v>2.1122479789986719</c:v>
                </c:pt>
                <c:pt idx="69">
                  <c:v>2.1122479789986719</c:v>
                </c:pt>
                <c:pt idx="70">
                  <c:v>2.1122479789986719</c:v>
                </c:pt>
                <c:pt idx="71">
                  <c:v>2.1122479789986719</c:v>
                </c:pt>
                <c:pt idx="72">
                  <c:v>2.1122479789986719</c:v>
                </c:pt>
                <c:pt idx="73">
                  <c:v>2.1122479789986719</c:v>
                </c:pt>
                <c:pt idx="74">
                  <c:v>2.1122479789986719</c:v>
                </c:pt>
                <c:pt idx="75">
                  <c:v>2.1122479789986719</c:v>
                </c:pt>
                <c:pt idx="76">
                  <c:v>2.1122479789986719</c:v>
                </c:pt>
                <c:pt idx="77">
                  <c:v>2.1122479789986719</c:v>
                </c:pt>
                <c:pt idx="78">
                  <c:v>2.1122479789986719</c:v>
                </c:pt>
                <c:pt idx="79">
                  <c:v>2.1122479789986719</c:v>
                </c:pt>
                <c:pt idx="80">
                  <c:v>2.1122479789986719</c:v>
                </c:pt>
                <c:pt idx="81">
                  <c:v>2.1122479789986719</c:v>
                </c:pt>
                <c:pt idx="82">
                  <c:v>2.1122479789986719</c:v>
                </c:pt>
                <c:pt idx="83">
                  <c:v>2.1122479789986719</c:v>
                </c:pt>
                <c:pt idx="84">
                  <c:v>2.1122479789986719</c:v>
                </c:pt>
                <c:pt idx="85">
                  <c:v>2.1122479789986719</c:v>
                </c:pt>
                <c:pt idx="86">
                  <c:v>2.1122479789986719</c:v>
                </c:pt>
                <c:pt idx="87">
                  <c:v>2.1122479789986719</c:v>
                </c:pt>
                <c:pt idx="88">
                  <c:v>2.1122479789986719</c:v>
                </c:pt>
                <c:pt idx="89">
                  <c:v>2.1122479789986719</c:v>
                </c:pt>
                <c:pt idx="90">
                  <c:v>2.1122479789986719</c:v>
                </c:pt>
                <c:pt idx="91">
                  <c:v>2.1122479789986719</c:v>
                </c:pt>
                <c:pt idx="92">
                  <c:v>2.1122479789986719</c:v>
                </c:pt>
                <c:pt idx="93">
                  <c:v>2.1122479789986719</c:v>
                </c:pt>
                <c:pt idx="94">
                  <c:v>2.1122479789986719</c:v>
                </c:pt>
                <c:pt idx="95">
                  <c:v>2.1122479789986719</c:v>
                </c:pt>
                <c:pt idx="96">
                  <c:v>2.1122479789986719</c:v>
                </c:pt>
                <c:pt idx="97">
                  <c:v>2.1122479789986719</c:v>
                </c:pt>
                <c:pt idx="98">
                  <c:v>2.1122479789986719</c:v>
                </c:pt>
                <c:pt idx="99">
                  <c:v>2.1122479789986719</c:v>
                </c:pt>
                <c:pt idx="100">
                  <c:v>2.1122479789986719</c:v>
                </c:pt>
                <c:pt idx="101">
                  <c:v>2.1122479789986719</c:v>
                </c:pt>
                <c:pt idx="102">
                  <c:v>2.1122479789986719</c:v>
                </c:pt>
                <c:pt idx="103">
                  <c:v>2.1122479789986719</c:v>
                </c:pt>
                <c:pt idx="104">
                  <c:v>2.1122479789986719</c:v>
                </c:pt>
                <c:pt idx="105">
                  <c:v>2.1122479789986719</c:v>
                </c:pt>
                <c:pt idx="106">
                  <c:v>2.1122479789986719</c:v>
                </c:pt>
                <c:pt idx="107">
                  <c:v>2.1122479789986719</c:v>
                </c:pt>
                <c:pt idx="108">
                  <c:v>2.11</c:v>
                </c:pt>
                <c:pt idx="109">
                  <c:v>2.11</c:v>
                </c:pt>
                <c:pt idx="110">
                  <c:v>2.11</c:v>
                </c:pt>
                <c:pt idx="111">
                  <c:v>2.11</c:v>
                </c:pt>
                <c:pt idx="112">
                  <c:v>2.11</c:v>
                </c:pt>
                <c:pt idx="113">
                  <c:v>2.11</c:v>
                </c:pt>
                <c:pt idx="114">
                  <c:v>2.11</c:v>
                </c:pt>
                <c:pt idx="115">
                  <c:v>2.11</c:v>
                </c:pt>
                <c:pt idx="116">
                  <c:v>2.11</c:v>
                </c:pt>
                <c:pt idx="117">
                  <c:v>2.1122479789986719</c:v>
                </c:pt>
                <c:pt idx="118">
                  <c:v>2.1122479789986719</c:v>
                </c:pt>
                <c:pt idx="119">
                  <c:v>2.1122479789986719</c:v>
                </c:pt>
                <c:pt idx="120">
                  <c:v>2.11</c:v>
                </c:pt>
                <c:pt idx="121">
                  <c:v>2.11</c:v>
                </c:pt>
                <c:pt idx="122">
                  <c:v>2.11</c:v>
                </c:pt>
                <c:pt idx="123">
                  <c:v>2.11</c:v>
                </c:pt>
                <c:pt idx="124">
                  <c:v>2.0416098587924632</c:v>
                </c:pt>
                <c:pt idx="125">
                  <c:v>2.0416098587924632</c:v>
                </c:pt>
                <c:pt idx="126">
                  <c:v>2.11</c:v>
                </c:pt>
                <c:pt idx="127">
                  <c:v>2.0416098587924632</c:v>
                </c:pt>
                <c:pt idx="128">
                  <c:v>2.0416098587924632</c:v>
                </c:pt>
                <c:pt idx="129">
                  <c:v>2.0416098587924632</c:v>
                </c:pt>
                <c:pt idx="130">
                  <c:v>2.0416098587924632</c:v>
                </c:pt>
                <c:pt idx="131">
                  <c:v>2.0416098587924632</c:v>
                </c:pt>
                <c:pt idx="132">
                  <c:v>2.0416098587924632</c:v>
                </c:pt>
                <c:pt idx="133">
                  <c:v>2.0416098587924632</c:v>
                </c:pt>
                <c:pt idx="134">
                  <c:v>2.0416098587924632</c:v>
                </c:pt>
                <c:pt idx="135">
                  <c:v>2.0416098587924632</c:v>
                </c:pt>
                <c:pt idx="136">
                  <c:v>2.04</c:v>
                </c:pt>
                <c:pt idx="137">
                  <c:v>2.04</c:v>
                </c:pt>
                <c:pt idx="138">
                  <c:v>2.04</c:v>
                </c:pt>
                <c:pt idx="139">
                  <c:v>2.0416098587924632</c:v>
                </c:pt>
                <c:pt idx="140">
                  <c:v>2.0416098587924632</c:v>
                </c:pt>
                <c:pt idx="141">
                  <c:v>2.04</c:v>
                </c:pt>
                <c:pt idx="142">
                  <c:v>2.04</c:v>
                </c:pt>
                <c:pt idx="143">
                  <c:v>2.04</c:v>
                </c:pt>
                <c:pt idx="144">
                  <c:v>2.04</c:v>
                </c:pt>
                <c:pt idx="145">
                  <c:v>2.04</c:v>
                </c:pt>
                <c:pt idx="146">
                  <c:v>2.04</c:v>
                </c:pt>
                <c:pt idx="147">
                  <c:v>2.04</c:v>
                </c:pt>
              </c:numCache>
            </c:numRef>
          </c:xVal>
          <c:yVal>
            <c:numRef>
              <c:f>'Rembesan V- Notch'!$B$856:$B$1003</c:f>
              <c:numCache>
                <c:formatCode>#,##0.00</c:formatCode>
                <c:ptCount val="148"/>
                <c:pt idx="0" formatCode="0.00">
                  <c:v>81.93</c:v>
                </c:pt>
                <c:pt idx="1">
                  <c:v>81.91</c:v>
                </c:pt>
                <c:pt idx="2">
                  <c:v>81.900000000000006</c:v>
                </c:pt>
                <c:pt idx="3" formatCode="0.00">
                  <c:v>81.88</c:v>
                </c:pt>
                <c:pt idx="4">
                  <c:v>81.83</c:v>
                </c:pt>
                <c:pt idx="5">
                  <c:v>81.819999999999993</c:v>
                </c:pt>
                <c:pt idx="6">
                  <c:v>81.819999999999993</c:v>
                </c:pt>
                <c:pt idx="7">
                  <c:v>81.819999999999993</c:v>
                </c:pt>
                <c:pt idx="8">
                  <c:v>81.819999999999993</c:v>
                </c:pt>
                <c:pt idx="9">
                  <c:v>81.819999999999993</c:v>
                </c:pt>
                <c:pt idx="10" formatCode="0.00">
                  <c:v>81.8</c:v>
                </c:pt>
                <c:pt idx="11" formatCode="0.00">
                  <c:v>81.790000000000006</c:v>
                </c:pt>
                <c:pt idx="12">
                  <c:v>81.790000000000006</c:v>
                </c:pt>
                <c:pt idx="13">
                  <c:v>81.78</c:v>
                </c:pt>
                <c:pt idx="14">
                  <c:v>81.78</c:v>
                </c:pt>
                <c:pt idx="15">
                  <c:v>81.78</c:v>
                </c:pt>
                <c:pt idx="16">
                  <c:v>81.78</c:v>
                </c:pt>
                <c:pt idx="17">
                  <c:v>81.78</c:v>
                </c:pt>
                <c:pt idx="18">
                  <c:v>81.78</c:v>
                </c:pt>
                <c:pt idx="19">
                  <c:v>81.78</c:v>
                </c:pt>
                <c:pt idx="20">
                  <c:v>81.78</c:v>
                </c:pt>
                <c:pt idx="21" formatCode="0.00">
                  <c:v>81.75</c:v>
                </c:pt>
                <c:pt idx="22">
                  <c:v>81.73</c:v>
                </c:pt>
                <c:pt idx="23">
                  <c:v>81.73</c:v>
                </c:pt>
                <c:pt idx="24">
                  <c:v>81.73</c:v>
                </c:pt>
                <c:pt idx="25">
                  <c:v>81.73</c:v>
                </c:pt>
                <c:pt idx="26">
                  <c:v>81.73</c:v>
                </c:pt>
                <c:pt idx="27">
                  <c:v>81.73</c:v>
                </c:pt>
                <c:pt idx="28">
                  <c:v>81.72</c:v>
                </c:pt>
                <c:pt idx="29" formatCode="0.00">
                  <c:v>81.69</c:v>
                </c:pt>
                <c:pt idx="30">
                  <c:v>81.69</c:v>
                </c:pt>
                <c:pt idx="31">
                  <c:v>81.69</c:v>
                </c:pt>
                <c:pt idx="32">
                  <c:v>81.69</c:v>
                </c:pt>
                <c:pt idx="33">
                  <c:v>81.69</c:v>
                </c:pt>
                <c:pt idx="34">
                  <c:v>81.680000000000007</c:v>
                </c:pt>
                <c:pt idx="35">
                  <c:v>81.680000000000007</c:v>
                </c:pt>
                <c:pt idx="36">
                  <c:v>81.680000000000007</c:v>
                </c:pt>
                <c:pt idx="37">
                  <c:v>81.680000000000007</c:v>
                </c:pt>
                <c:pt idx="38">
                  <c:v>81.680000000000007</c:v>
                </c:pt>
                <c:pt idx="39" formatCode="0.00">
                  <c:v>81.66</c:v>
                </c:pt>
                <c:pt idx="40">
                  <c:v>81.66</c:v>
                </c:pt>
                <c:pt idx="41">
                  <c:v>81.650000000000006</c:v>
                </c:pt>
                <c:pt idx="42">
                  <c:v>81.62</c:v>
                </c:pt>
                <c:pt idx="43">
                  <c:v>81.62</c:v>
                </c:pt>
                <c:pt idx="44" formatCode="0.00">
                  <c:v>81.599999999999994</c:v>
                </c:pt>
                <c:pt idx="45">
                  <c:v>81.599999999999994</c:v>
                </c:pt>
                <c:pt idx="46">
                  <c:v>81.569999999999993</c:v>
                </c:pt>
                <c:pt idx="47">
                  <c:v>81.569999999999993</c:v>
                </c:pt>
                <c:pt idx="48">
                  <c:v>81.569999999999993</c:v>
                </c:pt>
                <c:pt idx="49">
                  <c:v>81.569999999999993</c:v>
                </c:pt>
                <c:pt idx="50">
                  <c:v>81.569999999999993</c:v>
                </c:pt>
                <c:pt idx="51">
                  <c:v>81.569999999999993</c:v>
                </c:pt>
                <c:pt idx="52">
                  <c:v>81.569999999999993</c:v>
                </c:pt>
                <c:pt idx="53">
                  <c:v>81.569999999999993</c:v>
                </c:pt>
                <c:pt idx="54">
                  <c:v>81.56</c:v>
                </c:pt>
                <c:pt idx="55" formatCode="0.00">
                  <c:v>81.540000000000006</c:v>
                </c:pt>
                <c:pt idx="56" formatCode="0.00">
                  <c:v>81.53</c:v>
                </c:pt>
                <c:pt idx="57">
                  <c:v>81.52</c:v>
                </c:pt>
                <c:pt idx="58" formatCode="0.00">
                  <c:v>81.489999999999995</c:v>
                </c:pt>
                <c:pt idx="59">
                  <c:v>81.489999999999995</c:v>
                </c:pt>
                <c:pt idx="60">
                  <c:v>81.489999999999995</c:v>
                </c:pt>
                <c:pt idx="61" formatCode="0.00">
                  <c:v>81.45</c:v>
                </c:pt>
                <c:pt idx="62" formatCode="0.00">
                  <c:v>81.400000000000006</c:v>
                </c:pt>
                <c:pt idx="63" formatCode="0.00">
                  <c:v>81.400000000000006</c:v>
                </c:pt>
                <c:pt idx="64">
                  <c:v>81.400000000000006</c:v>
                </c:pt>
                <c:pt idx="65">
                  <c:v>81.400000000000006</c:v>
                </c:pt>
                <c:pt idx="66">
                  <c:v>81.400000000000006</c:v>
                </c:pt>
                <c:pt idx="67">
                  <c:v>81.349999999999994</c:v>
                </c:pt>
                <c:pt idx="68" formatCode="0.00">
                  <c:v>81.319999999999993</c:v>
                </c:pt>
                <c:pt idx="69">
                  <c:v>81.290000000000006</c:v>
                </c:pt>
                <c:pt idx="70">
                  <c:v>81.290000000000006</c:v>
                </c:pt>
                <c:pt idx="71">
                  <c:v>81.290000000000006</c:v>
                </c:pt>
                <c:pt idx="72">
                  <c:v>81.290000000000006</c:v>
                </c:pt>
                <c:pt idx="73">
                  <c:v>81.290000000000006</c:v>
                </c:pt>
                <c:pt idx="74">
                  <c:v>81.28</c:v>
                </c:pt>
                <c:pt idx="75">
                  <c:v>81.27</c:v>
                </c:pt>
                <c:pt idx="76">
                  <c:v>81.27</c:v>
                </c:pt>
                <c:pt idx="77" formatCode="0.00">
                  <c:v>81.260000000000005</c:v>
                </c:pt>
                <c:pt idx="78">
                  <c:v>81.25</c:v>
                </c:pt>
                <c:pt idx="79" formatCode="0.00">
                  <c:v>81.209999999999994</c:v>
                </c:pt>
                <c:pt idx="80">
                  <c:v>81.209999999999994</c:v>
                </c:pt>
                <c:pt idx="81">
                  <c:v>81.209999999999994</c:v>
                </c:pt>
                <c:pt idx="82">
                  <c:v>81.209999999999994</c:v>
                </c:pt>
                <c:pt idx="83">
                  <c:v>81.209999999999994</c:v>
                </c:pt>
                <c:pt idx="84">
                  <c:v>81.180000000000007</c:v>
                </c:pt>
                <c:pt idx="85">
                  <c:v>81.180000000000007</c:v>
                </c:pt>
                <c:pt idx="86">
                  <c:v>81.180000000000007</c:v>
                </c:pt>
                <c:pt idx="87" formatCode="0.00">
                  <c:v>81.17</c:v>
                </c:pt>
                <c:pt idx="88">
                  <c:v>81.13</c:v>
                </c:pt>
                <c:pt idx="89" formatCode="0.00">
                  <c:v>81.12</c:v>
                </c:pt>
                <c:pt idx="90">
                  <c:v>81.12</c:v>
                </c:pt>
                <c:pt idx="91">
                  <c:v>81.12</c:v>
                </c:pt>
                <c:pt idx="92">
                  <c:v>81.12</c:v>
                </c:pt>
                <c:pt idx="93">
                  <c:v>81.11</c:v>
                </c:pt>
                <c:pt idx="94">
                  <c:v>81.11</c:v>
                </c:pt>
                <c:pt idx="95">
                  <c:v>81.11</c:v>
                </c:pt>
                <c:pt idx="96" formatCode="0.00">
                  <c:v>81.05</c:v>
                </c:pt>
                <c:pt idx="97">
                  <c:v>81.02</c:v>
                </c:pt>
                <c:pt idx="98">
                  <c:v>81.02</c:v>
                </c:pt>
                <c:pt idx="99">
                  <c:v>81.02</c:v>
                </c:pt>
                <c:pt idx="100">
                  <c:v>81.02</c:v>
                </c:pt>
                <c:pt idx="101">
                  <c:v>81.02</c:v>
                </c:pt>
                <c:pt idx="102">
                  <c:v>81.02</c:v>
                </c:pt>
                <c:pt idx="103">
                  <c:v>81.02</c:v>
                </c:pt>
                <c:pt idx="104">
                  <c:v>81.02</c:v>
                </c:pt>
                <c:pt idx="105">
                  <c:v>81.02</c:v>
                </c:pt>
                <c:pt idx="106">
                  <c:v>81.02</c:v>
                </c:pt>
                <c:pt idx="107" formatCode="0.00">
                  <c:v>80.959999999999994</c:v>
                </c:pt>
                <c:pt idx="108">
                  <c:v>80.92</c:v>
                </c:pt>
                <c:pt idx="109">
                  <c:v>80.92</c:v>
                </c:pt>
                <c:pt idx="110">
                  <c:v>80.92</c:v>
                </c:pt>
                <c:pt idx="111">
                  <c:v>80.92</c:v>
                </c:pt>
                <c:pt idx="112">
                  <c:v>80.92</c:v>
                </c:pt>
                <c:pt idx="113">
                  <c:v>80.92</c:v>
                </c:pt>
                <c:pt idx="114">
                  <c:v>80.92</c:v>
                </c:pt>
                <c:pt idx="115">
                  <c:v>80.92</c:v>
                </c:pt>
                <c:pt idx="116">
                  <c:v>80.92</c:v>
                </c:pt>
                <c:pt idx="117">
                  <c:v>80.92</c:v>
                </c:pt>
                <c:pt idx="118">
                  <c:v>80.92</c:v>
                </c:pt>
                <c:pt idx="119">
                  <c:v>80.92</c:v>
                </c:pt>
                <c:pt idx="120" formatCode="0.00">
                  <c:v>80.89</c:v>
                </c:pt>
                <c:pt idx="121" formatCode="0.00">
                  <c:v>80.89</c:v>
                </c:pt>
                <c:pt idx="122" formatCode="0.00">
                  <c:v>80.89</c:v>
                </c:pt>
                <c:pt idx="123" formatCode="0.00">
                  <c:v>80.89</c:v>
                </c:pt>
                <c:pt idx="124" formatCode="0.00">
                  <c:v>80.88</c:v>
                </c:pt>
                <c:pt idx="125" formatCode="0.00">
                  <c:v>80.88</c:v>
                </c:pt>
                <c:pt idx="126">
                  <c:v>80.88</c:v>
                </c:pt>
                <c:pt idx="127" formatCode="0.00">
                  <c:v>80.87</c:v>
                </c:pt>
                <c:pt idx="128" formatCode="0.00">
                  <c:v>80.849999999999994</c:v>
                </c:pt>
                <c:pt idx="129">
                  <c:v>80.84</c:v>
                </c:pt>
                <c:pt idx="130">
                  <c:v>80.83</c:v>
                </c:pt>
                <c:pt idx="131">
                  <c:v>80.83</c:v>
                </c:pt>
                <c:pt idx="132">
                  <c:v>80.83</c:v>
                </c:pt>
                <c:pt idx="133">
                  <c:v>80.83</c:v>
                </c:pt>
                <c:pt idx="134">
                  <c:v>80.83</c:v>
                </c:pt>
                <c:pt idx="135">
                  <c:v>80.83</c:v>
                </c:pt>
                <c:pt idx="136" formatCode="0.00">
                  <c:v>80.8</c:v>
                </c:pt>
                <c:pt idx="137" formatCode="0.00">
                  <c:v>80.8</c:v>
                </c:pt>
                <c:pt idx="138" formatCode="0.00">
                  <c:v>80.8</c:v>
                </c:pt>
                <c:pt idx="139" formatCode="0.00">
                  <c:v>80.8</c:v>
                </c:pt>
                <c:pt idx="140" formatCode="0.00">
                  <c:v>80.8</c:v>
                </c:pt>
                <c:pt idx="141">
                  <c:v>80.78</c:v>
                </c:pt>
                <c:pt idx="142" formatCode="0.00">
                  <c:v>80.760000000000005</c:v>
                </c:pt>
                <c:pt idx="143">
                  <c:v>80.75</c:v>
                </c:pt>
                <c:pt idx="144">
                  <c:v>80.75</c:v>
                </c:pt>
                <c:pt idx="145">
                  <c:v>80.75</c:v>
                </c:pt>
                <c:pt idx="146">
                  <c:v>80.75</c:v>
                </c:pt>
                <c:pt idx="147">
                  <c:v>80.75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2C-44E0-90EA-E9DCFA59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61727"/>
        <c:axId val="1"/>
      </c:scatterChart>
      <c:valAx>
        <c:axId val="99826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6172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814520099456906"/>
                  <c:y val="2.793958314891261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Notch'!$J$1004:$J$1126</c:f>
              <c:numCache>
                <c:formatCode>0.00</c:formatCode>
                <c:ptCount val="123"/>
                <c:pt idx="0">
                  <c:v>2.04</c:v>
                </c:pt>
                <c:pt idx="1">
                  <c:v>2.04</c:v>
                </c:pt>
                <c:pt idx="2">
                  <c:v>2.04</c:v>
                </c:pt>
                <c:pt idx="3">
                  <c:v>2.04</c:v>
                </c:pt>
                <c:pt idx="4">
                  <c:v>2.04</c:v>
                </c:pt>
                <c:pt idx="5">
                  <c:v>2.04</c:v>
                </c:pt>
                <c:pt idx="6">
                  <c:v>2.04</c:v>
                </c:pt>
                <c:pt idx="7">
                  <c:v>2.04</c:v>
                </c:pt>
                <c:pt idx="8">
                  <c:v>2.04</c:v>
                </c:pt>
                <c:pt idx="9">
                  <c:v>2.04</c:v>
                </c:pt>
                <c:pt idx="10">
                  <c:v>2.04</c:v>
                </c:pt>
                <c:pt idx="11">
                  <c:v>2.04</c:v>
                </c:pt>
                <c:pt idx="12">
                  <c:v>2.04</c:v>
                </c:pt>
                <c:pt idx="13">
                  <c:v>2.04</c:v>
                </c:pt>
                <c:pt idx="14">
                  <c:v>1.9724084071993251</c:v>
                </c:pt>
                <c:pt idx="15">
                  <c:v>1.9724084071993251</c:v>
                </c:pt>
                <c:pt idx="16">
                  <c:v>2.04</c:v>
                </c:pt>
                <c:pt idx="17">
                  <c:v>2.04</c:v>
                </c:pt>
                <c:pt idx="18">
                  <c:v>2.04</c:v>
                </c:pt>
                <c:pt idx="19">
                  <c:v>2.04</c:v>
                </c:pt>
                <c:pt idx="20">
                  <c:v>2.04</c:v>
                </c:pt>
                <c:pt idx="21">
                  <c:v>2.04</c:v>
                </c:pt>
                <c:pt idx="22">
                  <c:v>2.04</c:v>
                </c:pt>
                <c:pt idx="23">
                  <c:v>2.04</c:v>
                </c:pt>
                <c:pt idx="24">
                  <c:v>1.9724084071993251</c:v>
                </c:pt>
                <c:pt idx="25">
                  <c:v>1.9724084071993251</c:v>
                </c:pt>
                <c:pt idx="26">
                  <c:v>1.9724084071993251</c:v>
                </c:pt>
                <c:pt idx="27">
                  <c:v>1.9724084071993251</c:v>
                </c:pt>
                <c:pt idx="28">
                  <c:v>1.9724084071993251</c:v>
                </c:pt>
                <c:pt idx="29">
                  <c:v>1.9724084071993251</c:v>
                </c:pt>
                <c:pt idx="30">
                  <c:v>1.9724084071993251</c:v>
                </c:pt>
                <c:pt idx="31">
                  <c:v>1.9724084071993251</c:v>
                </c:pt>
                <c:pt idx="32">
                  <c:v>1.9724084071993251</c:v>
                </c:pt>
                <c:pt idx="33">
                  <c:v>1.9724084071993251</c:v>
                </c:pt>
                <c:pt idx="34">
                  <c:v>1.9724084071993251</c:v>
                </c:pt>
                <c:pt idx="35">
                  <c:v>1.9724084071993251</c:v>
                </c:pt>
                <c:pt idx="36">
                  <c:v>1.9724084071993251</c:v>
                </c:pt>
                <c:pt idx="37">
                  <c:v>1.9724084071993251</c:v>
                </c:pt>
                <c:pt idx="38">
                  <c:v>1.9724084071993251</c:v>
                </c:pt>
                <c:pt idx="39">
                  <c:v>1.97</c:v>
                </c:pt>
                <c:pt idx="40">
                  <c:v>1.9046337499351378</c:v>
                </c:pt>
                <c:pt idx="41">
                  <c:v>1.9046337499351378</c:v>
                </c:pt>
                <c:pt idx="42">
                  <c:v>1.9046337499351378</c:v>
                </c:pt>
                <c:pt idx="43">
                  <c:v>1.9046337499351378</c:v>
                </c:pt>
                <c:pt idx="44">
                  <c:v>1.9046337499351378</c:v>
                </c:pt>
                <c:pt idx="45">
                  <c:v>1.9046337499351378</c:v>
                </c:pt>
                <c:pt idx="46">
                  <c:v>1.97</c:v>
                </c:pt>
                <c:pt idx="47">
                  <c:v>1.97</c:v>
                </c:pt>
                <c:pt idx="48">
                  <c:v>1.97</c:v>
                </c:pt>
                <c:pt idx="49">
                  <c:v>1.97</c:v>
                </c:pt>
                <c:pt idx="50">
                  <c:v>1.9046337499351378</c:v>
                </c:pt>
                <c:pt idx="51">
                  <c:v>1.9046337499351378</c:v>
                </c:pt>
                <c:pt idx="52">
                  <c:v>1.9046337499351378</c:v>
                </c:pt>
                <c:pt idx="53">
                  <c:v>1.9046337499351378</c:v>
                </c:pt>
                <c:pt idx="54">
                  <c:v>1.9046337499351378</c:v>
                </c:pt>
                <c:pt idx="55">
                  <c:v>1.9046337499351378</c:v>
                </c:pt>
                <c:pt idx="56">
                  <c:v>1.9046337499351378</c:v>
                </c:pt>
                <c:pt idx="57">
                  <c:v>1.9046337499351378</c:v>
                </c:pt>
                <c:pt idx="58">
                  <c:v>1.9046337499351378</c:v>
                </c:pt>
                <c:pt idx="59">
                  <c:v>1.9046337499351378</c:v>
                </c:pt>
                <c:pt idx="60">
                  <c:v>1.9046337499351378</c:v>
                </c:pt>
                <c:pt idx="61">
                  <c:v>1.84</c:v>
                </c:pt>
                <c:pt idx="62">
                  <c:v>1.84</c:v>
                </c:pt>
                <c:pt idx="63">
                  <c:v>1.84</c:v>
                </c:pt>
                <c:pt idx="64">
                  <c:v>1.84</c:v>
                </c:pt>
                <c:pt idx="65">
                  <c:v>1.84</c:v>
                </c:pt>
                <c:pt idx="66">
                  <c:v>1.84</c:v>
                </c:pt>
                <c:pt idx="67">
                  <c:v>1.9</c:v>
                </c:pt>
                <c:pt idx="68">
                  <c:v>1.9</c:v>
                </c:pt>
                <c:pt idx="69">
                  <c:v>1.9</c:v>
                </c:pt>
                <c:pt idx="70">
                  <c:v>1.84</c:v>
                </c:pt>
                <c:pt idx="71">
                  <c:v>1.84</c:v>
                </c:pt>
                <c:pt idx="72">
                  <c:v>1.84</c:v>
                </c:pt>
                <c:pt idx="73">
                  <c:v>1.84</c:v>
                </c:pt>
                <c:pt idx="74">
                  <c:v>1.84</c:v>
                </c:pt>
                <c:pt idx="75">
                  <c:v>1.84</c:v>
                </c:pt>
                <c:pt idx="76">
                  <c:v>1.84</c:v>
                </c:pt>
                <c:pt idx="77">
                  <c:v>1.84</c:v>
                </c:pt>
                <c:pt idx="78">
                  <c:v>1.84</c:v>
                </c:pt>
                <c:pt idx="79">
                  <c:v>1.84</c:v>
                </c:pt>
                <c:pt idx="80">
                  <c:v>1.84</c:v>
                </c:pt>
                <c:pt idx="81">
                  <c:v>1.8382759438996092</c:v>
                </c:pt>
                <c:pt idx="82">
                  <c:v>1.8382759438996092</c:v>
                </c:pt>
                <c:pt idx="83">
                  <c:v>1.8382759438996092</c:v>
                </c:pt>
                <c:pt idx="84">
                  <c:v>1.8382759438996092</c:v>
                </c:pt>
                <c:pt idx="85">
                  <c:v>1.8382759438996092</c:v>
                </c:pt>
                <c:pt idx="86">
                  <c:v>1.84</c:v>
                </c:pt>
                <c:pt idx="87">
                  <c:v>1.84</c:v>
                </c:pt>
                <c:pt idx="88">
                  <c:v>1.8382759438996092</c:v>
                </c:pt>
                <c:pt idx="89">
                  <c:v>1.8382759438996092</c:v>
                </c:pt>
                <c:pt idx="90">
                  <c:v>1.8382759438996092</c:v>
                </c:pt>
                <c:pt idx="91">
                  <c:v>1.8382759438996092</c:v>
                </c:pt>
                <c:pt idx="92">
                  <c:v>1.8382759438996092</c:v>
                </c:pt>
                <c:pt idx="93">
                  <c:v>1.8382759438996092</c:v>
                </c:pt>
                <c:pt idx="94">
                  <c:v>1.8382759438996092</c:v>
                </c:pt>
                <c:pt idx="95">
                  <c:v>1.8382759438996092</c:v>
                </c:pt>
                <c:pt idx="96">
                  <c:v>1.8382759438996092</c:v>
                </c:pt>
                <c:pt idx="97">
                  <c:v>1.8382759438996092</c:v>
                </c:pt>
                <c:pt idx="98">
                  <c:v>1.8382759438996092</c:v>
                </c:pt>
                <c:pt idx="99">
                  <c:v>1.8382759438996092</c:v>
                </c:pt>
                <c:pt idx="100">
                  <c:v>1.8382759438996092</c:v>
                </c:pt>
                <c:pt idx="101">
                  <c:v>1.8382759438996092</c:v>
                </c:pt>
                <c:pt idx="102">
                  <c:v>1.8382759438996092</c:v>
                </c:pt>
                <c:pt idx="103">
                  <c:v>1.8382759438996092</c:v>
                </c:pt>
                <c:pt idx="104">
                  <c:v>1.8382759438996092</c:v>
                </c:pt>
                <c:pt idx="105">
                  <c:v>1.8382759438996092</c:v>
                </c:pt>
                <c:pt idx="106">
                  <c:v>1.8382759438996092</c:v>
                </c:pt>
                <c:pt idx="107">
                  <c:v>1.8382759438996092</c:v>
                </c:pt>
                <c:pt idx="108">
                  <c:v>1.8382759438996092</c:v>
                </c:pt>
                <c:pt idx="109">
                  <c:v>1.8382759438996092</c:v>
                </c:pt>
                <c:pt idx="110">
                  <c:v>1.8382759438996092</c:v>
                </c:pt>
                <c:pt idx="111">
                  <c:v>1.8382759438996092</c:v>
                </c:pt>
                <c:pt idx="112">
                  <c:v>1.8382759438996092</c:v>
                </c:pt>
                <c:pt idx="113">
                  <c:v>1.8382759438996092</c:v>
                </c:pt>
                <c:pt idx="114">
                  <c:v>1.8382759438996092</c:v>
                </c:pt>
                <c:pt idx="115">
                  <c:v>1.8382759438996092</c:v>
                </c:pt>
                <c:pt idx="116">
                  <c:v>1.8382759438996092</c:v>
                </c:pt>
                <c:pt idx="117">
                  <c:v>1.7733249757170659</c:v>
                </c:pt>
                <c:pt idx="118">
                  <c:v>1.7733249757170659</c:v>
                </c:pt>
                <c:pt idx="119">
                  <c:v>1.7733249757170659</c:v>
                </c:pt>
                <c:pt idx="120">
                  <c:v>1.7733249757170659</c:v>
                </c:pt>
                <c:pt idx="121">
                  <c:v>1.7733249757170659</c:v>
                </c:pt>
                <c:pt idx="122">
                  <c:v>1.7733249757170659</c:v>
                </c:pt>
              </c:numCache>
            </c:numRef>
          </c:xVal>
          <c:yVal>
            <c:numRef>
              <c:f>'Rembesan V- Notch'!$B$1004:$B$1126</c:f>
              <c:numCache>
                <c:formatCode>#,##0.00</c:formatCode>
                <c:ptCount val="123"/>
                <c:pt idx="0">
                  <c:v>80.75</c:v>
                </c:pt>
                <c:pt idx="1">
                  <c:v>80.75</c:v>
                </c:pt>
                <c:pt idx="2">
                  <c:v>80.75</c:v>
                </c:pt>
                <c:pt idx="3">
                  <c:v>80.75</c:v>
                </c:pt>
                <c:pt idx="4">
                  <c:v>80.75</c:v>
                </c:pt>
                <c:pt idx="5">
                  <c:v>80.75</c:v>
                </c:pt>
                <c:pt idx="6">
                  <c:v>80.75</c:v>
                </c:pt>
                <c:pt idx="7">
                  <c:v>80.75</c:v>
                </c:pt>
                <c:pt idx="8">
                  <c:v>80.75</c:v>
                </c:pt>
                <c:pt idx="9">
                  <c:v>80.680000000000007</c:v>
                </c:pt>
                <c:pt idx="10" formatCode="0.00">
                  <c:v>80.64</c:v>
                </c:pt>
                <c:pt idx="11" formatCode="0.00">
                  <c:v>80.64</c:v>
                </c:pt>
                <c:pt idx="12">
                  <c:v>80.62</c:v>
                </c:pt>
                <c:pt idx="13" formatCode="0.00">
                  <c:v>80.61</c:v>
                </c:pt>
                <c:pt idx="14">
                  <c:v>80.59</c:v>
                </c:pt>
                <c:pt idx="15">
                  <c:v>80.59</c:v>
                </c:pt>
                <c:pt idx="16">
                  <c:v>80.59</c:v>
                </c:pt>
                <c:pt idx="17">
                  <c:v>80.59</c:v>
                </c:pt>
                <c:pt idx="18">
                  <c:v>80.59</c:v>
                </c:pt>
                <c:pt idx="19">
                  <c:v>80.59</c:v>
                </c:pt>
                <c:pt idx="20">
                  <c:v>80.59</c:v>
                </c:pt>
                <c:pt idx="21">
                  <c:v>80.59</c:v>
                </c:pt>
                <c:pt idx="22">
                  <c:v>80.59</c:v>
                </c:pt>
                <c:pt idx="23">
                  <c:v>80.59</c:v>
                </c:pt>
                <c:pt idx="24" formatCode="0.00">
                  <c:v>80.56</c:v>
                </c:pt>
                <c:pt idx="25" formatCode="0.00">
                  <c:v>80.56</c:v>
                </c:pt>
                <c:pt idx="26" formatCode="0.00">
                  <c:v>80.56</c:v>
                </c:pt>
                <c:pt idx="27" formatCode="0.00">
                  <c:v>80.56</c:v>
                </c:pt>
                <c:pt idx="28" formatCode="0.00">
                  <c:v>80.56</c:v>
                </c:pt>
                <c:pt idx="29" formatCode="0.00">
                  <c:v>80.56</c:v>
                </c:pt>
                <c:pt idx="30" formatCode="0.00">
                  <c:v>80.56</c:v>
                </c:pt>
                <c:pt idx="31" formatCode="0.00">
                  <c:v>80.56</c:v>
                </c:pt>
                <c:pt idx="32" formatCode="0.00">
                  <c:v>80.56</c:v>
                </c:pt>
                <c:pt idx="33" formatCode="0.00">
                  <c:v>80.56</c:v>
                </c:pt>
                <c:pt idx="34" formatCode="0.00">
                  <c:v>80.56</c:v>
                </c:pt>
                <c:pt idx="35" formatCode="0.00">
                  <c:v>80.56</c:v>
                </c:pt>
                <c:pt idx="36" formatCode="0.00">
                  <c:v>80.56</c:v>
                </c:pt>
                <c:pt idx="37" formatCode="0.00">
                  <c:v>80.56</c:v>
                </c:pt>
                <c:pt idx="38" formatCode="0.00">
                  <c:v>80.56</c:v>
                </c:pt>
                <c:pt idx="39" formatCode="0.00">
                  <c:v>80.52</c:v>
                </c:pt>
                <c:pt idx="40">
                  <c:v>80.44</c:v>
                </c:pt>
                <c:pt idx="41">
                  <c:v>80.44</c:v>
                </c:pt>
                <c:pt idx="42">
                  <c:v>80.44</c:v>
                </c:pt>
                <c:pt idx="43">
                  <c:v>80.44</c:v>
                </c:pt>
                <c:pt idx="44">
                  <c:v>80.44</c:v>
                </c:pt>
                <c:pt idx="45">
                  <c:v>80.44</c:v>
                </c:pt>
                <c:pt idx="46">
                  <c:v>80.44</c:v>
                </c:pt>
                <c:pt idx="47">
                  <c:v>80.44</c:v>
                </c:pt>
                <c:pt idx="48">
                  <c:v>80.44</c:v>
                </c:pt>
                <c:pt idx="49">
                  <c:v>80.44</c:v>
                </c:pt>
                <c:pt idx="50" formatCode="0.00">
                  <c:v>80.42</c:v>
                </c:pt>
                <c:pt idx="51">
                  <c:v>80.34</c:v>
                </c:pt>
                <c:pt idx="52">
                  <c:v>80.319999999999993</c:v>
                </c:pt>
                <c:pt idx="53" formatCode="0.00">
                  <c:v>80.31</c:v>
                </c:pt>
                <c:pt idx="54" formatCode="0.00">
                  <c:v>80.27</c:v>
                </c:pt>
                <c:pt idx="55" formatCode="0.00">
                  <c:v>80.27</c:v>
                </c:pt>
                <c:pt idx="56" formatCode="0.00">
                  <c:v>80.27</c:v>
                </c:pt>
                <c:pt idx="57" formatCode="0.00">
                  <c:v>80.27</c:v>
                </c:pt>
                <c:pt idx="58" formatCode="0.00">
                  <c:v>80.27</c:v>
                </c:pt>
                <c:pt idx="59" formatCode="0.00">
                  <c:v>80.27</c:v>
                </c:pt>
                <c:pt idx="60" formatCode="0.00">
                  <c:v>80.27</c:v>
                </c:pt>
                <c:pt idx="61" formatCode="0.00">
                  <c:v>80.260000000000005</c:v>
                </c:pt>
                <c:pt idx="62" formatCode="0.00">
                  <c:v>80.260000000000005</c:v>
                </c:pt>
                <c:pt idx="63" formatCode="0.00">
                  <c:v>80.260000000000005</c:v>
                </c:pt>
                <c:pt idx="64" formatCode="0.00">
                  <c:v>80.260000000000005</c:v>
                </c:pt>
                <c:pt idx="65" formatCode="0.00">
                  <c:v>80.260000000000005</c:v>
                </c:pt>
                <c:pt idx="66" formatCode="0.00">
                  <c:v>80.260000000000005</c:v>
                </c:pt>
                <c:pt idx="67" formatCode="0.00">
                  <c:v>80.260000000000005</c:v>
                </c:pt>
                <c:pt idx="68" formatCode="0.00">
                  <c:v>80.260000000000005</c:v>
                </c:pt>
                <c:pt idx="69" formatCode="0.00">
                  <c:v>80.260000000000005</c:v>
                </c:pt>
                <c:pt idx="70" formatCode="0.00">
                  <c:v>80.25</c:v>
                </c:pt>
                <c:pt idx="71">
                  <c:v>80.23</c:v>
                </c:pt>
                <c:pt idx="72">
                  <c:v>80.23</c:v>
                </c:pt>
                <c:pt idx="73">
                  <c:v>80.23</c:v>
                </c:pt>
                <c:pt idx="74">
                  <c:v>80.23</c:v>
                </c:pt>
                <c:pt idx="75">
                  <c:v>80.23</c:v>
                </c:pt>
                <c:pt idx="76">
                  <c:v>80.23</c:v>
                </c:pt>
                <c:pt idx="77">
                  <c:v>80.23</c:v>
                </c:pt>
                <c:pt idx="78" formatCode="0.00">
                  <c:v>80.11</c:v>
                </c:pt>
                <c:pt idx="79" formatCode="0.00">
                  <c:v>80.05</c:v>
                </c:pt>
                <c:pt idx="80">
                  <c:v>80.05</c:v>
                </c:pt>
                <c:pt idx="81" formatCode="0.00">
                  <c:v>80</c:v>
                </c:pt>
                <c:pt idx="82" formatCode="0.00">
                  <c:v>80</c:v>
                </c:pt>
                <c:pt idx="83" formatCode="0.00">
                  <c:v>80</c:v>
                </c:pt>
                <c:pt idx="84" formatCode="0.00">
                  <c:v>80</c:v>
                </c:pt>
                <c:pt idx="85" formatCode="0.00">
                  <c:v>80</c:v>
                </c:pt>
                <c:pt idx="86" formatCode="0.00">
                  <c:v>80</c:v>
                </c:pt>
                <c:pt idx="87" formatCode="0.00">
                  <c:v>80</c:v>
                </c:pt>
                <c:pt idx="88" formatCode="0.00">
                  <c:v>79.989999999999995</c:v>
                </c:pt>
                <c:pt idx="89" formatCode="0.00">
                  <c:v>79.989999999999995</c:v>
                </c:pt>
                <c:pt idx="90" formatCode="0.00">
                  <c:v>79.989999999999995</c:v>
                </c:pt>
                <c:pt idx="91" formatCode="0.00">
                  <c:v>79.989999999999995</c:v>
                </c:pt>
                <c:pt idx="92" formatCode="0.00">
                  <c:v>79.989999999999995</c:v>
                </c:pt>
                <c:pt idx="93" formatCode="0.00">
                  <c:v>79.989999999999995</c:v>
                </c:pt>
                <c:pt idx="94">
                  <c:v>79.98</c:v>
                </c:pt>
                <c:pt idx="95">
                  <c:v>79.98</c:v>
                </c:pt>
                <c:pt idx="96">
                  <c:v>79.98</c:v>
                </c:pt>
                <c:pt idx="97">
                  <c:v>79.98</c:v>
                </c:pt>
                <c:pt idx="98">
                  <c:v>79.98</c:v>
                </c:pt>
                <c:pt idx="99">
                  <c:v>79.98</c:v>
                </c:pt>
                <c:pt idx="100">
                  <c:v>79.98</c:v>
                </c:pt>
                <c:pt idx="101">
                  <c:v>79.98</c:v>
                </c:pt>
                <c:pt idx="102">
                  <c:v>79.89</c:v>
                </c:pt>
                <c:pt idx="103">
                  <c:v>79.89</c:v>
                </c:pt>
                <c:pt idx="104">
                  <c:v>79.89</c:v>
                </c:pt>
                <c:pt idx="105">
                  <c:v>79.89</c:v>
                </c:pt>
                <c:pt idx="106" formatCode="0.00">
                  <c:v>79.87</c:v>
                </c:pt>
                <c:pt idx="107">
                  <c:v>79.84</c:v>
                </c:pt>
                <c:pt idx="108">
                  <c:v>79.75</c:v>
                </c:pt>
                <c:pt idx="109">
                  <c:v>79.75</c:v>
                </c:pt>
                <c:pt idx="110">
                  <c:v>79.75</c:v>
                </c:pt>
                <c:pt idx="111">
                  <c:v>79.75</c:v>
                </c:pt>
                <c:pt idx="112">
                  <c:v>79.64</c:v>
                </c:pt>
                <c:pt idx="113">
                  <c:v>79.64</c:v>
                </c:pt>
                <c:pt idx="114">
                  <c:v>79.64</c:v>
                </c:pt>
                <c:pt idx="115">
                  <c:v>79.64</c:v>
                </c:pt>
                <c:pt idx="116">
                  <c:v>79.64</c:v>
                </c:pt>
                <c:pt idx="117">
                  <c:v>79.63</c:v>
                </c:pt>
                <c:pt idx="118">
                  <c:v>79.48</c:v>
                </c:pt>
                <c:pt idx="119">
                  <c:v>79.48</c:v>
                </c:pt>
                <c:pt idx="120">
                  <c:v>79.48</c:v>
                </c:pt>
                <c:pt idx="121">
                  <c:v>79.48</c:v>
                </c:pt>
                <c:pt idx="122">
                  <c:v>79.48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B6-489C-BCEC-96CFC71F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62975"/>
        <c:axId val="1"/>
      </c:scatterChart>
      <c:valAx>
        <c:axId val="998262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6297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814520099456906"/>
                  <c:y val="2.793958314891261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Notch'!$J$1132:$J$1216</c:f>
              <c:numCache>
                <c:formatCode>0.00</c:formatCode>
                <c:ptCount val="85"/>
                <c:pt idx="0">
                  <c:v>1.7097707602249319</c:v>
                </c:pt>
                <c:pt idx="1">
                  <c:v>1.7733249757170659</c:v>
                </c:pt>
                <c:pt idx="2">
                  <c:v>1.7733249757170659</c:v>
                </c:pt>
                <c:pt idx="3">
                  <c:v>1.7733249757170659</c:v>
                </c:pt>
                <c:pt idx="4">
                  <c:v>1.7097707602249319</c:v>
                </c:pt>
                <c:pt idx="5">
                  <c:v>1.7097707602249319</c:v>
                </c:pt>
                <c:pt idx="6">
                  <c:v>1.7097707602249319</c:v>
                </c:pt>
                <c:pt idx="7">
                  <c:v>1.7097707602249319</c:v>
                </c:pt>
                <c:pt idx="8">
                  <c:v>1.7097707602249319</c:v>
                </c:pt>
                <c:pt idx="9">
                  <c:v>1.7097707602249319</c:v>
                </c:pt>
                <c:pt idx="10">
                  <c:v>1.7097707602249319</c:v>
                </c:pt>
                <c:pt idx="11">
                  <c:v>1.7097707602249319</c:v>
                </c:pt>
                <c:pt idx="12">
                  <c:v>1.7097707602249319</c:v>
                </c:pt>
                <c:pt idx="13">
                  <c:v>1.7097707602249319</c:v>
                </c:pt>
                <c:pt idx="14">
                  <c:v>1.7097707602249319</c:v>
                </c:pt>
                <c:pt idx="15">
                  <c:v>1.7097707602249319</c:v>
                </c:pt>
                <c:pt idx="16">
                  <c:v>1.7097707602249319</c:v>
                </c:pt>
                <c:pt idx="17">
                  <c:v>1.7097707602249319</c:v>
                </c:pt>
                <c:pt idx="18">
                  <c:v>1.7097707602249319</c:v>
                </c:pt>
                <c:pt idx="19">
                  <c:v>1.7097707602249319</c:v>
                </c:pt>
                <c:pt idx="20">
                  <c:v>1.7097707602249319</c:v>
                </c:pt>
                <c:pt idx="21">
                  <c:v>1.7097707602249319</c:v>
                </c:pt>
                <c:pt idx="22">
                  <c:v>1.7097707602249319</c:v>
                </c:pt>
                <c:pt idx="23">
                  <c:v>1.6476031389072248</c:v>
                </c:pt>
                <c:pt idx="24">
                  <c:v>1.6476031389072248</c:v>
                </c:pt>
                <c:pt idx="25">
                  <c:v>1.6476031389072248</c:v>
                </c:pt>
                <c:pt idx="26">
                  <c:v>1.6476031389072248</c:v>
                </c:pt>
                <c:pt idx="27">
                  <c:v>1.6476031389072248</c:v>
                </c:pt>
                <c:pt idx="28">
                  <c:v>1.6476031389072248</c:v>
                </c:pt>
                <c:pt idx="29">
                  <c:v>1.6476031389072248</c:v>
                </c:pt>
                <c:pt idx="30">
                  <c:v>1.6476031389072248</c:v>
                </c:pt>
                <c:pt idx="31">
                  <c:v>1.6476031389072248</c:v>
                </c:pt>
                <c:pt idx="32">
                  <c:v>1.6476031389072248</c:v>
                </c:pt>
                <c:pt idx="33">
                  <c:v>1.6476031389072248</c:v>
                </c:pt>
                <c:pt idx="34">
                  <c:v>1.5868118782702458</c:v>
                </c:pt>
                <c:pt idx="35">
                  <c:v>1.5868118782702458</c:v>
                </c:pt>
                <c:pt idx="36">
                  <c:v>1.5868118782702458</c:v>
                </c:pt>
                <c:pt idx="37">
                  <c:v>1.5868118782702458</c:v>
                </c:pt>
                <c:pt idx="38">
                  <c:v>1.5868118782702458</c:v>
                </c:pt>
                <c:pt idx="39">
                  <c:v>1.5868118782702458</c:v>
                </c:pt>
                <c:pt idx="40">
                  <c:v>1.5868118782702458</c:v>
                </c:pt>
                <c:pt idx="41">
                  <c:v>1.5868118782702458</c:v>
                </c:pt>
                <c:pt idx="42">
                  <c:v>1.5868118782702458</c:v>
                </c:pt>
                <c:pt idx="43">
                  <c:v>1.5868118782702458</c:v>
                </c:pt>
                <c:pt idx="44">
                  <c:v>1.5273866681574122</c:v>
                </c:pt>
                <c:pt idx="45">
                  <c:v>1.5273866681574122</c:v>
                </c:pt>
                <c:pt idx="46">
                  <c:v>1.5273866681574122</c:v>
                </c:pt>
                <c:pt idx="47">
                  <c:v>1.5273866681574122</c:v>
                </c:pt>
                <c:pt idx="48">
                  <c:v>1.5273866681574122</c:v>
                </c:pt>
                <c:pt idx="49">
                  <c:v>1.5273866681574122</c:v>
                </c:pt>
                <c:pt idx="50">
                  <c:v>1.5273866681574122</c:v>
                </c:pt>
                <c:pt idx="51">
                  <c:v>1.5273866681574122</c:v>
                </c:pt>
                <c:pt idx="52">
                  <c:v>1.5273866681574122</c:v>
                </c:pt>
                <c:pt idx="53">
                  <c:v>1.5273866681574122</c:v>
                </c:pt>
                <c:pt idx="54">
                  <c:v>1.5273866681574122</c:v>
                </c:pt>
                <c:pt idx="55">
                  <c:v>1.5273866681574122</c:v>
                </c:pt>
                <c:pt idx="56">
                  <c:v>1.5273866681574122</c:v>
                </c:pt>
                <c:pt idx="57">
                  <c:v>1.5273866681574122</c:v>
                </c:pt>
                <c:pt idx="58">
                  <c:v>1.5273866681574122</c:v>
                </c:pt>
                <c:pt idx="59">
                  <c:v>1.5273866681574122</c:v>
                </c:pt>
                <c:pt idx="60">
                  <c:v>1.4693171200000001</c:v>
                </c:pt>
                <c:pt idx="61">
                  <c:v>1.4693171200000001</c:v>
                </c:pt>
                <c:pt idx="62">
                  <c:v>1.4693171200000001</c:v>
                </c:pt>
                <c:pt idx="63">
                  <c:v>1.4693171200000001</c:v>
                </c:pt>
                <c:pt idx="64">
                  <c:v>1.4693171200000001</c:v>
                </c:pt>
                <c:pt idx="65">
                  <c:v>1.4693171200000001</c:v>
                </c:pt>
                <c:pt idx="66">
                  <c:v>1.4693171200000001</c:v>
                </c:pt>
                <c:pt idx="67">
                  <c:v>1.4693171200000001</c:v>
                </c:pt>
                <c:pt idx="68">
                  <c:v>1.4693171200000001</c:v>
                </c:pt>
                <c:pt idx="69">
                  <c:v>1.4693171200000001</c:v>
                </c:pt>
                <c:pt idx="70">
                  <c:v>1.3572030522437311</c:v>
                </c:pt>
                <c:pt idx="71">
                  <c:v>1.3572030522437311</c:v>
                </c:pt>
                <c:pt idx="72">
                  <c:v>1.3572030522437311</c:v>
                </c:pt>
                <c:pt idx="73">
                  <c:v>1.3572030522437311</c:v>
                </c:pt>
                <c:pt idx="74">
                  <c:v>1.3572030522437311</c:v>
                </c:pt>
                <c:pt idx="75">
                  <c:v>1.3572030522437311</c:v>
                </c:pt>
                <c:pt idx="76">
                  <c:v>1.3572030522437311</c:v>
                </c:pt>
                <c:pt idx="77">
                  <c:v>1.3031373467351419</c:v>
                </c:pt>
                <c:pt idx="78">
                  <c:v>1.2503849273563723</c:v>
                </c:pt>
                <c:pt idx="79">
                  <c:v>1.2503849273563723</c:v>
                </c:pt>
                <c:pt idx="80">
                  <c:v>1.2503849273563723</c:v>
                </c:pt>
                <c:pt idx="81">
                  <c:v>1.2503849273563723</c:v>
                </c:pt>
                <c:pt idx="82">
                  <c:v>1.2503849273563723</c:v>
                </c:pt>
                <c:pt idx="83">
                  <c:v>1.2503849273563723</c:v>
                </c:pt>
              </c:numCache>
            </c:numRef>
          </c:xVal>
          <c:yVal>
            <c:numRef>
              <c:f>'Rembesan V- Notch'!$B$1132:$B$1216</c:f>
              <c:numCache>
                <c:formatCode>#,##0.00</c:formatCode>
                <c:ptCount val="85"/>
                <c:pt idx="0">
                  <c:v>79.260000000000005</c:v>
                </c:pt>
                <c:pt idx="1">
                  <c:v>79.260000000000005</c:v>
                </c:pt>
                <c:pt idx="2">
                  <c:v>79.260000000000005</c:v>
                </c:pt>
                <c:pt idx="3">
                  <c:v>79.260000000000005</c:v>
                </c:pt>
                <c:pt idx="4">
                  <c:v>79.14</c:v>
                </c:pt>
                <c:pt idx="5">
                  <c:v>79.03</c:v>
                </c:pt>
                <c:pt idx="6">
                  <c:v>79.010000000000005</c:v>
                </c:pt>
                <c:pt idx="7">
                  <c:v>79.010000000000005</c:v>
                </c:pt>
                <c:pt idx="8">
                  <c:v>79.010000000000005</c:v>
                </c:pt>
                <c:pt idx="9">
                  <c:v>79.010000000000005</c:v>
                </c:pt>
                <c:pt idx="10">
                  <c:v>79.010000000000005</c:v>
                </c:pt>
                <c:pt idx="11">
                  <c:v>79.010000000000005</c:v>
                </c:pt>
                <c:pt idx="12" formatCode="0.00">
                  <c:v>78.88</c:v>
                </c:pt>
                <c:pt idx="13">
                  <c:v>78.88</c:v>
                </c:pt>
                <c:pt idx="14">
                  <c:v>78.88</c:v>
                </c:pt>
                <c:pt idx="15">
                  <c:v>78.88</c:v>
                </c:pt>
                <c:pt idx="16">
                  <c:v>78.88</c:v>
                </c:pt>
                <c:pt idx="17">
                  <c:v>78.88</c:v>
                </c:pt>
                <c:pt idx="18">
                  <c:v>78.87</c:v>
                </c:pt>
                <c:pt idx="19">
                  <c:v>78.81</c:v>
                </c:pt>
                <c:pt idx="20">
                  <c:v>78.739999999999995</c:v>
                </c:pt>
                <c:pt idx="21" formatCode="General">
                  <c:v>78.739999999999995</c:v>
                </c:pt>
                <c:pt idx="22">
                  <c:v>78.64</c:v>
                </c:pt>
                <c:pt idx="23">
                  <c:v>78.599999999999994</c:v>
                </c:pt>
                <c:pt idx="24">
                  <c:v>78.5</c:v>
                </c:pt>
                <c:pt idx="25" formatCode="0.00">
                  <c:v>78.48</c:v>
                </c:pt>
                <c:pt idx="26">
                  <c:v>78.34</c:v>
                </c:pt>
                <c:pt idx="27">
                  <c:v>78.11</c:v>
                </c:pt>
                <c:pt idx="28">
                  <c:v>78.08</c:v>
                </c:pt>
                <c:pt idx="29">
                  <c:v>77.84</c:v>
                </c:pt>
                <c:pt idx="30">
                  <c:v>77.819999999999993</c:v>
                </c:pt>
                <c:pt idx="31" formatCode="0.00">
                  <c:v>77.69</c:v>
                </c:pt>
                <c:pt idx="32">
                  <c:v>77.64</c:v>
                </c:pt>
                <c:pt idx="33">
                  <c:v>77.56</c:v>
                </c:pt>
                <c:pt idx="34" formatCode="0.00">
                  <c:v>77.5</c:v>
                </c:pt>
                <c:pt idx="35">
                  <c:v>77.41</c:v>
                </c:pt>
                <c:pt idx="36" formatCode="0.00">
                  <c:v>77.239999999999995</c:v>
                </c:pt>
                <c:pt idx="37">
                  <c:v>77.16</c:v>
                </c:pt>
                <c:pt idx="38" formatCode="0.00">
                  <c:v>77</c:v>
                </c:pt>
                <c:pt idx="39">
                  <c:v>76.959999999999994</c:v>
                </c:pt>
                <c:pt idx="40" formatCode="0.00">
                  <c:v>76.739999999999995</c:v>
                </c:pt>
                <c:pt idx="41">
                  <c:v>76.72</c:v>
                </c:pt>
                <c:pt idx="42" formatCode="0.00">
                  <c:v>76.489999999999995</c:v>
                </c:pt>
                <c:pt idx="43">
                  <c:v>76.45</c:v>
                </c:pt>
                <c:pt idx="44" formatCode="0.00">
                  <c:v>76.22</c:v>
                </c:pt>
                <c:pt idx="45">
                  <c:v>76.17</c:v>
                </c:pt>
                <c:pt idx="46" formatCode="0.00">
                  <c:v>75.94</c:v>
                </c:pt>
                <c:pt idx="47">
                  <c:v>75.88</c:v>
                </c:pt>
                <c:pt idx="48" formatCode="0.00">
                  <c:v>75.66</c:v>
                </c:pt>
                <c:pt idx="49">
                  <c:v>75.62</c:v>
                </c:pt>
                <c:pt idx="50">
                  <c:v>75.3</c:v>
                </c:pt>
                <c:pt idx="51">
                  <c:v>74.97</c:v>
                </c:pt>
                <c:pt idx="52">
                  <c:v>74.650000000000006</c:v>
                </c:pt>
                <c:pt idx="53">
                  <c:v>74.33</c:v>
                </c:pt>
                <c:pt idx="54" formatCode="0.00">
                  <c:v>74.11</c:v>
                </c:pt>
                <c:pt idx="55">
                  <c:v>74.010000000000005</c:v>
                </c:pt>
                <c:pt idx="56">
                  <c:v>73.7</c:v>
                </c:pt>
                <c:pt idx="57">
                  <c:v>73.38</c:v>
                </c:pt>
                <c:pt idx="58">
                  <c:v>73.05</c:v>
                </c:pt>
                <c:pt idx="59">
                  <c:v>72.7</c:v>
                </c:pt>
                <c:pt idx="60">
                  <c:v>72.37</c:v>
                </c:pt>
                <c:pt idx="61">
                  <c:v>72.34</c:v>
                </c:pt>
                <c:pt idx="62">
                  <c:v>72.28</c:v>
                </c:pt>
                <c:pt idx="63">
                  <c:v>72.27</c:v>
                </c:pt>
                <c:pt idx="64">
                  <c:v>72.239999999999995</c:v>
                </c:pt>
                <c:pt idx="65">
                  <c:v>72.19</c:v>
                </c:pt>
                <c:pt idx="66">
                  <c:v>72.17</c:v>
                </c:pt>
                <c:pt idx="67">
                  <c:v>72.150000000000006</c:v>
                </c:pt>
                <c:pt idx="68">
                  <c:v>72.150000000000006</c:v>
                </c:pt>
                <c:pt idx="69">
                  <c:v>72.03</c:v>
                </c:pt>
                <c:pt idx="70">
                  <c:v>71.84</c:v>
                </c:pt>
                <c:pt idx="71">
                  <c:v>71.62</c:v>
                </c:pt>
                <c:pt idx="72">
                  <c:v>71.599999999999994</c:v>
                </c:pt>
                <c:pt idx="73">
                  <c:v>71.39</c:v>
                </c:pt>
                <c:pt idx="74">
                  <c:v>71.3</c:v>
                </c:pt>
                <c:pt idx="75">
                  <c:v>71.28</c:v>
                </c:pt>
                <c:pt idx="76">
                  <c:v>71.239999999999995</c:v>
                </c:pt>
                <c:pt idx="77">
                  <c:v>71</c:v>
                </c:pt>
                <c:pt idx="78">
                  <c:v>70.87</c:v>
                </c:pt>
                <c:pt idx="79">
                  <c:v>70.86</c:v>
                </c:pt>
                <c:pt idx="80">
                  <c:v>70.819999999999993</c:v>
                </c:pt>
                <c:pt idx="81">
                  <c:v>70.680000000000007</c:v>
                </c:pt>
                <c:pt idx="82">
                  <c:v>70.42</c:v>
                </c:pt>
                <c:pt idx="83">
                  <c:v>70.2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6E-4C0B-A866-C1964A6E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300831"/>
        <c:axId val="1"/>
      </c:scatterChart>
      <c:valAx>
        <c:axId val="99830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30083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ID"/>
              <a:t>Grafik Hubungan Debit Rembesan VS Elevasi Muka Air Waduk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Notch'!$J$22:$J$1216</c:f>
              <c:numCache>
                <c:formatCode>0.00</c:formatCode>
                <c:ptCount val="1195"/>
                <c:pt idx="0">
                  <c:v>7.1997753481336044</c:v>
                </c:pt>
                <c:pt idx="1">
                  <c:v>7.0732452898171143</c:v>
                </c:pt>
                <c:pt idx="2">
                  <c:v>7.0732452898171143</c:v>
                </c:pt>
                <c:pt idx="3">
                  <c:v>7.0732452898171143</c:v>
                </c:pt>
                <c:pt idx="4">
                  <c:v>7.0732452898171143</c:v>
                </c:pt>
                <c:pt idx="5">
                  <c:v>6.9407754822516363</c:v>
                </c:pt>
                <c:pt idx="6">
                  <c:v>6.7822004632867143</c:v>
                </c:pt>
                <c:pt idx="7">
                  <c:v>6.7822004632867143</c:v>
                </c:pt>
                <c:pt idx="8">
                  <c:v>6.73391967267266</c:v>
                </c:pt>
                <c:pt idx="9">
                  <c:v>6.6394217724498663</c:v>
                </c:pt>
                <c:pt idx="10">
                  <c:v>6.5665762776589149</c:v>
                </c:pt>
                <c:pt idx="11">
                  <c:v>6.6092029436730249</c:v>
                </c:pt>
                <c:pt idx="12">
                  <c:v>6.4984618991858323</c:v>
                </c:pt>
                <c:pt idx="13">
                  <c:v>6.4984618991858323</c:v>
                </c:pt>
                <c:pt idx="14">
                  <c:v>6.4984618991858323</c:v>
                </c:pt>
                <c:pt idx="15">
                  <c:v>6.4930354656393572</c:v>
                </c:pt>
                <c:pt idx="16">
                  <c:v>6.3765280775717086</c:v>
                </c:pt>
                <c:pt idx="17">
                  <c:v>6.2265421216251431</c:v>
                </c:pt>
                <c:pt idx="18">
                  <c:v>6.2265421216251431</c:v>
                </c:pt>
                <c:pt idx="19">
                  <c:v>6.22</c:v>
                </c:pt>
                <c:pt idx="20">
                  <c:v>5.1047673565904406</c:v>
                </c:pt>
                <c:pt idx="21">
                  <c:v>5.1362513709453932</c:v>
                </c:pt>
                <c:pt idx="22">
                  <c:v>5.1871674398435879</c:v>
                </c:pt>
                <c:pt idx="23">
                  <c:v>5.3731878862633859</c:v>
                </c:pt>
                <c:pt idx="24">
                  <c:v>5.3902443741931449</c:v>
                </c:pt>
                <c:pt idx="25">
                  <c:v>5.3902443741931449</c:v>
                </c:pt>
                <c:pt idx="26">
                  <c:v>5.4353184322658104</c:v>
                </c:pt>
                <c:pt idx="27">
                  <c:v>5.4353184322658104</c:v>
                </c:pt>
                <c:pt idx="28">
                  <c:v>5.4969561949907897</c:v>
                </c:pt>
                <c:pt idx="29">
                  <c:v>5.4969561949907897</c:v>
                </c:pt>
                <c:pt idx="30">
                  <c:v>5.56</c:v>
                </c:pt>
                <c:pt idx="31">
                  <c:v>5.5620110683953037</c:v>
                </c:pt>
                <c:pt idx="32">
                  <c:v>5.5620110683953037</c:v>
                </c:pt>
                <c:pt idx="33">
                  <c:v>5.5620110683953037</c:v>
                </c:pt>
                <c:pt idx="34">
                  <c:v>5.5620110683953037</c:v>
                </c:pt>
                <c:pt idx="35">
                  <c:v>5.5620110683953037</c:v>
                </c:pt>
                <c:pt idx="36">
                  <c:v>5.6213388786856084</c:v>
                </c:pt>
                <c:pt idx="37">
                  <c:v>5.6757699186276298</c:v>
                </c:pt>
                <c:pt idx="38">
                  <c:v>5.69</c:v>
                </c:pt>
                <c:pt idx="39">
                  <c:v>5.69</c:v>
                </c:pt>
                <c:pt idx="40">
                  <c:v>5.6904592389859019</c:v>
                </c:pt>
                <c:pt idx="41">
                  <c:v>5.6904592389859019</c:v>
                </c:pt>
                <c:pt idx="42">
                  <c:v>5.7706714694747747</c:v>
                </c:pt>
                <c:pt idx="43">
                  <c:v>5.816989297302392</c:v>
                </c:pt>
                <c:pt idx="44">
                  <c:v>5.82</c:v>
                </c:pt>
                <c:pt idx="45">
                  <c:v>5.8450199026388043</c:v>
                </c:pt>
                <c:pt idx="46">
                  <c:v>5.95</c:v>
                </c:pt>
                <c:pt idx="47">
                  <c:v>5.95</c:v>
                </c:pt>
                <c:pt idx="48">
                  <c:v>5.95</c:v>
                </c:pt>
                <c:pt idx="49">
                  <c:v>5.95</c:v>
                </c:pt>
                <c:pt idx="50">
                  <c:v>6.0348093405674295</c:v>
                </c:pt>
                <c:pt idx="51">
                  <c:v>6.0399626814140976</c:v>
                </c:pt>
                <c:pt idx="52">
                  <c:v>6.0645376525518913</c:v>
                </c:pt>
                <c:pt idx="53">
                  <c:v>6.2133510218763632</c:v>
                </c:pt>
                <c:pt idx="54">
                  <c:v>5.0309813774841583</c:v>
                </c:pt>
                <c:pt idx="55">
                  <c:v>5.07</c:v>
                </c:pt>
                <c:pt idx="56">
                  <c:v>5.07</c:v>
                </c:pt>
                <c:pt idx="57">
                  <c:v>4.8279044431346012</c:v>
                </c:pt>
                <c:pt idx="58">
                  <c:v>4.83</c:v>
                </c:pt>
                <c:pt idx="59">
                  <c:v>4.83</c:v>
                </c:pt>
                <c:pt idx="60">
                  <c:v>4.83</c:v>
                </c:pt>
                <c:pt idx="61">
                  <c:v>4.95</c:v>
                </c:pt>
                <c:pt idx="62">
                  <c:v>5.0139248895543993</c:v>
                </c:pt>
                <c:pt idx="63">
                  <c:v>5.0139248895543993</c:v>
                </c:pt>
                <c:pt idx="64">
                  <c:v>4.7667958505119765</c:v>
                </c:pt>
                <c:pt idx="65">
                  <c:v>4.7667958505119765</c:v>
                </c:pt>
                <c:pt idx="66">
                  <c:v>4.7667958505119765</c:v>
                </c:pt>
                <c:pt idx="67">
                  <c:v>4.71</c:v>
                </c:pt>
                <c:pt idx="68">
                  <c:v>4.7115741821417627</c:v>
                </c:pt>
                <c:pt idx="69">
                  <c:v>4.5999999999999996</c:v>
                </c:pt>
                <c:pt idx="70">
                  <c:v>4.3727393469931606</c:v>
                </c:pt>
                <c:pt idx="71">
                  <c:v>4.4800000000000004</c:v>
                </c:pt>
                <c:pt idx="72">
                  <c:v>4.4800000000000004</c:v>
                </c:pt>
                <c:pt idx="73">
                  <c:v>4.484</c:v>
                </c:pt>
                <c:pt idx="74">
                  <c:v>4.4864981972254867</c:v>
                </c:pt>
                <c:pt idx="75">
                  <c:v>4.4864981972254867</c:v>
                </c:pt>
                <c:pt idx="76">
                  <c:v>4.4864981972254867</c:v>
                </c:pt>
                <c:pt idx="77">
                  <c:v>4.5128643469931609</c:v>
                </c:pt>
                <c:pt idx="78">
                  <c:v>4.5545585433348394</c:v>
                </c:pt>
                <c:pt idx="79">
                  <c:v>4.5642122304888728</c:v>
                </c:pt>
                <c:pt idx="80">
                  <c:v>4.5969421495036702</c:v>
                </c:pt>
                <c:pt idx="81">
                  <c:v>4.5969421495036702</c:v>
                </c:pt>
                <c:pt idx="82">
                  <c:v>4.5977588502323261</c:v>
                </c:pt>
                <c:pt idx="83">
                  <c:v>4.5977588502323261</c:v>
                </c:pt>
                <c:pt idx="84">
                  <c:v>4.5999999999999996</c:v>
                </c:pt>
                <c:pt idx="85">
                  <c:v>4.3433639922943073</c:v>
                </c:pt>
                <c:pt idx="86">
                  <c:v>4.37</c:v>
                </c:pt>
                <c:pt idx="87">
                  <c:v>4.3433639922943073</c:v>
                </c:pt>
                <c:pt idx="88">
                  <c:v>4.3337103051402739</c:v>
                </c:pt>
                <c:pt idx="89">
                  <c:v>4.3337103051402739</c:v>
                </c:pt>
                <c:pt idx="90">
                  <c:v>4.3433639922943073</c:v>
                </c:pt>
                <c:pt idx="91">
                  <c:v>4.3433639922943073</c:v>
                </c:pt>
                <c:pt idx="92">
                  <c:v>4.26898762331267</c:v>
                </c:pt>
                <c:pt idx="93">
                  <c:v>4.26898762331267</c:v>
                </c:pt>
                <c:pt idx="94">
                  <c:v>4.3337103051402739</c:v>
                </c:pt>
                <c:pt idx="95">
                  <c:v>4.26</c:v>
                </c:pt>
                <c:pt idx="96">
                  <c:v>4.2570228025328571</c:v>
                </c:pt>
                <c:pt idx="97">
                  <c:v>4.2570228025328571</c:v>
                </c:pt>
                <c:pt idx="98">
                  <c:v>4.1754919244441746</c:v>
                </c:pt>
                <c:pt idx="99">
                  <c:v>4.1890868661276848</c:v>
                </c:pt>
                <c:pt idx="100">
                  <c:v>4.1627207163600106</c:v>
                </c:pt>
                <c:pt idx="101">
                  <c:v>4.0708725405681268</c:v>
                </c:pt>
                <c:pt idx="102">
                  <c:v>4.0708725405681268</c:v>
                </c:pt>
                <c:pt idx="103">
                  <c:v>4.16</c:v>
                </c:pt>
                <c:pt idx="104">
                  <c:v>4.16</c:v>
                </c:pt>
                <c:pt idx="105">
                  <c:v>4.0581013324839619</c:v>
                </c:pt>
                <c:pt idx="106">
                  <c:v>4.0581013324839619</c:v>
                </c:pt>
                <c:pt idx="107">
                  <c:v>4.0581013324839619</c:v>
                </c:pt>
                <c:pt idx="108">
                  <c:v>4.0581013324839619</c:v>
                </c:pt>
                <c:pt idx="109">
                  <c:v>4.0581013324839619</c:v>
                </c:pt>
                <c:pt idx="110">
                  <c:v>4.0581013324839619</c:v>
                </c:pt>
                <c:pt idx="111">
                  <c:v>4.0489618661276845</c:v>
                </c:pt>
                <c:pt idx="112">
                  <c:v>4.05</c:v>
                </c:pt>
                <c:pt idx="113">
                  <c:v>4.0489618661276845</c:v>
                </c:pt>
                <c:pt idx="114">
                  <c:v>4.0489618661276845</c:v>
                </c:pt>
                <c:pt idx="115">
                  <c:v>4.0489618661276845</c:v>
                </c:pt>
                <c:pt idx="116">
                  <c:v>4.0489618661276845</c:v>
                </c:pt>
                <c:pt idx="117">
                  <c:v>4.0489618661276845</c:v>
                </c:pt>
                <c:pt idx="118">
                  <c:v>4.0489618661276845</c:v>
                </c:pt>
                <c:pt idx="119">
                  <c:v>4.0461365117041499</c:v>
                </c:pt>
                <c:pt idx="120">
                  <c:v>4.0461365117041499</c:v>
                </c:pt>
                <c:pt idx="121">
                  <c:v>4.0245547127405086</c:v>
                </c:pt>
                <c:pt idx="122">
                  <c:v>4.0245547127405086</c:v>
                </c:pt>
                <c:pt idx="123">
                  <c:v>4.0245547127405086</c:v>
                </c:pt>
                <c:pt idx="124">
                  <c:v>4.0245547127405086</c:v>
                </c:pt>
                <c:pt idx="125">
                  <c:v>3.943156047513833</c:v>
                </c:pt>
                <c:pt idx="126">
                  <c:v>4.0059802449766151</c:v>
                </c:pt>
                <c:pt idx="127">
                  <c:v>4.0059802449766151</c:v>
                </c:pt>
                <c:pt idx="128">
                  <c:v>3.94</c:v>
                </c:pt>
                <c:pt idx="129">
                  <c:v>3.94</c:v>
                </c:pt>
                <c:pt idx="130">
                  <c:v>3.94</c:v>
                </c:pt>
                <c:pt idx="131">
                  <c:v>3.94</c:v>
                </c:pt>
                <c:pt idx="132">
                  <c:v>3.94</c:v>
                </c:pt>
                <c:pt idx="133">
                  <c:v>3.9319798861866819</c:v>
                </c:pt>
                <c:pt idx="134">
                  <c:v>3.9319798861866819</c:v>
                </c:pt>
                <c:pt idx="135">
                  <c:v>3.8471751570119381</c:v>
                </c:pt>
                <c:pt idx="136">
                  <c:v>3.8471751570119381</c:v>
                </c:pt>
                <c:pt idx="137">
                  <c:v>3.8471751570119381</c:v>
                </c:pt>
                <c:pt idx="138">
                  <c:v>3.8413620180613193</c:v>
                </c:pt>
                <c:pt idx="139">
                  <c:v>3.84</c:v>
                </c:pt>
                <c:pt idx="140">
                  <c:v>3.84</c:v>
                </c:pt>
                <c:pt idx="141">
                  <c:v>3.84</c:v>
                </c:pt>
                <c:pt idx="142">
                  <c:v>3.84</c:v>
                </c:pt>
                <c:pt idx="143">
                  <c:v>3.84</c:v>
                </c:pt>
                <c:pt idx="144">
                  <c:v>3.84</c:v>
                </c:pt>
                <c:pt idx="145">
                  <c:v>3.8202240552520434</c:v>
                </c:pt>
                <c:pt idx="146">
                  <c:v>3.8306296928885337</c:v>
                </c:pt>
                <c:pt idx="147">
                  <c:v>3.8306296928885337</c:v>
                </c:pt>
                <c:pt idx="148">
                  <c:v>3.8202240552520434</c:v>
                </c:pt>
                <c:pt idx="149">
                  <c:v>3.8202240552520434</c:v>
                </c:pt>
                <c:pt idx="150">
                  <c:v>3.8202240552520434</c:v>
                </c:pt>
                <c:pt idx="151">
                  <c:v>3.7790863537430579</c:v>
                </c:pt>
                <c:pt idx="152">
                  <c:v>3.7790863537430579</c:v>
                </c:pt>
                <c:pt idx="153">
                  <c:v>3.6402832074344356</c:v>
                </c:pt>
                <c:pt idx="154">
                  <c:v>3.6402832074344356</c:v>
                </c:pt>
                <c:pt idx="155">
                  <c:v>3.6402832074344356</c:v>
                </c:pt>
                <c:pt idx="156">
                  <c:v>3.6402832074344356</c:v>
                </c:pt>
                <c:pt idx="157">
                  <c:v>3.6427898396372127</c:v>
                </c:pt>
                <c:pt idx="158">
                  <c:v>3.6427898396372127</c:v>
                </c:pt>
                <c:pt idx="159">
                  <c:v>3.710841750769275</c:v>
                </c:pt>
                <c:pt idx="160">
                  <c:v>3.710841750769275</c:v>
                </c:pt>
                <c:pt idx="161">
                  <c:v>3.710841750769275</c:v>
                </c:pt>
                <c:pt idx="162">
                  <c:v>3.710841750769275</c:v>
                </c:pt>
                <c:pt idx="163">
                  <c:v>3.7204954379233079</c:v>
                </c:pt>
                <c:pt idx="164">
                  <c:v>3.74</c:v>
                </c:pt>
                <c:pt idx="165">
                  <c:v>3.74</c:v>
                </c:pt>
                <c:pt idx="166">
                  <c:v>3.74</c:v>
                </c:pt>
                <c:pt idx="167">
                  <c:v>3.7400118247631711</c:v>
                </c:pt>
                <c:pt idx="168">
                  <c:v>3.7400118247631711</c:v>
                </c:pt>
                <c:pt idx="169">
                  <c:v>3.7400118247631711</c:v>
                </c:pt>
                <c:pt idx="170">
                  <c:v>3.7400118247631711</c:v>
                </c:pt>
                <c:pt idx="171">
                  <c:v>3.5421674242770838</c:v>
                </c:pt>
                <c:pt idx="172">
                  <c:v>3.5421674242770838</c:v>
                </c:pt>
                <c:pt idx="173">
                  <c:v>3.5421674242770838</c:v>
                </c:pt>
                <c:pt idx="174">
                  <c:v>3.5421674242770838</c:v>
                </c:pt>
                <c:pt idx="175">
                  <c:v>3.5421674242770838</c:v>
                </c:pt>
                <c:pt idx="176">
                  <c:v>3.5421674242770838</c:v>
                </c:pt>
                <c:pt idx="177">
                  <c:v>3.5421674242770838</c:v>
                </c:pt>
                <c:pt idx="178">
                  <c:v>3.5421674242770838</c:v>
                </c:pt>
                <c:pt idx="179">
                  <c:v>3.5421674242770838</c:v>
                </c:pt>
                <c:pt idx="180">
                  <c:v>3.5421674242770838</c:v>
                </c:pt>
                <c:pt idx="181">
                  <c:v>3.5421674242770838</c:v>
                </c:pt>
                <c:pt idx="182">
                  <c:v>3.5594145360837146</c:v>
                </c:pt>
                <c:pt idx="183">
                  <c:v>3.5594145360837146</c:v>
                </c:pt>
                <c:pt idx="184">
                  <c:v>3.5857806858513883</c:v>
                </c:pt>
                <c:pt idx="185">
                  <c:v>3.5857806858513883</c:v>
                </c:pt>
                <c:pt idx="186">
                  <c:v>3.5857806858513883</c:v>
                </c:pt>
                <c:pt idx="187">
                  <c:v>3.6038051870020626</c:v>
                </c:pt>
                <c:pt idx="188">
                  <c:v>3.6038051870020626</c:v>
                </c:pt>
                <c:pt idx="189">
                  <c:v>3.6038051870020626</c:v>
                </c:pt>
                <c:pt idx="190">
                  <c:v>3.6038051870020626</c:v>
                </c:pt>
                <c:pt idx="191">
                  <c:v>3.64</c:v>
                </c:pt>
                <c:pt idx="192">
                  <c:v>3.64</c:v>
                </c:pt>
                <c:pt idx="193">
                  <c:v>3.64</c:v>
                </c:pt>
                <c:pt idx="194">
                  <c:v>3.64</c:v>
                </c:pt>
                <c:pt idx="195">
                  <c:v>3.64</c:v>
                </c:pt>
                <c:pt idx="196">
                  <c:v>3.64</c:v>
                </c:pt>
                <c:pt idx="197">
                  <c:v>3.64</c:v>
                </c:pt>
                <c:pt idx="198">
                  <c:v>3.64</c:v>
                </c:pt>
                <c:pt idx="199">
                  <c:v>3.64</c:v>
                </c:pt>
                <c:pt idx="200">
                  <c:v>3.6402832074344356</c:v>
                </c:pt>
                <c:pt idx="201">
                  <c:v>3.6402832074344356</c:v>
                </c:pt>
                <c:pt idx="202">
                  <c:v>3.6402832074344356</c:v>
                </c:pt>
                <c:pt idx="203">
                  <c:v>3.6402832074344356</c:v>
                </c:pt>
                <c:pt idx="204">
                  <c:v>3.5421674242770838</c:v>
                </c:pt>
                <c:pt idx="205">
                  <c:v>3.5421674242770838</c:v>
                </c:pt>
                <c:pt idx="206">
                  <c:v>3.5421674242770838</c:v>
                </c:pt>
                <c:pt idx="207">
                  <c:v>3.5421674242770838</c:v>
                </c:pt>
                <c:pt idx="208">
                  <c:v>3.5421674242770838</c:v>
                </c:pt>
                <c:pt idx="209">
                  <c:v>3.5421674242770838</c:v>
                </c:pt>
                <c:pt idx="210">
                  <c:v>3.54</c:v>
                </c:pt>
                <c:pt idx="211">
                  <c:v>3.54</c:v>
                </c:pt>
                <c:pt idx="212">
                  <c:v>3.5421674242770838</c:v>
                </c:pt>
                <c:pt idx="213">
                  <c:v>3.5421674242770838</c:v>
                </c:pt>
                <c:pt idx="214">
                  <c:v>3.4915718458513885</c:v>
                </c:pt>
                <c:pt idx="215">
                  <c:v>3.4915718458513885</c:v>
                </c:pt>
                <c:pt idx="216">
                  <c:v>3.4915718458513885</c:v>
                </c:pt>
                <c:pt idx="217">
                  <c:v>3.54</c:v>
                </c:pt>
                <c:pt idx="218">
                  <c:v>3.54</c:v>
                </c:pt>
                <c:pt idx="219">
                  <c:v>3.54</c:v>
                </c:pt>
                <c:pt idx="220">
                  <c:v>3.45</c:v>
                </c:pt>
                <c:pt idx="221">
                  <c:v>3.45</c:v>
                </c:pt>
                <c:pt idx="222">
                  <c:v>3.45</c:v>
                </c:pt>
                <c:pt idx="223">
                  <c:v>3.45</c:v>
                </c:pt>
                <c:pt idx="224">
                  <c:v>3.4729784091948037</c:v>
                </c:pt>
                <c:pt idx="225">
                  <c:v>3.4847302148312753</c:v>
                </c:pt>
                <c:pt idx="226">
                  <c:v>3.4847302148312753</c:v>
                </c:pt>
                <c:pt idx="227">
                  <c:v>3.4847302148312753</c:v>
                </c:pt>
                <c:pt idx="228">
                  <c:v>3.4847302148312753</c:v>
                </c:pt>
                <c:pt idx="229">
                  <c:v>3.4915718458513885</c:v>
                </c:pt>
                <c:pt idx="230">
                  <c:v>3.45</c:v>
                </c:pt>
                <c:pt idx="231">
                  <c:v>3.45</c:v>
                </c:pt>
                <c:pt idx="232">
                  <c:v>3.45</c:v>
                </c:pt>
                <c:pt idx="233">
                  <c:v>3.45</c:v>
                </c:pt>
                <c:pt idx="234">
                  <c:v>3.45</c:v>
                </c:pt>
                <c:pt idx="235">
                  <c:v>3.45</c:v>
                </c:pt>
                <c:pt idx="236">
                  <c:v>3.45</c:v>
                </c:pt>
                <c:pt idx="237">
                  <c:v>3.45</c:v>
                </c:pt>
                <c:pt idx="238">
                  <c:v>3.45</c:v>
                </c:pt>
                <c:pt idx="239">
                  <c:v>3.4456556858513885</c:v>
                </c:pt>
                <c:pt idx="240">
                  <c:v>3.4456556858513885</c:v>
                </c:pt>
                <c:pt idx="241">
                  <c:v>3.4456556858513885</c:v>
                </c:pt>
                <c:pt idx="242">
                  <c:v>3.4456556858513885</c:v>
                </c:pt>
                <c:pt idx="243">
                  <c:v>3.4456556858513885</c:v>
                </c:pt>
                <c:pt idx="244">
                  <c:v>3.4456556858513885</c:v>
                </c:pt>
                <c:pt idx="245">
                  <c:v>3.4456556858513885</c:v>
                </c:pt>
                <c:pt idx="246">
                  <c:v>3.4456556858513885</c:v>
                </c:pt>
                <c:pt idx="247">
                  <c:v>3.4456556858513885</c:v>
                </c:pt>
                <c:pt idx="248">
                  <c:v>3.4456556858513885</c:v>
                </c:pt>
                <c:pt idx="249">
                  <c:v>3.4456556858513885</c:v>
                </c:pt>
                <c:pt idx="250">
                  <c:v>3.4456556858513885</c:v>
                </c:pt>
                <c:pt idx="251">
                  <c:v>3.4456556858513885</c:v>
                </c:pt>
                <c:pt idx="252">
                  <c:v>3.4456556858513885</c:v>
                </c:pt>
                <c:pt idx="253">
                  <c:v>3.4456556858513885</c:v>
                </c:pt>
                <c:pt idx="254">
                  <c:v>3.4456556858513885</c:v>
                </c:pt>
                <c:pt idx="255">
                  <c:v>3.4456556858513885</c:v>
                </c:pt>
                <c:pt idx="256">
                  <c:v>3.4456556858513885</c:v>
                </c:pt>
                <c:pt idx="257">
                  <c:v>3.4456556858513885</c:v>
                </c:pt>
                <c:pt idx="258">
                  <c:v>3.4456556858513885</c:v>
                </c:pt>
                <c:pt idx="259">
                  <c:v>3.4456556858513885</c:v>
                </c:pt>
                <c:pt idx="260">
                  <c:v>3.4456556858513885</c:v>
                </c:pt>
                <c:pt idx="261">
                  <c:v>3.4456556858513885</c:v>
                </c:pt>
                <c:pt idx="262">
                  <c:v>3.4456556858513885</c:v>
                </c:pt>
                <c:pt idx="263">
                  <c:v>3.4456556858513885</c:v>
                </c:pt>
                <c:pt idx="264">
                  <c:v>3.4456556858513885</c:v>
                </c:pt>
                <c:pt idx="265">
                  <c:v>3.4456556858513885</c:v>
                </c:pt>
                <c:pt idx="266">
                  <c:v>3.3507391542883926</c:v>
                </c:pt>
                <c:pt idx="267">
                  <c:v>3.3507391542883926</c:v>
                </c:pt>
                <c:pt idx="268">
                  <c:v>3.3507391542883926</c:v>
                </c:pt>
                <c:pt idx="269">
                  <c:v>3.3507391542883926</c:v>
                </c:pt>
                <c:pt idx="270">
                  <c:v>3.3507391542883926</c:v>
                </c:pt>
                <c:pt idx="271">
                  <c:v>3.3507391542883926</c:v>
                </c:pt>
                <c:pt idx="272">
                  <c:v>3.3507391542883926</c:v>
                </c:pt>
                <c:pt idx="273">
                  <c:v>3.3507391542883926</c:v>
                </c:pt>
                <c:pt idx="274">
                  <c:v>3.3507391542883926</c:v>
                </c:pt>
                <c:pt idx="275">
                  <c:v>3.3507391542883926</c:v>
                </c:pt>
                <c:pt idx="276">
                  <c:v>3.3507391542883926</c:v>
                </c:pt>
                <c:pt idx="277">
                  <c:v>3.3507391542883926</c:v>
                </c:pt>
                <c:pt idx="278">
                  <c:v>3.3507391542883926</c:v>
                </c:pt>
                <c:pt idx="279">
                  <c:v>3.3507391542883926</c:v>
                </c:pt>
                <c:pt idx="280">
                  <c:v>3.3507391542883926</c:v>
                </c:pt>
                <c:pt idx="281">
                  <c:v>3.4456556858513885</c:v>
                </c:pt>
                <c:pt idx="282">
                  <c:v>3.4456556858513885</c:v>
                </c:pt>
                <c:pt idx="283">
                  <c:v>3.3507391542883926</c:v>
                </c:pt>
                <c:pt idx="284">
                  <c:v>3.3507391542883926</c:v>
                </c:pt>
                <c:pt idx="285">
                  <c:v>3.3507391542883926</c:v>
                </c:pt>
                <c:pt idx="286">
                  <c:v>3.3507391542883926</c:v>
                </c:pt>
                <c:pt idx="287">
                  <c:v>3.3507391542883926</c:v>
                </c:pt>
                <c:pt idx="288">
                  <c:v>3.3507391542883926</c:v>
                </c:pt>
                <c:pt idx="289">
                  <c:v>3.3507391542883926</c:v>
                </c:pt>
                <c:pt idx="290">
                  <c:v>3.3507391542883926</c:v>
                </c:pt>
                <c:pt idx="291">
                  <c:v>3.3507391542883926</c:v>
                </c:pt>
                <c:pt idx="292">
                  <c:v>3.3480268106057971</c:v>
                </c:pt>
                <c:pt idx="293">
                  <c:v>3.35</c:v>
                </c:pt>
                <c:pt idx="294">
                  <c:v>3.35</c:v>
                </c:pt>
                <c:pt idx="295">
                  <c:v>3.35</c:v>
                </c:pt>
                <c:pt idx="296">
                  <c:v>3.35</c:v>
                </c:pt>
                <c:pt idx="297">
                  <c:v>3.3507391542883926</c:v>
                </c:pt>
                <c:pt idx="298">
                  <c:v>3.3507391542883926</c:v>
                </c:pt>
                <c:pt idx="299">
                  <c:v>3.3507391542883926</c:v>
                </c:pt>
                <c:pt idx="300">
                  <c:v>3.3507391542883926</c:v>
                </c:pt>
                <c:pt idx="301">
                  <c:v>3.2964834714603213</c:v>
                </c:pt>
                <c:pt idx="302">
                  <c:v>3.3480268106057971</c:v>
                </c:pt>
                <c:pt idx="303">
                  <c:v>3.2847316658238497</c:v>
                </c:pt>
                <c:pt idx="304">
                  <c:v>3.2847316658238497</c:v>
                </c:pt>
                <c:pt idx="305">
                  <c:v>3.2847316658238497</c:v>
                </c:pt>
                <c:pt idx="306">
                  <c:v>3.2847316658238497</c:v>
                </c:pt>
                <c:pt idx="307">
                  <c:v>3.26</c:v>
                </c:pt>
                <c:pt idx="308">
                  <c:v>3.26</c:v>
                </c:pt>
                <c:pt idx="309">
                  <c:v>3.26</c:v>
                </c:pt>
                <c:pt idx="310">
                  <c:v>3.26</c:v>
                </c:pt>
                <c:pt idx="311">
                  <c:v>3.26</c:v>
                </c:pt>
                <c:pt idx="312">
                  <c:v>3.26</c:v>
                </c:pt>
                <c:pt idx="313">
                  <c:v>3.26</c:v>
                </c:pt>
                <c:pt idx="314">
                  <c:v>3.26</c:v>
                </c:pt>
                <c:pt idx="315">
                  <c:v>3.26</c:v>
                </c:pt>
                <c:pt idx="316">
                  <c:v>3.26</c:v>
                </c:pt>
                <c:pt idx="317">
                  <c:v>3.26</c:v>
                </c:pt>
                <c:pt idx="318">
                  <c:v>3.26</c:v>
                </c:pt>
                <c:pt idx="319">
                  <c:v>3.2574089424804344</c:v>
                </c:pt>
                <c:pt idx="320">
                  <c:v>3.2574089424804344</c:v>
                </c:pt>
                <c:pt idx="321">
                  <c:v>3.2574089424804344</c:v>
                </c:pt>
                <c:pt idx="322">
                  <c:v>3.2574089424804344</c:v>
                </c:pt>
                <c:pt idx="323">
                  <c:v>3.2574089424804344</c:v>
                </c:pt>
                <c:pt idx="324">
                  <c:v>3.2574089424804344</c:v>
                </c:pt>
                <c:pt idx="325">
                  <c:v>3.2574089424804344</c:v>
                </c:pt>
                <c:pt idx="326">
                  <c:v>3.2574089424804344</c:v>
                </c:pt>
                <c:pt idx="327">
                  <c:v>3.2574089424804344</c:v>
                </c:pt>
                <c:pt idx="328">
                  <c:v>3.1836509253764071</c:v>
                </c:pt>
                <c:pt idx="329">
                  <c:v>3.1836509253764071</c:v>
                </c:pt>
                <c:pt idx="330">
                  <c:v>3.1836509253764071</c:v>
                </c:pt>
                <c:pt idx="331">
                  <c:v>3.1836509253764071</c:v>
                </c:pt>
                <c:pt idx="332">
                  <c:v>3.17</c:v>
                </c:pt>
                <c:pt idx="333">
                  <c:v>3.17</c:v>
                </c:pt>
                <c:pt idx="334">
                  <c:v>3.17</c:v>
                </c:pt>
                <c:pt idx="335">
                  <c:v>3.17</c:v>
                </c:pt>
                <c:pt idx="336">
                  <c:v>3.17</c:v>
                </c:pt>
                <c:pt idx="337">
                  <c:v>3.17</c:v>
                </c:pt>
                <c:pt idx="338">
                  <c:v>3.17</c:v>
                </c:pt>
                <c:pt idx="339">
                  <c:v>3.17</c:v>
                </c:pt>
                <c:pt idx="340">
                  <c:v>3.17</c:v>
                </c:pt>
                <c:pt idx="341">
                  <c:v>3.17</c:v>
                </c:pt>
                <c:pt idx="342">
                  <c:v>3.17</c:v>
                </c:pt>
                <c:pt idx="343">
                  <c:v>3.17</c:v>
                </c:pt>
                <c:pt idx="344">
                  <c:v>3.17</c:v>
                </c:pt>
                <c:pt idx="345">
                  <c:v>3.17</c:v>
                </c:pt>
                <c:pt idx="346">
                  <c:v>3.17</c:v>
                </c:pt>
                <c:pt idx="347">
                  <c:v>3.17</c:v>
                </c:pt>
                <c:pt idx="348">
                  <c:v>3.17</c:v>
                </c:pt>
                <c:pt idx="349">
                  <c:v>3.17</c:v>
                </c:pt>
                <c:pt idx="350">
                  <c:v>3.17</c:v>
                </c:pt>
                <c:pt idx="351">
                  <c:v>3.1656561132488634</c:v>
                </c:pt>
                <c:pt idx="352">
                  <c:v>3.17</c:v>
                </c:pt>
                <c:pt idx="353">
                  <c:v>3.1656561132488634</c:v>
                </c:pt>
                <c:pt idx="354">
                  <c:v>3.1656561132488634</c:v>
                </c:pt>
                <c:pt idx="355">
                  <c:v>3.1656561132488634</c:v>
                </c:pt>
                <c:pt idx="356">
                  <c:v>3.1656561132488634</c:v>
                </c:pt>
                <c:pt idx="357">
                  <c:v>3.1656561132488634</c:v>
                </c:pt>
                <c:pt idx="358">
                  <c:v>3.07547167848805</c:v>
                </c:pt>
                <c:pt idx="359">
                  <c:v>3.07547167848805</c:v>
                </c:pt>
                <c:pt idx="360">
                  <c:v>3.07547167848805</c:v>
                </c:pt>
                <c:pt idx="361">
                  <c:v>3.07547167848805</c:v>
                </c:pt>
                <c:pt idx="362">
                  <c:v>3.07547167848805</c:v>
                </c:pt>
                <c:pt idx="363">
                  <c:v>3.07547167848805</c:v>
                </c:pt>
                <c:pt idx="364">
                  <c:v>3.07547167848805</c:v>
                </c:pt>
                <c:pt idx="365">
                  <c:v>3.08</c:v>
                </c:pt>
                <c:pt idx="366">
                  <c:v>3.08</c:v>
                </c:pt>
                <c:pt idx="367">
                  <c:v>3.08</c:v>
                </c:pt>
                <c:pt idx="368">
                  <c:v>3.08</c:v>
                </c:pt>
                <c:pt idx="369">
                  <c:v>3.08</c:v>
                </c:pt>
                <c:pt idx="370">
                  <c:v>3.0886406277372327</c:v>
                </c:pt>
                <c:pt idx="371">
                  <c:v>3.1145462074679369</c:v>
                </c:pt>
                <c:pt idx="372">
                  <c:v>3.1145462074679369</c:v>
                </c:pt>
                <c:pt idx="373">
                  <c:v>3.1656561132488634</c:v>
                </c:pt>
                <c:pt idx="374">
                  <c:v>3.07547167848805</c:v>
                </c:pt>
                <c:pt idx="375">
                  <c:v>3.07547167848805</c:v>
                </c:pt>
                <c:pt idx="376">
                  <c:v>3.07547167848805</c:v>
                </c:pt>
                <c:pt idx="377">
                  <c:v>3.07547167848805</c:v>
                </c:pt>
                <c:pt idx="378">
                  <c:v>3.07547167848805</c:v>
                </c:pt>
                <c:pt idx="379">
                  <c:v>3.07547167848805</c:v>
                </c:pt>
                <c:pt idx="380">
                  <c:v>3.07547167848805</c:v>
                </c:pt>
                <c:pt idx="381">
                  <c:v>3.07547167848805</c:v>
                </c:pt>
                <c:pt idx="382">
                  <c:v>3.07547167848805</c:v>
                </c:pt>
                <c:pt idx="383">
                  <c:v>3.07547167848805</c:v>
                </c:pt>
                <c:pt idx="384">
                  <c:v>3.07547167848805</c:v>
                </c:pt>
                <c:pt idx="385">
                  <c:v>3.07547167848805</c:v>
                </c:pt>
                <c:pt idx="386">
                  <c:v>3.07547167848805</c:v>
                </c:pt>
                <c:pt idx="387">
                  <c:v>3.07547167848805</c:v>
                </c:pt>
                <c:pt idx="388">
                  <c:v>3.07547167848805</c:v>
                </c:pt>
                <c:pt idx="389">
                  <c:v>3.07547167848805</c:v>
                </c:pt>
                <c:pt idx="390">
                  <c:v>3.07547167848805</c:v>
                </c:pt>
                <c:pt idx="391">
                  <c:v>3.07547167848805</c:v>
                </c:pt>
                <c:pt idx="392">
                  <c:v>3.07547167848805</c:v>
                </c:pt>
                <c:pt idx="393">
                  <c:v>3.07547167848805</c:v>
                </c:pt>
                <c:pt idx="394">
                  <c:v>3.07547167848805</c:v>
                </c:pt>
                <c:pt idx="395">
                  <c:v>3.07547167848805</c:v>
                </c:pt>
                <c:pt idx="396">
                  <c:v>3.07547167848805</c:v>
                </c:pt>
                <c:pt idx="397">
                  <c:v>3.07547167848805</c:v>
                </c:pt>
                <c:pt idx="398">
                  <c:v>3.07547167848805</c:v>
                </c:pt>
                <c:pt idx="399">
                  <c:v>3.07547167848805</c:v>
                </c:pt>
                <c:pt idx="400">
                  <c:v>3.07547167848805</c:v>
                </c:pt>
                <c:pt idx="401">
                  <c:v>3.07547167848805</c:v>
                </c:pt>
                <c:pt idx="402">
                  <c:v>3.07547167848805</c:v>
                </c:pt>
                <c:pt idx="403">
                  <c:v>3.07547167848805</c:v>
                </c:pt>
                <c:pt idx="404">
                  <c:v>3.07547167848805</c:v>
                </c:pt>
                <c:pt idx="405">
                  <c:v>3.0259211272646058</c:v>
                </c:pt>
                <c:pt idx="406">
                  <c:v>3.032762758284719</c:v>
                </c:pt>
                <c:pt idx="407">
                  <c:v>3.032762758284719</c:v>
                </c:pt>
                <c:pt idx="408">
                  <c:v>3.040276934541748</c:v>
                </c:pt>
                <c:pt idx="409">
                  <c:v>3.040276934541748</c:v>
                </c:pt>
                <c:pt idx="410">
                  <c:v>3.07547167848805</c:v>
                </c:pt>
                <c:pt idx="411">
                  <c:v>3.001026251312914</c:v>
                </c:pt>
                <c:pt idx="412">
                  <c:v>3.001026251312914</c:v>
                </c:pt>
                <c:pt idx="413">
                  <c:v>2.99</c:v>
                </c:pt>
                <c:pt idx="414">
                  <c:v>3.001026251312914</c:v>
                </c:pt>
                <c:pt idx="415">
                  <c:v>3.001026251312914</c:v>
                </c:pt>
                <c:pt idx="416">
                  <c:v>2.99</c:v>
                </c:pt>
                <c:pt idx="417">
                  <c:v>2.99</c:v>
                </c:pt>
                <c:pt idx="418">
                  <c:v>2.99</c:v>
                </c:pt>
                <c:pt idx="419">
                  <c:v>2.99</c:v>
                </c:pt>
                <c:pt idx="420">
                  <c:v>2.99</c:v>
                </c:pt>
                <c:pt idx="421">
                  <c:v>2.99</c:v>
                </c:pt>
                <c:pt idx="422">
                  <c:v>2.99</c:v>
                </c:pt>
                <c:pt idx="423">
                  <c:v>2.986846598284719</c:v>
                </c:pt>
                <c:pt idx="424">
                  <c:v>2.986846598284719</c:v>
                </c:pt>
                <c:pt idx="425">
                  <c:v>2.986846598284719</c:v>
                </c:pt>
                <c:pt idx="426">
                  <c:v>2.986846598284719</c:v>
                </c:pt>
                <c:pt idx="427">
                  <c:v>2.986846598284719</c:v>
                </c:pt>
                <c:pt idx="428">
                  <c:v>2.99</c:v>
                </c:pt>
                <c:pt idx="429">
                  <c:v>2.99</c:v>
                </c:pt>
                <c:pt idx="430">
                  <c:v>2.99</c:v>
                </c:pt>
                <c:pt idx="431">
                  <c:v>2.99</c:v>
                </c:pt>
                <c:pt idx="432">
                  <c:v>2.99</c:v>
                </c:pt>
                <c:pt idx="433">
                  <c:v>2.99</c:v>
                </c:pt>
                <c:pt idx="434">
                  <c:v>2.99</c:v>
                </c:pt>
                <c:pt idx="435">
                  <c:v>2.99</c:v>
                </c:pt>
                <c:pt idx="436">
                  <c:v>2.99</c:v>
                </c:pt>
                <c:pt idx="437">
                  <c:v>2.99</c:v>
                </c:pt>
                <c:pt idx="438">
                  <c:v>2.99</c:v>
                </c:pt>
                <c:pt idx="439">
                  <c:v>2.99</c:v>
                </c:pt>
                <c:pt idx="440">
                  <c:v>2.986846598284719</c:v>
                </c:pt>
                <c:pt idx="441">
                  <c:v>2.986846598284719</c:v>
                </c:pt>
                <c:pt idx="442">
                  <c:v>2.986846598284719</c:v>
                </c:pt>
                <c:pt idx="443">
                  <c:v>2.986846598284719</c:v>
                </c:pt>
                <c:pt idx="444">
                  <c:v>2.986846598284719</c:v>
                </c:pt>
                <c:pt idx="445">
                  <c:v>2.986846598284719</c:v>
                </c:pt>
                <c:pt idx="446">
                  <c:v>2.986846598284719</c:v>
                </c:pt>
                <c:pt idx="447">
                  <c:v>2.986846598284719</c:v>
                </c:pt>
                <c:pt idx="448">
                  <c:v>2.986846598284719</c:v>
                </c:pt>
                <c:pt idx="449">
                  <c:v>2.986846598284719</c:v>
                </c:pt>
                <c:pt idx="450">
                  <c:v>2.986846598284719</c:v>
                </c:pt>
                <c:pt idx="451">
                  <c:v>2.986846598284719</c:v>
                </c:pt>
                <c:pt idx="452">
                  <c:v>2.986846598284719</c:v>
                </c:pt>
                <c:pt idx="453">
                  <c:v>2.986846598284719</c:v>
                </c:pt>
                <c:pt idx="454">
                  <c:v>2.986846598284719</c:v>
                </c:pt>
                <c:pt idx="455">
                  <c:v>2.986846598284719</c:v>
                </c:pt>
                <c:pt idx="456">
                  <c:v>2.986846598284719</c:v>
                </c:pt>
                <c:pt idx="457">
                  <c:v>2.986846598284719</c:v>
                </c:pt>
                <c:pt idx="458">
                  <c:v>2.986846598284719</c:v>
                </c:pt>
                <c:pt idx="459">
                  <c:v>2.986846598284719</c:v>
                </c:pt>
                <c:pt idx="460">
                  <c:v>2.9</c:v>
                </c:pt>
                <c:pt idx="461">
                  <c:v>2.9</c:v>
                </c:pt>
                <c:pt idx="462">
                  <c:v>2.986846598284719</c:v>
                </c:pt>
                <c:pt idx="463">
                  <c:v>2.986846598284719</c:v>
                </c:pt>
                <c:pt idx="464">
                  <c:v>2.986846598284719</c:v>
                </c:pt>
                <c:pt idx="465">
                  <c:v>2.9</c:v>
                </c:pt>
                <c:pt idx="466">
                  <c:v>2.9</c:v>
                </c:pt>
                <c:pt idx="467">
                  <c:v>2.8142380773943518</c:v>
                </c:pt>
                <c:pt idx="468">
                  <c:v>2.8142380773943518</c:v>
                </c:pt>
                <c:pt idx="469">
                  <c:v>2.8142380773943518</c:v>
                </c:pt>
                <c:pt idx="470">
                  <c:v>2.8142380773943518</c:v>
                </c:pt>
                <c:pt idx="471">
                  <c:v>2.8142380773943518</c:v>
                </c:pt>
                <c:pt idx="472">
                  <c:v>2.8142380773943518</c:v>
                </c:pt>
                <c:pt idx="473">
                  <c:v>2.8142380773943518</c:v>
                </c:pt>
                <c:pt idx="474">
                  <c:v>2.8142380773943518</c:v>
                </c:pt>
                <c:pt idx="475">
                  <c:v>2.8142380773943518</c:v>
                </c:pt>
                <c:pt idx="476">
                  <c:v>2.8142380773943518</c:v>
                </c:pt>
                <c:pt idx="477">
                  <c:v>2.8142380773943518</c:v>
                </c:pt>
                <c:pt idx="478">
                  <c:v>2.8142380773943518</c:v>
                </c:pt>
                <c:pt idx="479">
                  <c:v>2.8142380773943518</c:v>
                </c:pt>
                <c:pt idx="480">
                  <c:v>2.8142380773943518</c:v>
                </c:pt>
                <c:pt idx="481">
                  <c:v>2.8997717800116014</c:v>
                </c:pt>
                <c:pt idx="482">
                  <c:v>2.8997717800116014</c:v>
                </c:pt>
                <c:pt idx="483">
                  <c:v>2.8997717800116014</c:v>
                </c:pt>
                <c:pt idx="484">
                  <c:v>2.8997717800116014</c:v>
                </c:pt>
                <c:pt idx="485">
                  <c:v>2.8997717800116014</c:v>
                </c:pt>
                <c:pt idx="486">
                  <c:v>2.8997717800116014</c:v>
                </c:pt>
                <c:pt idx="487">
                  <c:v>2.8997717800116014</c:v>
                </c:pt>
                <c:pt idx="488">
                  <c:v>2.9</c:v>
                </c:pt>
                <c:pt idx="489">
                  <c:v>2.9</c:v>
                </c:pt>
                <c:pt idx="490">
                  <c:v>2.9</c:v>
                </c:pt>
                <c:pt idx="491">
                  <c:v>2.9</c:v>
                </c:pt>
                <c:pt idx="492">
                  <c:v>2.9</c:v>
                </c:pt>
                <c:pt idx="493">
                  <c:v>2.9</c:v>
                </c:pt>
                <c:pt idx="494">
                  <c:v>2.8142380773943518</c:v>
                </c:pt>
                <c:pt idx="495">
                  <c:v>2.8142380773943518</c:v>
                </c:pt>
                <c:pt idx="496">
                  <c:v>2.8142380773943518</c:v>
                </c:pt>
                <c:pt idx="497">
                  <c:v>2.8142380773943518</c:v>
                </c:pt>
                <c:pt idx="498">
                  <c:v>2.8142380773943518</c:v>
                </c:pt>
                <c:pt idx="499">
                  <c:v>2.8142380773943518</c:v>
                </c:pt>
                <c:pt idx="500">
                  <c:v>2.8142380773943518</c:v>
                </c:pt>
                <c:pt idx="501">
                  <c:v>2.8142380773943518</c:v>
                </c:pt>
                <c:pt idx="502">
                  <c:v>2.8142380773943518</c:v>
                </c:pt>
                <c:pt idx="503">
                  <c:v>2.8142380773943518</c:v>
                </c:pt>
                <c:pt idx="504">
                  <c:v>2.8142380773943518</c:v>
                </c:pt>
                <c:pt idx="505">
                  <c:v>2.8142380773943518</c:v>
                </c:pt>
                <c:pt idx="506">
                  <c:v>2.8142380773943518</c:v>
                </c:pt>
                <c:pt idx="507">
                  <c:v>2.8142380773943518</c:v>
                </c:pt>
                <c:pt idx="508">
                  <c:v>2.8142380773943518</c:v>
                </c:pt>
                <c:pt idx="509">
                  <c:v>2.8142380773943518</c:v>
                </c:pt>
                <c:pt idx="510">
                  <c:v>2.8142380773943518</c:v>
                </c:pt>
                <c:pt idx="511">
                  <c:v>2.8142380773943518</c:v>
                </c:pt>
                <c:pt idx="512">
                  <c:v>2.8142380773943518</c:v>
                </c:pt>
                <c:pt idx="513">
                  <c:v>2.8142380773943518</c:v>
                </c:pt>
                <c:pt idx="514">
                  <c:v>2.8142380773943518</c:v>
                </c:pt>
                <c:pt idx="515">
                  <c:v>2.8142380773943518</c:v>
                </c:pt>
                <c:pt idx="516">
                  <c:v>2.8142380773943518</c:v>
                </c:pt>
                <c:pt idx="517">
                  <c:v>2.8142380773943518</c:v>
                </c:pt>
                <c:pt idx="518">
                  <c:v>2.8142380773943518</c:v>
                </c:pt>
                <c:pt idx="519">
                  <c:v>2.8142380773943518</c:v>
                </c:pt>
                <c:pt idx="520">
                  <c:v>2.8142380773943518</c:v>
                </c:pt>
                <c:pt idx="521">
                  <c:v>2.8142380773943518</c:v>
                </c:pt>
                <c:pt idx="522">
                  <c:v>2.8142380773943518</c:v>
                </c:pt>
                <c:pt idx="523">
                  <c:v>2.8142380773943518</c:v>
                </c:pt>
                <c:pt idx="524">
                  <c:v>2.8142380773943518</c:v>
                </c:pt>
                <c:pt idx="525">
                  <c:v>2.8142380773943518</c:v>
                </c:pt>
                <c:pt idx="526">
                  <c:v>2.8142380773943518</c:v>
                </c:pt>
                <c:pt idx="527">
                  <c:v>2.8142380773943518</c:v>
                </c:pt>
                <c:pt idx="528">
                  <c:v>2.81</c:v>
                </c:pt>
                <c:pt idx="529">
                  <c:v>2.81</c:v>
                </c:pt>
                <c:pt idx="530">
                  <c:v>2.81</c:v>
                </c:pt>
                <c:pt idx="531">
                  <c:v>2.81</c:v>
                </c:pt>
                <c:pt idx="532">
                  <c:v>2.81</c:v>
                </c:pt>
                <c:pt idx="533">
                  <c:v>2.7302362895506049</c:v>
                </c:pt>
                <c:pt idx="534">
                  <c:v>2.7302362895506049</c:v>
                </c:pt>
                <c:pt idx="535">
                  <c:v>2.81</c:v>
                </c:pt>
                <c:pt idx="536">
                  <c:v>2.7302362895506049</c:v>
                </c:pt>
                <c:pt idx="537">
                  <c:v>2.7302362895506049</c:v>
                </c:pt>
                <c:pt idx="538">
                  <c:v>2.7302362895506049</c:v>
                </c:pt>
                <c:pt idx="539">
                  <c:v>2.7302362895506049</c:v>
                </c:pt>
                <c:pt idx="540">
                  <c:v>2.7302362895506049</c:v>
                </c:pt>
                <c:pt idx="541">
                  <c:v>2.7302362895506049</c:v>
                </c:pt>
                <c:pt idx="542">
                  <c:v>2.7302362895506049</c:v>
                </c:pt>
                <c:pt idx="543">
                  <c:v>2.7302362895506049</c:v>
                </c:pt>
                <c:pt idx="544">
                  <c:v>2.7302362895506049</c:v>
                </c:pt>
                <c:pt idx="545">
                  <c:v>2.7302362895506049</c:v>
                </c:pt>
                <c:pt idx="546">
                  <c:v>2.7302362895506049</c:v>
                </c:pt>
                <c:pt idx="547">
                  <c:v>2.7302362895506049</c:v>
                </c:pt>
                <c:pt idx="548">
                  <c:v>2.7302362895506049</c:v>
                </c:pt>
                <c:pt idx="549">
                  <c:v>2.7302362895506049</c:v>
                </c:pt>
                <c:pt idx="550">
                  <c:v>2.7302362895506049</c:v>
                </c:pt>
                <c:pt idx="551">
                  <c:v>2.7302362895506049</c:v>
                </c:pt>
                <c:pt idx="552">
                  <c:v>2.7302362895506049</c:v>
                </c:pt>
                <c:pt idx="553">
                  <c:v>2.7302362895506049</c:v>
                </c:pt>
                <c:pt idx="554">
                  <c:v>2.7302362895506049</c:v>
                </c:pt>
                <c:pt idx="555">
                  <c:v>2.7302362895506049</c:v>
                </c:pt>
                <c:pt idx="556">
                  <c:v>2.7302362895506049</c:v>
                </c:pt>
                <c:pt idx="557">
                  <c:v>2.7302362895506049</c:v>
                </c:pt>
                <c:pt idx="558">
                  <c:v>2.7302362895506049</c:v>
                </c:pt>
                <c:pt idx="559">
                  <c:v>2.7302362895506049</c:v>
                </c:pt>
                <c:pt idx="560">
                  <c:v>2.7302362895506049</c:v>
                </c:pt>
                <c:pt idx="561">
                  <c:v>2.7302362895506049</c:v>
                </c:pt>
                <c:pt idx="562">
                  <c:v>2.7302362895506049</c:v>
                </c:pt>
                <c:pt idx="563">
                  <c:v>2.7302362895506049</c:v>
                </c:pt>
                <c:pt idx="564">
                  <c:v>2.7302362895506049</c:v>
                </c:pt>
                <c:pt idx="565">
                  <c:v>2.7302362895506049</c:v>
                </c:pt>
                <c:pt idx="566">
                  <c:v>2.7302362895506049</c:v>
                </c:pt>
                <c:pt idx="567">
                  <c:v>2.7302362895506049</c:v>
                </c:pt>
                <c:pt idx="568">
                  <c:v>2.7302362895506049</c:v>
                </c:pt>
                <c:pt idx="569">
                  <c:v>2.7302362895506049</c:v>
                </c:pt>
                <c:pt idx="570">
                  <c:v>2.7302362895506049</c:v>
                </c:pt>
                <c:pt idx="571">
                  <c:v>2.7302362895506049</c:v>
                </c:pt>
                <c:pt idx="572">
                  <c:v>2.7302362895506049</c:v>
                </c:pt>
                <c:pt idx="573">
                  <c:v>2.7302362895506049</c:v>
                </c:pt>
                <c:pt idx="574">
                  <c:v>2.7302362895506049</c:v>
                </c:pt>
                <c:pt idx="575">
                  <c:v>2.7302362895506049</c:v>
                </c:pt>
                <c:pt idx="576">
                  <c:v>2.7302362895506049</c:v>
                </c:pt>
                <c:pt idx="577">
                  <c:v>2.7302362895506049</c:v>
                </c:pt>
                <c:pt idx="578">
                  <c:v>2.7302362895506049</c:v>
                </c:pt>
                <c:pt idx="579">
                  <c:v>2.7302362895506049</c:v>
                </c:pt>
                <c:pt idx="580">
                  <c:v>2.7302362895506049</c:v>
                </c:pt>
                <c:pt idx="581">
                  <c:v>2.7302362895506049</c:v>
                </c:pt>
                <c:pt idx="582">
                  <c:v>2.7302362895506049</c:v>
                </c:pt>
                <c:pt idx="583">
                  <c:v>2.73</c:v>
                </c:pt>
                <c:pt idx="584">
                  <c:v>2.73</c:v>
                </c:pt>
                <c:pt idx="585">
                  <c:v>2.73</c:v>
                </c:pt>
                <c:pt idx="586">
                  <c:v>2.73</c:v>
                </c:pt>
                <c:pt idx="587">
                  <c:v>2.73</c:v>
                </c:pt>
                <c:pt idx="588">
                  <c:v>2.73</c:v>
                </c:pt>
                <c:pt idx="589">
                  <c:v>2.73</c:v>
                </c:pt>
                <c:pt idx="590">
                  <c:v>2.73</c:v>
                </c:pt>
                <c:pt idx="591">
                  <c:v>2.73</c:v>
                </c:pt>
                <c:pt idx="592">
                  <c:v>2.65</c:v>
                </c:pt>
                <c:pt idx="593">
                  <c:v>2.65</c:v>
                </c:pt>
                <c:pt idx="594">
                  <c:v>2.65</c:v>
                </c:pt>
                <c:pt idx="595">
                  <c:v>2.6477571600000003</c:v>
                </c:pt>
                <c:pt idx="596">
                  <c:v>2.65</c:v>
                </c:pt>
                <c:pt idx="597">
                  <c:v>2.65</c:v>
                </c:pt>
                <c:pt idx="598">
                  <c:v>2.65</c:v>
                </c:pt>
                <c:pt idx="599">
                  <c:v>2.65</c:v>
                </c:pt>
                <c:pt idx="600">
                  <c:v>2.6477571600000003</c:v>
                </c:pt>
                <c:pt idx="601">
                  <c:v>2.6477571600000003</c:v>
                </c:pt>
                <c:pt idx="602">
                  <c:v>2.6477571600000003</c:v>
                </c:pt>
                <c:pt idx="603">
                  <c:v>2.6477571600000003</c:v>
                </c:pt>
                <c:pt idx="604">
                  <c:v>2.6477571600000003</c:v>
                </c:pt>
                <c:pt idx="605">
                  <c:v>2.6477571600000003</c:v>
                </c:pt>
                <c:pt idx="606">
                  <c:v>2.6477571600000003</c:v>
                </c:pt>
                <c:pt idx="607">
                  <c:v>2.6477571600000003</c:v>
                </c:pt>
                <c:pt idx="608">
                  <c:v>2.6477571600000003</c:v>
                </c:pt>
                <c:pt idx="609">
                  <c:v>2.6477571600000003</c:v>
                </c:pt>
                <c:pt idx="610">
                  <c:v>2.6477571600000003</c:v>
                </c:pt>
                <c:pt idx="611">
                  <c:v>2.6477571600000003</c:v>
                </c:pt>
                <c:pt idx="612">
                  <c:v>2.6477571600000003</c:v>
                </c:pt>
                <c:pt idx="613">
                  <c:v>2.6477571600000003</c:v>
                </c:pt>
                <c:pt idx="614">
                  <c:v>2.6477571600000003</c:v>
                </c:pt>
                <c:pt idx="615">
                  <c:v>2.6477571600000003</c:v>
                </c:pt>
                <c:pt idx="616">
                  <c:v>2.6477571600000003</c:v>
                </c:pt>
                <c:pt idx="617">
                  <c:v>2.6477571600000003</c:v>
                </c:pt>
                <c:pt idx="618">
                  <c:v>2.6477571600000003</c:v>
                </c:pt>
                <c:pt idx="619">
                  <c:v>2.6477571600000003</c:v>
                </c:pt>
                <c:pt idx="620">
                  <c:v>2.6477571600000003</c:v>
                </c:pt>
                <c:pt idx="621">
                  <c:v>2.6477571600000003</c:v>
                </c:pt>
                <c:pt idx="622">
                  <c:v>2.6477571600000003</c:v>
                </c:pt>
                <c:pt idx="623">
                  <c:v>2.6477571600000003</c:v>
                </c:pt>
                <c:pt idx="624">
                  <c:v>2.6477571600000003</c:v>
                </c:pt>
                <c:pt idx="625">
                  <c:v>2.6477571600000003</c:v>
                </c:pt>
                <c:pt idx="626">
                  <c:v>2.6477571600000003</c:v>
                </c:pt>
                <c:pt idx="627">
                  <c:v>2.6477571600000003</c:v>
                </c:pt>
                <c:pt idx="628">
                  <c:v>2.6477571600000003</c:v>
                </c:pt>
                <c:pt idx="629">
                  <c:v>2.6477571600000003</c:v>
                </c:pt>
                <c:pt idx="630">
                  <c:v>2.57</c:v>
                </c:pt>
                <c:pt idx="631">
                  <c:v>2.57</c:v>
                </c:pt>
                <c:pt idx="632">
                  <c:v>2.57</c:v>
                </c:pt>
                <c:pt idx="633">
                  <c:v>2.57</c:v>
                </c:pt>
                <c:pt idx="634">
                  <c:v>2.57</c:v>
                </c:pt>
                <c:pt idx="635">
                  <c:v>2.57</c:v>
                </c:pt>
                <c:pt idx="636">
                  <c:v>2.57</c:v>
                </c:pt>
                <c:pt idx="637">
                  <c:v>2.57</c:v>
                </c:pt>
                <c:pt idx="638">
                  <c:v>2.57</c:v>
                </c:pt>
                <c:pt idx="639">
                  <c:v>2.57</c:v>
                </c:pt>
                <c:pt idx="640">
                  <c:v>2.57</c:v>
                </c:pt>
                <c:pt idx="641">
                  <c:v>2.5667913756439189</c:v>
                </c:pt>
                <c:pt idx="642">
                  <c:v>2.5667913756439189</c:v>
                </c:pt>
                <c:pt idx="643">
                  <c:v>2.5667913756439189</c:v>
                </c:pt>
                <c:pt idx="644">
                  <c:v>2.5667913756439189</c:v>
                </c:pt>
                <c:pt idx="645">
                  <c:v>2.5667913756439189</c:v>
                </c:pt>
                <c:pt idx="646">
                  <c:v>2.5667913756439189</c:v>
                </c:pt>
                <c:pt idx="647">
                  <c:v>2.5667913756439189</c:v>
                </c:pt>
                <c:pt idx="648">
                  <c:v>2.5667913756439189</c:v>
                </c:pt>
                <c:pt idx="649">
                  <c:v>2.5667913756439189</c:v>
                </c:pt>
                <c:pt idx="650">
                  <c:v>2.5667913756439189</c:v>
                </c:pt>
                <c:pt idx="651">
                  <c:v>2.5667913756439189</c:v>
                </c:pt>
                <c:pt idx="652">
                  <c:v>2.5667913756439189</c:v>
                </c:pt>
                <c:pt idx="653">
                  <c:v>2.5667913756439189</c:v>
                </c:pt>
                <c:pt idx="654">
                  <c:v>2.5667913756439189</c:v>
                </c:pt>
                <c:pt idx="655">
                  <c:v>2.5667913756439189</c:v>
                </c:pt>
                <c:pt idx="656">
                  <c:v>2.5667913756439189</c:v>
                </c:pt>
                <c:pt idx="657">
                  <c:v>2.5667913756439189</c:v>
                </c:pt>
                <c:pt idx="658">
                  <c:v>2.5667913756439189</c:v>
                </c:pt>
                <c:pt idx="659">
                  <c:v>2.5667913756439189</c:v>
                </c:pt>
                <c:pt idx="660">
                  <c:v>2.5667913756439189</c:v>
                </c:pt>
                <c:pt idx="661">
                  <c:v>2.5667913756439189</c:v>
                </c:pt>
                <c:pt idx="662">
                  <c:v>2.5667913756439189</c:v>
                </c:pt>
                <c:pt idx="663">
                  <c:v>2.5667913756439189</c:v>
                </c:pt>
                <c:pt idx="664">
                  <c:v>2.5667913756439189</c:v>
                </c:pt>
                <c:pt idx="665">
                  <c:v>2.5667913756439189</c:v>
                </c:pt>
                <c:pt idx="666">
                  <c:v>2.5667913756439189</c:v>
                </c:pt>
                <c:pt idx="667">
                  <c:v>2.5667913756439189</c:v>
                </c:pt>
                <c:pt idx="668">
                  <c:v>2.5667913756439189</c:v>
                </c:pt>
                <c:pt idx="669">
                  <c:v>2.5667913756439189</c:v>
                </c:pt>
                <c:pt idx="670">
                  <c:v>2.5667913756439189</c:v>
                </c:pt>
                <c:pt idx="671">
                  <c:v>2.5667913756439189</c:v>
                </c:pt>
                <c:pt idx="672">
                  <c:v>2.5667913756439189</c:v>
                </c:pt>
                <c:pt idx="673">
                  <c:v>2.5667913756439189</c:v>
                </c:pt>
                <c:pt idx="674">
                  <c:v>2.5667913756439189</c:v>
                </c:pt>
                <c:pt idx="675">
                  <c:v>2.5667913756439189</c:v>
                </c:pt>
                <c:pt idx="676">
                  <c:v>2.5667913756439189</c:v>
                </c:pt>
                <c:pt idx="677">
                  <c:v>2.5667913756439189</c:v>
                </c:pt>
                <c:pt idx="678">
                  <c:v>2.5667913756439189</c:v>
                </c:pt>
                <c:pt idx="679">
                  <c:v>2.5667913756439189</c:v>
                </c:pt>
                <c:pt idx="680">
                  <c:v>2.5667913756439189</c:v>
                </c:pt>
                <c:pt idx="681">
                  <c:v>2.5667913756439189</c:v>
                </c:pt>
                <c:pt idx="682">
                  <c:v>2.5667913756439189</c:v>
                </c:pt>
                <c:pt idx="683">
                  <c:v>2.5667913756439189</c:v>
                </c:pt>
                <c:pt idx="684">
                  <c:v>2.5667913756439189</c:v>
                </c:pt>
                <c:pt idx="685">
                  <c:v>2.5667913756439189</c:v>
                </c:pt>
                <c:pt idx="686">
                  <c:v>2.5667913756439189</c:v>
                </c:pt>
                <c:pt idx="687">
                  <c:v>2.5667913756439189</c:v>
                </c:pt>
                <c:pt idx="688">
                  <c:v>2.4900000000000002</c:v>
                </c:pt>
                <c:pt idx="689">
                  <c:v>2.4900000000000002</c:v>
                </c:pt>
                <c:pt idx="690">
                  <c:v>2.4900000000000002</c:v>
                </c:pt>
                <c:pt idx="691">
                  <c:v>2.4873295657136421</c:v>
                </c:pt>
                <c:pt idx="692">
                  <c:v>2.4873295657136421</c:v>
                </c:pt>
                <c:pt idx="693">
                  <c:v>2.4873295657136421</c:v>
                </c:pt>
                <c:pt idx="694">
                  <c:v>2.4873295657136421</c:v>
                </c:pt>
                <c:pt idx="695">
                  <c:v>2.4873295657136421</c:v>
                </c:pt>
                <c:pt idx="696">
                  <c:v>2.4873295657136421</c:v>
                </c:pt>
                <c:pt idx="697">
                  <c:v>2.4873295657136421</c:v>
                </c:pt>
                <c:pt idx="698">
                  <c:v>2.4900000000000002</c:v>
                </c:pt>
                <c:pt idx="699">
                  <c:v>2.4900000000000002</c:v>
                </c:pt>
                <c:pt idx="700">
                  <c:v>2.4900000000000002</c:v>
                </c:pt>
                <c:pt idx="701">
                  <c:v>2.4900000000000002</c:v>
                </c:pt>
                <c:pt idx="702">
                  <c:v>2.4900000000000002</c:v>
                </c:pt>
                <c:pt idx="703">
                  <c:v>2.4873295657136421</c:v>
                </c:pt>
                <c:pt idx="704">
                  <c:v>2.4873295657136421</c:v>
                </c:pt>
                <c:pt idx="705">
                  <c:v>2.4873295657136421</c:v>
                </c:pt>
                <c:pt idx="706">
                  <c:v>2.4873295657136421</c:v>
                </c:pt>
                <c:pt idx="707">
                  <c:v>2.4873295657136421</c:v>
                </c:pt>
                <c:pt idx="708">
                  <c:v>2.4873295657136421</c:v>
                </c:pt>
                <c:pt idx="709">
                  <c:v>2.4873295657136421</c:v>
                </c:pt>
                <c:pt idx="710">
                  <c:v>2.4873295657136421</c:v>
                </c:pt>
                <c:pt idx="711">
                  <c:v>2.4873295657136421</c:v>
                </c:pt>
                <c:pt idx="712">
                  <c:v>2.41</c:v>
                </c:pt>
                <c:pt idx="713">
                  <c:v>2.41</c:v>
                </c:pt>
                <c:pt idx="714">
                  <c:v>2.41</c:v>
                </c:pt>
                <c:pt idx="715">
                  <c:v>2.4873295657136421</c:v>
                </c:pt>
                <c:pt idx="716">
                  <c:v>2.4873295657136421</c:v>
                </c:pt>
                <c:pt idx="717">
                  <c:v>2.4873295657136421</c:v>
                </c:pt>
                <c:pt idx="718">
                  <c:v>2.4873295657136421</c:v>
                </c:pt>
                <c:pt idx="719">
                  <c:v>2.4873295657136421</c:v>
                </c:pt>
                <c:pt idx="720">
                  <c:v>2.4873295657136421</c:v>
                </c:pt>
                <c:pt idx="721">
                  <c:v>2.41</c:v>
                </c:pt>
                <c:pt idx="722">
                  <c:v>2.41</c:v>
                </c:pt>
                <c:pt idx="723">
                  <c:v>2.41</c:v>
                </c:pt>
                <c:pt idx="724">
                  <c:v>2.41</c:v>
                </c:pt>
                <c:pt idx="725">
                  <c:v>2.41</c:v>
                </c:pt>
                <c:pt idx="726">
                  <c:v>2.4093623006855198</c:v>
                </c:pt>
                <c:pt idx="727">
                  <c:v>2.4093623006855198</c:v>
                </c:pt>
                <c:pt idx="728">
                  <c:v>2.4093623006855198</c:v>
                </c:pt>
                <c:pt idx="729">
                  <c:v>2.4093623006855198</c:v>
                </c:pt>
                <c:pt idx="730">
                  <c:v>2.4093623006855198</c:v>
                </c:pt>
                <c:pt idx="731">
                  <c:v>2.4093623006855198</c:v>
                </c:pt>
                <c:pt idx="732">
                  <c:v>2.41</c:v>
                </c:pt>
                <c:pt idx="733">
                  <c:v>2.4093623006855198</c:v>
                </c:pt>
                <c:pt idx="734">
                  <c:v>2.4093623006855198</c:v>
                </c:pt>
                <c:pt idx="735">
                  <c:v>2.4093623006855198</c:v>
                </c:pt>
                <c:pt idx="736">
                  <c:v>2.4093623006855198</c:v>
                </c:pt>
                <c:pt idx="737">
                  <c:v>2.4093623006855198</c:v>
                </c:pt>
                <c:pt idx="738">
                  <c:v>2.4093623006855198</c:v>
                </c:pt>
                <c:pt idx="739">
                  <c:v>2.4093623006855198</c:v>
                </c:pt>
                <c:pt idx="740">
                  <c:v>2.4093623006855198</c:v>
                </c:pt>
                <c:pt idx="741">
                  <c:v>2.4093623006855198</c:v>
                </c:pt>
                <c:pt idx="742">
                  <c:v>2.4093623006855198</c:v>
                </c:pt>
                <c:pt idx="743">
                  <c:v>2.4093623006855198</c:v>
                </c:pt>
                <c:pt idx="744">
                  <c:v>2.4093623006855198</c:v>
                </c:pt>
                <c:pt idx="745">
                  <c:v>2.4093623006855198</c:v>
                </c:pt>
                <c:pt idx="746">
                  <c:v>2.4093623006855198</c:v>
                </c:pt>
                <c:pt idx="747">
                  <c:v>2.4093623006855198</c:v>
                </c:pt>
                <c:pt idx="748">
                  <c:v>2.4093623006855198</c:v>
                </c:pt>
                <c:pt idx="749">
                  <c:v>2.4093623006855198</c:v>
                </c:pt>
                <c:pt idx="750">
                  <c:v>2.4093623006855198</c:v>
                </c:pt>
                <c:pt idx="751">
                  <c:v>2.4093623006855198</c:v>
                </c:pt>
                <c:pt idx="752">
                  <c:v>2.4093623006855198</c:v>
                </c:pt>
                <c:pt idx="753">
                  <c:v>2.4093623006855198</c:v>
                </c:pt>
                <c:pt idx="754">
                  <c:v>2.4093623006855198</c:v>
                </c:pt>
                <c:pt idx="755">
                  <c:v>2.4093623006855198</c:v>
                </c:pt>
                <c:pt idx="756">
                  <c:v>2.4093623006855198</c:v>
                </c:pt>
                <c:pt idx="757">
                  <c:v>2.4093623006855198</c:v>
                </c:pt>
                <c:pt idx="758">
                  <c:v>2.4093623006855198</c:v>
                </c:pt>
                <c:pt idx="759">
                  <c:v>2.4093623006855198</c:v>
                </c:pt>
                <c:pt idx="760">
                  <c:v>2.4093623006855198</c:v>
                </c:pt>
                <c:pt idx="761">
                  <c:v>2.4093623006855198</c:v>
                </c:pt>
                <c:pt idx="762">
                  <c:v>2.4093623006855198</c:v>
                </c:pt>
                <c:pt idx="763">
                  <c:v>2.4093623006855198</c:v>
                </c:pt>
                <c:pt idx="764">
                  <c:v>2.4093623006855198</c:v>
                </c:pt>
                <c:pt idx="765">
                  <c:v>2.4093623006855198</c:v>
                </c:pt>
                <c:pt idx="766">
                  <c:v>2.4093623006855198</c:v>
                </c:pt>
                <c:pt idx="767">
                  <c:v>2.4093623006855198</c:v>
                </c:pt>
                <c:pt idx="768">
                  <c:v>2.3328800911616994</c:v>
                </c:pt>
                <c:pt idx="769">
                  <c:v>2.3328800911616994</c:v>
                </c:pt>
                <c:pt idx="770">
                  <c:v>2.3328800911616994</c:v>
                </c:pt>
                <c:pt idx="771">
                  <c:v>2.3328800911616994</c:v>
                </c:pt>
                <c:pt idx="772">
                  <c:v>2.4093623006855198</c:v>
                </c:pt>
                <c:pt idx="773">
                  <c:v>2.3328800911616994</c:v>
                </c:pt>
                <c:pt idx="774">
                  <c:v>2.3328800911616994</c:v>
                </c:pt>
                <c:pt idx="775">
                  <c:v>2.3328800911616994</c:v>
                </c:pt>
                <c:pt idx="776">
                  <c:v>2.3328800911616994</c:v>
                </c:pt>
                <c:pt idx="777">
                  <c:v>2.3328800911616994</c:v>
                </c:pt>
                <c:pt idx="778">
                  <c:v>2.3328800911616994</c:v>
                </c:pt>
                <c:pt idx="779">
                  <c:v>2.3328800911616994</c:v>
                </c:pt>
                <c:pt idx="780">
                  <c:v>2.3328800911616994</c:v>
                </c:pt>
                <c:pt idx="781">
                  <c:v>2.3328800911616994</c:v>
                </c:pt>
                <c:pt idx="782">
                  <c:v>2.3328800911616994</c:v>
                </c:pt>
                <c:pt idx="783">
                  <c:v>2.3328800911616994</c:v>
                </c:pt>
                <c:pt idx="784">
                  <c:v>2.3328800911616994</c:v>
                </c:pt>
                <c:pt idx="785">
                  <c:v>2.3328800911616994</c:v>
                </c:pt>
                <c:pt idx="786">
                  <c:v>2.2599999999999998</c:v>
                </c:pt>
                <c:pt idx="787">
                  <c:v>2.3328800911616994</c:v>
                </c:pt>
                <c:pt idx="788">
                  <c:v>2.3328800911616994</c:v>
                </c:pt>
                <c:pt idx="789">
                  <c:v>2.3328800911616994</c:v>
                </c:pt>
                <c:pt idx="790">
                  <c:v>2.3328800911616994</c:v>
                </c:pt>
                <c:pt idx="791">
                  <c:v>2.3328800911616994</c:v>
                </c:pt>
                <c:pt idx="792">
                  <c:v>2.2578733867148584</c:v>
                </c:pt>
                <c:pt idx="793">
                  <c:v>2.2578733867148584</c:v>
                </c:pt>
                <c:pt idx="794">
                  <c:v>2.2578733867148584</c:v>
                </c:pt>
                <c:pt idx="795">
                  <c:v>2.2578733867148584</c:v>
                </c:pt>
                <c:pt idx="796">
                  <c:v>2.2578733867148584</c:v>
                </c:pt>
                <c:pt idx="797">
                  <c:v>2.2578733867148584</c:v>
                </c:pt>
                <c:pt idx="798">
                  <c:v>2.2578733867148584</c:v>
                </c:pt>
                <c:pt idx="799">
                  <c:v>2.2578733867148584</c:v>
                </c:pt>
                <c:pt idx="800">
                  <c:v>2.2578733867148584</c:v>
                </c:pt>
                <c:pt idx="801">
                  <c:v>2.2578733867148584</c:v>
                </c:pt>
                <c:pt idx="802">
                  <c:v>2.2578733867148584</c:v>
                </c:pt>
                <c:pt idx="803">
                  <c:v>2.2578733867148584</c:v>
                </c:pt>
                <c:pt idx="804">
                  <c:v>2.2578733867148584</c:v>
                </c:pt>
                <c:pt idx="805">
                  <c:v>2.2578733867148584</c:v>
                </c:pt>
                <c:pt idx="806">
                  <c:v>2.2578733867148584</c:v>
                </c:pt>
                <c:pt idx="807">
                  <c:v>2.2578733867148584</c:v>
                </c:pt>
                <c:pt idx="808">
                  <c:v>2.2578733867148584</c:v>
                </c:pt>
                <c:pt idx="809">
                  <c:v>2.2578733867148584</c:v>
                </c:pt>
                <c:pt idx="810">
                  <c:v>2.2578733867148584</c:v>
                </c:pt>
                <c:pt idx="811">
                  <c:v>2.2578733867148584</c:v>
                </c:pt>
                <c:pt idx="812">
                  <c:v>2.2578733867148584</c:v>
                </c:pt>
                <c:pt idx="813">
                  <c:v>2.2578733867148584</c:v>
                </c:pt>
                <c:pt idx="814">
                  <c:v>2.2578733867148584</c:v>
                </c:pt>
                <c:pt idx="815">
                  <c:v>2.2578733867148584</c:v>
                </c:pt>
                <c:pt idx="816">
                  <c:v>2.2578733867148584</c:v>
                </c:pt>
                <c:pt idx="817">
                  <c:v>2.2578733867148584</c:v>
                </c:pt>
                <c:pt idx="818">
                  <c:v>2.2578733867148584</c:v>
                </c:pt>
                <c:pt idx="819">
                  <c:v>2.2578733867148584</c:v>
                </c:pt>
                <c:pt idx="820">
                  <c:v>2.2578733867148584</c:v>
                </c:pt>
                <c:pt idx="821">
                  <c:v>2.2578733867148584</c:v>
                </c:pt>
                <c:pt idx="822">
                  <c:v>2.2578733867148584</c:v>
                </c:pt>
                <c:pt idx="823">
                  <c:v>2.2578733867148584</c:v>
                </c:pt>
                <c:pt idx="824">
                  <c:v>2.2578733867148584</c:v>
                </c:pt>
                <c:pt idx="825">
                  <c:v>2.2578733867148584</c:v>
                </c:pt>
                <c:pt idx="826">
                  <c:v>2.2578733867148584</c:v>
                </c:pt>
                <c:pt idx="827">
                  <c:v>2.2578733867148584</c:v>
                </c:pt>
                <c:pt idx="828">
                  <c:v>2.2578733867148584</c:v>
                </c:pt>
                <c:pt idx="829">
                  <c:v>2.2578733867148584</c:v>
                </c:pt>
                <c:pt idx="830">
                  <c:v>2.2578733867148584</c:v>
                </c:pt>
                <c:pt idx="831">
                  <c:v>2.2578733867148584</c:v>
                </c:pt>
                <c:pt idx="832">
                  <c:v>2.2578733867148584</c:v>
                </c:pt>
                <c:pt idx="833">
                  <c:v>2.2578733867148584</c:v>
                </c:pt>
                <c:pt idx="834">
                  <c:v>2.2578733867148584</c:v>
                </c:pt>
                <c:pt idx="835">
                  <c:v>2.2578733867148584</c:v>
                </c:pt>
                <c:pt idx="836">
                  <c:v>2.2578733867148584</c:v>
                </c:pt>
                <c:pt idx="837">
                  <c:v>2.2578733867148584</c:v>
                </c:pt>
                <c:pt idx="838">
                  <c:v>2.2578733867148584</c:v>
                </c:pt>
                <c:pt idx="839">
                  <c:v>2.1843325746953006</c:v>
                </c:pt>
                <c:pt idx="840">
                  <c:v>2.1843325746953006</c:v>
                </c:pt>
                <c:pt idx="841">
                  <c:v>2.1843325746953006</c:v>
                </c:pt>
                <c:pt idx="842">
                  <c:v>2.2578733867148584</c:v>
                </c:pt>
                <c:pt idx="843">
                  <c:v>2.2578733867148584</c:v>
                </c:pt>
                <c:pt idx="844">
                  <c:v>2.1843325746953006</c:v>
                </c:pt>
                <c:pt idx="845">
                  <c:v>2.1843325746953006</c:v>
                </c:pt>
                <c:pt idx="846">
                  <c:v>2.1843325746953006</c:v>
                </c:pt>
                <c:pt idx="847">
                  <c:v>2.1843325746953006</c:v>
                </c:pt>
                <c:pt idx="848">
                  <c:v>2.1843325746953006</c:v>
                </c:pt>
                <c:pt idx="849">
                  <c:v>2.1843325746953006</c:v>
                </c:pt>
                <c:pt idx="850">
                  <c:v>2.1843325746953006</c:v>
                </c:pt>
                <c:pt idx="851">
                  <c:v>2.1843325746953006</c:v>
                </c:pt>
                <c:pt idx="852">
                  <c:v>2.1843325746953006</c:v>
                </c:pt>
                <c:pt idx="853">
                  <c:v>2.1843325746953006</c:v>
                </c:pt>
                <c:pt idx="854">
                  <c:v>2.1843325746953006</c:v>
                </c:pt>
                <c:pt idx="855">
                  <c:v>2.1843325746953006</c:v>
                </c:pt>
                <c:pt idx="856">
                  <c:v>2.1843325746953006</c:v>
                </c:pt>
                <c:pt idx="857">
                  <c:v>2.1843325746953006</c:v>
                </c:pt>
                <c:pt idx="858">
                  <c:v>2.1843325746953006</c:v>
                </c:pt>
                <c:pt idx="859">
                  <c:v>2.1843325746953006</c:v>
                </c:pt>
                <c:pt idx="860">
                  <c:v>2.1843325746953006</c:v>
                </c:pt>
                <c:pt idx="861">
                  <c:v>2.1843325746953006</c:v>
                </c:pt>
                <c:pt idx="862">
                  <c:v>2.1843325746953006</c:v>
                </c:pt>
                <c:pt idx="863">
                  <c:v>2.1800000000000002</c:v>
                </c:pt>
                <c:pt idx="864">
                  <c:v>2.1843325746953006</c:v>
                </c:pt>
                <c:pt idx="865">
                  <c:v>2.1843325746953006</c:v>
                </c:pt>
                <c:pt idx="866">
                  <c:v>2.1843325746953006</c:v>
                </c:pt>
                <c:pt idx="867">
                  <c:v>2.1843325746953006</c:v>
                </c:pt>
                <c:pt idx="868">
                  <c:v>2.1122479789986719</c:v>
                </c:pt>
                <c:pt idx="869">
                  <c:v>2.1122479789986719</c:v>
                </c:pt>
                <c:pt idx="870">
                  <c:v>2.1800000000000002</c:v>
                </c:pt>
                <c:pt idx="871">
                  <c:v>2.1800000000000002</c:v>
                </c:pt>
                <c:pt idx="872">
                  <c:v>2.1800000000000002</c:v>
                </c:pt>
                <c:pt idx="873">
                  <c:v>2.1122479789986719</c:v>
                </c:pt>
                <c:pt idx="874">
                  <c:v>2.1122479789986719</c:v>
                </c:pt>
                <c:pt idx="875">
                  <c:v>2.1122479789986719</c:v>
                </c:pt>
                <c:pt idx="876">
                  <c:v>2.1122479789986719</c:v>
                </c:pt>
                <c:pt idx="877">
                  <c:v>2.1122479789986719</c:v>
                </c:pt>
                <c:pt idx="878">
                  <c:v>2.1122479789986719</c:v>
                </c:pt>
                <c:pt idx="879">
                  <c:v>2.1122479789986719</c:v>
                </c:pt>
                <c:pt idx="880">
                  <c:v>2.1122479789986719</c:v>
                </c:pt>
                <c:pt idx="881">
                  <c:v>2.1122479789986719</c:v>
                </c:pt>
                <c:pt idx="882">
                  <c:v>2.1122479789986719</c:v>
                </c:pt>
                <c:pt idx="883">
                  <c:v>2.1122479789986719</c:v>
                </c:pt>
                <c:pt idx="884">
                  <c:v>2.1122479789986719</c:v>
                </c:pt>
                <c:pt idx="885">
                  <c:v>2.1122479789986719</c:v>
                </c:pt>
                <c:pt idx="886">
                  <c:v>2.1122479789986719</c:v>
                </c:pt>
                <c:pt idx="887">
                  <c:v>2.1122479789986719</c:v>
                </c:pt>
                <c:pt idx="888">
                  <c:v>2.1122479789986719</c:v>
                </c:pt>
                <c:pt idx="889">
                  <c:v>2.1122479789986719</c:v>
                </c:pt>
                <c:pt idx="890">
                  <c:v>2.1122479789986719</c:v>
                </c:pt>
                <c:pt idx="891">
                  <c:v>2.1122479789986719</c:v>
                </c:pt>
                <c:pt idx="892">
                  <c:v>2.1122479789986719</c:v>
                </c:pt>
                <c:pt idx="893">
                  <c:v>2.1122479789986719</c:v>
                </c:pt>
                <c:pt idx="894">
                  <c:v>2.1122479789986719</c:v>
                </c:pt>
                <c:pt idx="895">
                  <c:v>2.1122479789986719</c:v>
                </c:pt>
                <c:pt idx="896">
                  <c:v>2.1122479789986719</c:v>
                </c:pt>
                <c:pt idx="897">
                  <c:v>2.1122479789986719</c:v>
                </c:pt>
                <c:pt idx="898">
                  <c:v>2.1122479789986719</c:v>
                </c:pt>
                <c:pt idx="899">
                  <c:v>2.1122479789986719</c:v>
                </c:pt>
                <c:pt idx="900">
                  <c:v>2.1122479789986719</c:v>
                </c:pt>
                <c:pt idx="901">
                  <c:v>2.1122479789986719</c:v>
                </c:pt>
                <c:pt idx="902">
                  <c:v>2.1122479789986719</c:v>
                </c:pt>
                <c:pt idx="903">
                  <c:v>2.1122479789986719</c:v>
                </c:pt>
                <c:pt idx="904">
                  <c:v>2.1122479789986719</c:v>
                </c:pt>
                <c:pt idx="905">
                  <c:v>2.1122479789986719</c:v>
                </c:pt>
                <c:pt idx="906">
                  <c:v>2.1122479789986719</c:v>
                </c:pt>
                <c:pt idx="907">
                  <c:v>2.1122479789986719</c:v>
                </c:pt>
                <c:pt idx="908">
                  <c:v>2.1122479789986719</c:v>
                </c:pt>
                <c:pt idx="909">
                  <c:v>2.1122479789986719</c:v>
                </c:pt>
                <c:pt idx="910">
                  <c:v>2.1122479789986719</c:v>
                </c:pt>
                <c:pt idx="911">
                  <c:v>2.1122479789986719</c:v>
                </c:pt>
                <c:pt idx="912">
                  <c:v>2.1122479789986719</c:v>
                </c:pt>
                <c:pt idx="913">
                  <c:v>2.1122479789986719</c:v>
                </c:pt>
                <c:pt idx="914">
                  <c:v>2.1122479789986719</c:v>
                </c:pt>
                <c:pt idx="915">
                  <c:v>2.1122479789986719</c:v>
                </c:pt>
                <c:pt idx="916">
                  <c:v>2.1122479789986719</c:v>
                </c:pt>
                <c:pt idx="917">
                  <c:v>2.1122479789986719</c:v>
                </c:pt>
                <c:pt idx="918">
                  <c:v>2.1122479789986719</c:v>
                </c:pt>
                <c:pt idx="919">
                  <c:v>2.1122479789986719</c:v>
                </c:pt>
                <c:pt idx="920">
                  <c:v>2.1122479789986719</c:v>
                </c:pt>
                <c:pt idx="921">
                  <c:v>2.1122479789986719</c:v>
                </c:pt>
                <c:pt idx="922">
                  <c:v>2.1122479789986719</c:v>
                </c:pt>
                <c:pt idx="923">
                  <c:v>2.1122479789986719</c:v>
                </c:pt>
                <c:pt idx="924">
                  <c:v>2.1122479789986719</c:v>
                </c:pt>
                <c:pt idx="925">
                  <c:v>2.1122479789986719</c:v>
                </c:pt>
                <c:pt idx="926">
                  <c:v>2.1122479789986719</c:v>
                </c:pt>
                <c:pt idx="927">
                  <c:v>2.1122479789986719</c:v>
                </c:pt>
                <c:pt idx="928">
                  <c:v>2.1122479789986719</c:v>
                </c:pt>
                <c:pt idx="929">
                  <c:v>2.1122479789986719</c:v>
                </c:pt>
                <c:pt idx="930">
                  <c:v>2.1122479789986719</c:v>
                </c:pt>
                <c:pt idx="931">
                  <c:v>2.1122479789986719</c:v>
                </c:pt>
                <c:pt idx="932">
                  <c:v>2.1122479789986719</c:v>
                </c:pt>
                <c:pt idx="933">
                  <c:v>2.1122479789986719</c:v>
                </c:pt>
                <c:pt idx="934">
                  <c:v>2.1122479789986719</c:v>
                </c:pt>
                <c:pt idx="935">
                  <c:v>2.1122479789986719</c:v>
                </c:pt>
                <c:pt idx="936">
                  <c:v>2.1122479789986719</c:v>
                </c:pt>
                <c:pt idx="937">
                  <c:v>2.1122479789986719</c:v>
                </c:pt>
                <c:pt idx="938">
                  <c:v>2.1122479789986719</c:v>
                </c:pt>
                <c:pt idx="939">
                  <c:v>2.1122479789986719</c:v>
                </c:pt>
                <c:pt idx="940">
                  <c:v>2.1122479789986719</c:v>
                </c:pt>
                <c:pt idx="941">
                  <c:v>2.1122479789986719</c:v>
                </c:pt>
                <c:pt idx="942">
                  <c:v>2.11</c:v>
                </c:pt>
                <c:pt idx="943">
                  <c:v>2.11</c:v>
                </c:pt>
                <c:pt idx="944">
                  <c:v>2.11</c:v>
                </c:pt>
                <c:pt idx="945">
                  <c:v>2.11</c:v>
                </c:pt>
                <c:pt idx="946">
                  <c:v>2.11</c:v>
                </c:pt>
                <c:pt idx="947">
                  <c:v>2.11</c:v>
                </c:pt>
                <c:pt idx="948">
                  <c:v>2.11</c:v>
                </c:pt>
                <c:pt idx="949">
                  <c:v>2.11</c:v>
                </c:pt>
                <c:pt idx="950">
                  <c:v>2.11</c:v>
                </c:pt>
                <c:pt idx="951">
                  <c:v>2.1122479789986719</c:v>
                </c:pt>
                <c:pt idx="952">
                  <c:v>2.1122479789986719</c:v>
                </c:pt>
                <c:pt idx="953">
                  <c:v>2.1122479789986719</c:v>
                </c:pt>
                <c:pt idx="954">
                  <c:v>2.11</c:v>
                </c:pt>
                <c:pt idx="955">
                  <c:v>2.11</c:v>
                </c:pt>
                <c:pt idx="956">
                  <c:v>2.11</c:v>
                </c:pt>
                <c:pt idx="957">
                  <c:v>2.11</c:v>
                </c:pt>
                <c:pt idx="958">
                  <c:v>2.0416098587924632</c:v>
                </c:pt>
                <c:pt idx="959">
                  <c:v>2.0416098587924632</c:v>
                </c:pt>
                <c:pt idx="960">
                  <c:v>2.11</c:v>
                </c:pt>
                <c:pt idx="961">
                  <c:v>2.0416098587924632</c:v>
                </c:pt>
                <c:pt idx="962">
                  <c:v>2.0416098587924632</c:v>
                </c:pt>
                <c:pt idx="963">
                  <c:v>2.0416098587924632</c:v>
                </c:pt>
                <c:pt idx="964">
                  <c:v>2.0416098587924632</c:v>
                </c:pt>
                <c:pt idx="965">
                  <c:v>2.0416098587924632</c:v>
                </c:pt>
                <c:pt idx="966">
                  <c:v>2.0416098587924632</c:v>
                </c:pt>
                <c:pt idx="967">
                  <c:v>2.0416098587924632</c:v>
                </c:pt>
                <c:pt idx="968">
                  <c:v>2.0416098587924632</c:v>
                </c:pt>
                <c:pt idx="969">
                  <c:v>2.0416098587924632</c:v>
                </c:pt>
                <c:pt idx="970">
                  <c:v>2.04</c:v>
                </c:pt>
                <c:pt idx="971">
                  <c:v>2.04</c:v>
                </c:pt>
                <c:pt idx="972">
                  <c:v>2.04</c:v>
                </c:pt>
                <c:pt idx="973">
                  <c:v>2.0416098587924632</c:v>
                </c:pt>
                <c:pt idx="974">
                  <c:v>2.0416098587924632</c:v>
                </c:pt>
                <c:pt idx="975">
                  <c:v>2.04</c:v>
                </c:pt>
                <c:pt idx="976">
                  <c:v>2.04</c:v>
                </c:pt>
                <c:pt idx="977">
                  <c:v>2.04</c:v>
                </c:pt>
                <c:pt idx="978">
                  <c:v>2.04</c:v>
                </c:pt>
                <c:pt idx="979">
                  <c:v>2.04</c:v>
                </c:pt>
                <c:pt idx="980">
                  <c:v>2.04</c:v>
                </c:pt>
                <c:pt idx="981">
                  <c:v>2.04</c:v>
                </c:pt>
                <c:pt idx="982">
                  <c:v>2.04</c:v>
                </c:pt>
                <c:pt idx="983">
                  <c:v>2.04</c:v>
                </c:pt>
                <c:pt idx="984">
                  <c:v>2.04</c:v>
                </c:pt>
                <c:pt idx="985">
                  <c:v>2.04</c:v>
                </c:pt>
                <c:pt idx="986">
                  <c:v>2.04</c:v>
                </c:pt>
                <c:pt idx="987">
                  <c:v>2.04</c:v>
                </c:pt>
                <c:pt idx="988">
                  <c:v>2.04</c:v>
                </c:pt>
                <c:pt idx="989">
                  <c:v>2.04</c:v>
                </c:pt>
                <c:pt idx="990">
                  <c:v>2.04</c:v>
                </c:pt>
                <c:pt idx="991">
                  <c:v>2.04</c:v>
                </c:pt>
                <c:pt idx="992">
                  <c:v>2.04</c:v>
                </c:pt>
                <c:pt idx="993">
                  <c:v>2.04</c:v>
                </c:pt>
                <c:pt idx="994">
                  <c:v>2.04</c:v>
                </c:pt>
                <c:pt idx="995">
                  <c:v>2.04</c:v>
                </c:pt>
                <c:pt idx="996">
                  <c:v>1.9724084071993251</c:v>
                </c:pt>
                <c:pt idx="997">
                  <c:v>1.9724084071993251</c:v>
                </c:pt>
                <c:pt idx="998">
                  <c:v>2.04</c:v>
                </c:pt>
                <c:pt idx="999">
                  <c:v>2.04</c:v>
                </c:pt>
                <c:pt idx="1000">
                  <c:v>2.04</c:v>
                </c:pt>
                <c:pt idx="1001">
                  <c:v>2.04</c:v>
                </c:pt>
                <c:pt idx="1002">
                  <c:v>2.04</c:v>
                </c:pt>
                <c:pt idx="1003">
                  <c:v>2.04</c:v>
                </c:pt>
                <c:pt idx="1004">
                  <c:v>2.04</c:v>
                </c:pt>
                <c:pt idx="1005">
                  <c:v>2.04</c:v>
                </c:pt>
                <c:pt idx="1006">
                  <c:v>1.9724084071993251</c:v>
                </c:pt>
                <c:pt idx="1007">
                  <c:v>1.9724084071993251</c:v>
                </c:pt>
                <c:pt idx="1008">
                  <c:v>1.9724084071993251</c:v>
                </c:pt>
                <c:pt idx="1009">
                  <c:v>1.9724084071993251</c:v>
                </c:pt>
                <c:pt idx="1010">
                  <c:v>1.9724084071993251</c:v>
                </c:pt>
                <c:pt idx="1011">
                  <c:v>1.9724084071993251</c:v>
                </c:pt>
                <c:pt idx="1012">
                  <c:v>1.9724084071993251</c:v>
                </c:pt>
                <c:pt idx="1013">
                  <c:v>1.9724084071993251</c:v>
                </c:pt>
                <c:pt idx="1014">
                  <c:v>1.9724084071993251</c:v>
                </c:pt>
                <c:pt idx="1015">
                  <c:v>1.9724084071993251</c:v>
                </c:pt>
                <c:pt idx="1016">
                  <c:v>1.9724084071993251</c:v>
                </c:pt>
                <c:pt idx="1017">
                  <c:v>1.9724084071993251</c:v>
                </c:pt>
                <c:pt idx="1018">
                  <c:v>1.9724084071993251</c:v>
                </c:pt>
                <c:pt idx="1019">
                  <c:v>1.9724084071993251</c:v>
                </c:pt>
                <c:pt idx="1020">
                  <c:v>1.9724084071993251</c:v>
                </c:pt>
                <c:pt idx="1021">
                  <c:v>1.97</c:v>
                </c:pt>
                <c:pt idx="1022">
                  <c:v>1.9046337499351378</c:v>
                </c:pt>
                <c:pt idx="1023">
                  <c:v>1.9046337499351378</c:v>
                </c:pt>
                <c:pt idx="1024">
                  <c:v>1.9046337499351378</c:v>
                </c:pt>
                <c:pt idx="1025">
                  <c:v>1.9046337499351378</c:v>
                </c:pt>
                <c:pt idx="1026">
                  <c:v>1.9046337499351378</c:v>
                </c:pt>
                <c:pt idx="1027">
                  <c:v>1.9046337499351378</c:v>
                </c:pt>
                <c:pt idx="1028">
                  <c:v>1.97</c:v>
                </c:pt>
                <c:pt idx="1029">
                  <c:v>1.97</c:v>
                </c:pt>
                <c:pt idx="1030">
                  <c:v>1.97</c:v>
                </c:pt>
                <c:pt idx="1031">
                  <c:v>1.97</c:v>
                </c:pt>
                <c:pt idx="1032">
                  <c:v>1.9046337499351378</c:v>
                </c:pt>
                <c:pt idx="1033">
                  <c:v>1.9046337499351378</c:v>
                </c:pt>
                <c:pt idx="1034">
                  <c:v>1.9046337499351378</c:v>
                </c:pt>
                <c:pt idx="1035">
                  <c:v>1.9046337499351378</c:v>
                </c:pt>
                <c:pt idx="1036">
                  <c:v>1.9046337499351378</c:v>
                </c:pt>
                <c:pt idx="1037">
                  <c:v>1.9046337499351378</c:v>
                </c:pt>
                <c:pt idx="1038">
                  <c:v>1.9046337499351378</c:v>
                </c:pt>
                <c:pt idx="1039">
                  <c:v>1.9046337499351378</c:v>
                </c:pt>
                <c:pt idx="1040">
                  <c:v>1.9046337499351378</c:v>
                </c:pt>
                <c:pt idx="1041">
                  <c:v>1.9046337499351378</c:v>
                </c:pt>
                <c:pt idx="1042">
                  <c:v>1.9046337499351378</c:v>
                </c:pt>
                <c:pt idx="1043">
                  <c:v>1.84</c:v>
                </c:pt>
                <c:pt idx="1044">
                  <c:v>1.84</c:v>
                </c:pt>
                <c:pt idx="1045">
                  <c:v>1.84</c:v>
                </c:pt>
                <c:pt idx="1046">
                  <c:v>1.84</c:v>
                </c:pt>
                <c:pt idx="1047">
                  <c:v>1.84</c:v>
                </c:pt>
                <c:pt idx="1048">
                  <c:v>1.84</c:v>
                </c:pt>
                <c:pt idx="1049">
                  <c:v>1.9</c:v>
                </c:pt>
                <c:pt idx="1050">
                  <c:v>1.9</c:v>
                </c:pt>
                <c:pt idx="1051">
                  <c:v>1.9</c:v>
                </c:pt>
                <c:pt idx="1052">
                  <c:v>1.84</c:v>
                </c:pt>
                <c:pt idx="1053">
                  <c:v>1.84</c:v>
                </c:pt>
                <c:pt idx="1054">
                  <c:v>1.84</c:v>
                </c:pt>
                <c:pt idx="1055">
                  <c:v>1.84</c:v>
                </c:pt>
                <c:pt idx="1056">
                  <c:v>1.84</c:v>
                </c:pt>
                <c:pt idx="1057">
                  <c:v>1.84</c:v>
                </c:pt>
                <c:pt idx="1058">
                  <c:v>1.84</c:v>
                </c:pt>
                <c:pt idx="1059">
                  <c:v>1.84</c:v>
                </c:pt>
                <c:pt idx="1060">
                  <c:v>1.84</c:v>
                </c:pt>
                <c:pt idx="1061">
                  <c:v>1.84</c:v>
                </c:pt>
                <c:pt idx="1062">
                  <c:v>1.84</c:v>
                </c:pt>
                <c:pt idx="1063">
                  <c:v>1.8382759438996092</c:v>
                </c:pt>
                <c:pt idx="1064">
                  <c:v>1.8382759438996092</c:v>
                </c:pt>
                <c:pt idx="1065">
                  <c:v>1.8382759438996092</c:v>
                </c:pt>
                <c:pt idx="1066">
                  <c:v>1.8382759438996092</c:v>
                </c:pt>
                <c:pt idx="1067">
                  <c:v>1.8382759438996092</c:v>
                </c:pt>
                <c:pt idx="1068">
                  <c:v>1.84</c:v>
                </c:pt>
                <c:pt idx="1069">
                  <c:v>1.84</c:v>
                </c:pt>
                <c:pt idx="1070">
                  <c:v>1.8382759438996092</c:v>
                </c:pt>
                <c:pt idx="1071">
                  <c:v>1.8382759438996092</c:v>
                </c:pt>
                <c:pt idx="1072">
                  <c:v>1.8382759438996092</c:v>
                </c:pt>
                <c:pt idx="1073">
                  <c:v>1.8382759438996092</c:v>
                </c:pt>
                <c:pt idx="1074">
                  <c:v>1.8382759438996092</c:v>
                </c:pt>
                <c:pt idx="1075">
                  <c:v>1.8382759438996092</c:v>
                </c:pt>
                <c:pt idx="1076">
                  <c:v>1.8382759438996092</c:v>
                </c:pt>
                <c:pt idx="1077">
                  <c:v>1.8382759438996092</c:v>
                </c:pt>
                <c:pt idx="1078">
                  <c:v>1.8382759438996092</c:v>
                </c:pt>
                <c:pt idx="1079">
                  <c:v>1.8382759438996092</c:v>
                </c:pt>
                <c:pt idx="1080">
                  <c:v>1.8382759438996092</c:v>
                </c:pt>
                <c:pt idx="1081">
                  <c:v>1.8382759438996092</c:v>
                </c:pt>
                <c:pt idx="1082">
                  <c:v>1.8382759438996092</c:v>
                </c:pt>
                <c:pt idx="1083">
                  <c:v>1.8382759438996092</c:v>
                </c:pt>
                <c:pt idx="1084">
                  <c:v>1.8382759438996092</c:v>
                </c:pt>
                <c:pt idx="1085">
                  <c:v>1.8382759438996092</c:v>
                </c:pt>
                <c:pt idx="1086">
                  <c:v>1.8382759438996092</c:v>
                </c:pt>
                <c:pt idx="1087">
                  <c:v>1.8382759438996092</c:v>
                </c:pt>
                <c:pt idx="1088">
                  <c:v>1.8382759438996092</c:v>
                </c:pt>
                <c:pt idx="1089">
                  <c:v>1.8382759438996092</c:v>
                </c:pt>
                <c:pt idx="1090">
                  <c:v>1.8382759438996092</c:v>
                </c:pt>
                <c:pt idx="1091">
                  <c:v>1.8382759438996092</c:v>
                </c:pt>
                <c:pt idx="1092">
                  <c:v>1.8382759438996092</c:v>
                </c:pt>
                <c:pt idx="1093">
                  <c:v>1.8382759438996092</c:v>
                </c:pt>
                <c:pt idx="1094">
                  <c:v>1.8382759438996092</c:v>
                </c:pt>
                <c:pt idx="1095">
                  <c:v>1.8382759438996092</c:v>
                </c:pt>
                <c:pt idx="1096">
                  <c:v>1.8382759438996092</c:v>
                </c:pt>
                <c:pt idx="1097">
                  <c:v>1.8382759438996092</c:v>
                </c:pt>
                <c:pt idx="1098">
                  <c:v>1.8382759438996092</c:v>
                </c:pt>
                <c:pt idx="1099">
                  <c:v>1.7733249757170659</c:v>
                </c:pt>
                <c:pt idx="1100">
                  <c:v>1.7733249757170659</c:v>
                </c:pt>
                <c:pt idx="1101">
                  <c:v>1.7733249757170659</c:v>
                </c:pt>
                <c:pt idx="1102">
                  <c:v>1.7733249757170659</c:v>
                </c:pt>
                <c:pt idx="1103">
                  <c:v>1.7733249757170659</c:v>
                </c:pt>
                <c:pt idx="1104">
                  <c:v>1.7733249757170659</c:v>
                </c:pt>
                <c:pt idx="1105">
                  <c:v>1.7733249757170659</c:v>
                </c:pt>
                <c:pt idx="1106">
                  <c:v>1.7733249757170659</c:v>
                </c:pt>
                <c:pt idx="1107">
                  <c:v>1.7097707602249319</c:v>
                </c:pt>
                <c:pt idx="1108">
                  <c:v>1.7097707602249319</c:v>
                </c:pt>
                <c:pt idx="1109">
                  <c:v>1.7097707602249319</c:v>
                </c:pt>
                <c:pt idx="1110">
                  <c:v>1.7097707602249319</c:v>
                </c:pt>
                <c:pt idx="1111">
                  <c:v>1.7733249757170659</c:v>
                </c:pt>
                <c:pt idx="1112">
                  <c:v>1.7733249757170659</c:v>
                </c:pt>
                <c:pt idx="1113">
                  <c:v>1.7733249757170659</c:v>
                </c:pt>
                <c:pt idx="1114">
                  <c:v>1.7097707602249319</c:v>
                </c:pt>
                <c:pt idx="1115">
                  <c:v>1.7097707602249319</c:v>
                </c:pt>
                <c:pt idx="1116">
                  <c:v>1.7097707602249319</c:v>
                </c:pt>
                <c:pt idx="1117">
                  <c:v>1.7097707602249319</c:v>
                </c:pt>
                <c:pt idx="1118">
                  <c:v>1.7097707602249319</c:v>
                </c:pt>
                <c:pt idx="1119">
                  <c:v>1.7097707602249319</c:v>
                </c:pt>
                <c:pt idx="1120">
                  <c:v>1.7097707602249319</c:v>
                </c:pt>
                <c:pt idx="1121">
                  <c:v>1.7097707602249319</c:v>
                </c:pt>
                <c:pt idx="1122">
                  <c:v>1.7097707602249319</c:v>
                </c:pt>
                <c:pt idx="1123">
                  <c:v>1.7097707602249319</c:v>
                </c:pt>
                <c:pt idx="1124">
                  <c:v>1.7097707602249319</c:v>
                </c:pt>
                <c:pt idx="1125">
                  <c:v>1.7097707602249319</c:v>
                </c:pt>
                <c:pt idx="1126">
                  <c:v>1.7097707602249319</c:v>
                </c:pt>
                <c:pt idx="1127">
                  <c:v>1.7097707602249319</c:v>
                </c:pt>
                <c:pt idx="1128">
                  <c:v>1.7097707602249319</c:v>
                </c:pt>
                <c:pt idx="1129">
                  <c:v>1.7097707602249319</c:v>
                </c:pt>
                <c:pt idx="1130">
                  <c:v>1.7097707602249319</c:v>
                </c:pt>
                <c:pt idx="1131">
                  <c:v>1.7097707602249319</c:v>
                </c:pt>
                <c:pt idx="1132">
                  <c:v>1.7097707602249319</c:v>
                </c:pt>
                <c:pt idx="1133">
                  <c:v>1.6476031389072248</c:v>
                </c:pt>
                <c:pt idx="1134">
                  <c:v>1.6476031389072248</c:v>
                </c:pt>
                <c:pt idx="1135">
                  <c:v>1.6476031389072248</c:v>
                </c:pt>
                <c:pt idx="1136">
                  <c:v>1.6476031389072248</c:v>
                </c:pt>
                <c:pt idx="1137">
                  <c:v>1.6476031389072248</c:v>
                </c:pt>
                <c:pt idx="1138">
                  <c:v>1.6476031389072248</c:v>
                </c:pt>
                <c:pt idx="1139">
                  <c:v>1.6476031389072248</c:v>
                </c:pt>
                <c:pt idx="1140">
                  <c:v>1.6476031389072248</c:v>
                </c:pt>
                <c:pt idx="1141">
                  <c:v>1.6476031389072248</c:v>
                </c:pt>
                <c:pt idx="1142">
                  <c:v>1.6476031389072248</c:v>
                </c:pt>
                <c:pt idx="1143">
                  <c:v>1.6476031389072248</c:v>
                </c:pt>
                <c:pt idx="1144">
                  <c:v>1.5868118782702458</c:v>
                </c:pt>
                <c:pt idx="1145">
                  <c:v>1.5868118782702458</c:v>
                </c:pt>
                <c:pt idx="1146">
                  <c:v>1.5868118782702458</c:v>
                </c:pt>
                <c:pt idx="1147">
                  <c:v>1.5868118782702458</c:v>
                </c:pt>
                <c:pt idx="1148">
                  <c:v>1.5868118782702458</c:v>
                </c:pt>
                <c:pt idx="1149">
                  <c:v>1.5868118782702458</c:v>
                </c:pt>
                <c:pt idx="1150">
                  <c:v>1.5868118782702458</c:v>
                </c:pt>
                <c:pt idx="1151">
                  <c:v>1.5868118782702458</c:v>
                </c:pt>
                <c:pt idx="1152">
                  <c:v>1.5868118782702458</c:v>
                </c:pt>
                <c:pt idx="1153">
                  <c:v>1.5868118782702458</c:v>
                </c:pt>
                <c:pt idx="1154">
                  <c:v>1.5273866681574122</c:v>
                </c:pt>
                <c:pt idx="1155">
                  <c:v>1.5273866681574122</c:v>
                </c:pt>
                <c:pt idx="1156">
                  <c:v>1.5273866681574122</c:v>
                </c:pt>
                <c:pt idx="1157">
                  <c:v>1.5273866681574122</c:v>
                </c:pt>
                <c:pt idx="1158">
                  <c:v>1.5273866681574122</c:v>
                </c:pt>
                <c:pt idx="1159">
                  <c:v>1.5273866681574122</c:v>
                </c:pt>
                <c:pt idx="1160">
                  <c:v>1.5273866681574122</c:v>
                </c:pt>
                <c:pt idx="1161">
                  <c:v>1.5273866681574122</c:v>
                </c:pt>
                <c:pt idx="1162">
                  <c:v>1.5273866681574122</c:v>
                </c:pt>
                <c:pt idx="1163">
                  <c:v>1.5273866681574122</c:v>
                </c:pt>
                <c:pt idx="1164">
                  <c:v>1.5273866681574122</c:v>
                </c:pt>
                <c:pt idx="1165">
                  <c:v>1.5273866681574122</c:v>
                </c:pt>
                <c:pt idx="1166">
                  <c:v>1.5273866681574122</c:v>
                </c:pt>
                <c:pt idx="1167">
                  <c:v>1.5273866681574122</c:v>
                </c:pt>
                <c:pt idx="1168">
                  <c:v>1.5273866681574122</c:v>
                </c:pt>
                <c:pt idx="1169">
                  <c:v>1.5273866681574122</c:v>
                </c:pt>
                <c:pt idx="1170">
                  <c:v>1.4693171200000001</c:v>
                </c:pt>
                <c:pt idx="1171">
                  <c:v>1.4693171200000001</c:v>
                </c:pt>
                <c:pt idx="1172">
                  <c:v>1.4693171200000001</c:v>
                </c:pt>
                <c:pt idx="1173">
                  <c:v>1.4693171200000001</c:v>
                </c:pt>
                <c:pt idx="1174">
                  <c:v>1.4693171200000001</c:v>
                </c:pt>
                <c:pt idx="1175">
                  <c:v>1.4693171200000001</c:v>
                </c:pt>
                <c:pt idx="1176">
                  <c:v>1.4693171200000001</c:v>
                </c:pt>
                <c:pt idx="1177">
                  <c:v>1.4693171200000001</c:v>
                </c:pt>
                <c:pt idx="1178">
                  <c:v>1.4693171200000001</c:v>
                </c:pt>
                <c:pt idx="1179">
                  <c:v>1.4693171200000001</c:v>
                </c:pt>
                <c:pt idx="1180">
                  <c:v>1.3572030522437311</c:v>
                </c:pt>
                <c:pt idx="1181">
                  <c:v>1.3572030522437311</c:v>
                </c:pt>
                <c:pt idx="1182">
                  <c:v>1.3572030522437311</c:v>
                </c:pt>
                <c:pt idx="1183">
                  <c:v>1.3572030522437311</c:v>
                </c:pt>
                <c:pt idx="1184">
                  <c:v>1.3572030522437311</c:v>
                </c:pt>
                <c:pt idx="1185">
                  <c:v>1.3572030522437311</c:v>
                </c:pt>
                <c:pt idx="1186">
                  <c:v>1.3572030522437311</c:v>
                </c:pt>
                <c:pt idx="1187">
                  <c:v>1.3031373467351419</c:v>
                </c:pt>
                <c:pt idx="1188">
                  <c:v>1.2503849273563723</c:v>
                </c:pt>
                <c:pt idx="1189">
                  <c:v>1.2503849273563723</c:v>
                </c:pt>
                <c:pt idx="1190">
                  <c:v>1.2503849273563723</c:v>
                </c:pt>
                <c:pt idx="1191">
                  <c:v>1.2503849273563723</c:v>
                </c:pt>
                <c:pt idx="1192">
                  <c:v>1.2503849273563723</c:v>
                </c:pt>
                <c:pt idx="1193">
                  <c:v>1.2503849273563723</c:v>
                </c:pt>
              </c:numCache>
            </c:numRef>
          </c:xVal>
          <c:yVal>
            <c:numRef>
              <c:f>'Rembesan V- Notch'!$B$22:$B$1216</c:f>
              <c:numCache>
                <c:formatCode>0.00</c:formatCode>
                <c:ptCount val="1195"/>
                <c:pt idx="0">
                  <c:v>90.18</c:v>
                </c:pt>
                <c:pt idx="1">
                  <c:v>90.16</c:v>
                </c:pt>
                <c:pt idx="2">
                  <c:v>90.15</c:v>
                </c:pt>
                <c:pt idx="3">
                  <c:v>90.15</c:v>
                </c:pt>
                <c:pt idx="4">
                  <c:v>90.14</c:v>
                </c:pt>
                <c:pt idx="5">
                  <c:v>90.13</c:v>
                </c:pt>
                <c:pt idx="6">
                  <c:v>90.12</c:v>
                </c:pt>
                <c:pt idx="7">
                  <c:v>90.11</c:v>
                </c:pt>
                <c:pt idx="8">
                  <c:v>90.06</c:v>
                </c:pt>
                <c:pt idx="9">
                  <c:v>90.03</c:v>
                </c:pt>
                <c:pt idx="10">
                  <c:v>89.93</c:v>
                </c:pt>
                <c:pt idx="11">
                  <c:v>89.93</c:v>
                </c:pt>
                <c:pt idx="12">
                  <c:v>89.92</c:v>
                </c:pt>
                <c:pt idx="13">
                  <c:v>89.92</c:v>
                </c:pt>
                <c:pt idx="14">
                  <c:v>89.89</c:v>
                </c:pt>
                <c:pt idx="15">
                  <c:v>89.82</c:v>
                </c:pt>
                <c:pt idx="16">
                  <c:v>89.81</c:v>
                </c:pt>
                <c:pt idx="17">
                  <c:v>89.78</c:v>
                </c:pt>
                <c:pt idx="18">
                  <c:v>89.78</c:v>
                </c:pt>
                <c:pt idx="19">
                  <c:v>89.7</c:v>
                </c:pt>
                <c:pt idx="20">
                  <c:v>89.32</c:v>
                </c:pt>
                <c:pt idx="21">
                  <c:v>89.32</c:v>
                </c:pt>
                <c:pt idx="22">
                  <c:v>89.32</c:v>
                </c:pt>
                <c:pt idx="23">
                  <c:v>89.32</c:v>
                </c:pt>
                <c:pt idx="24">
                  <c:v>89.32</c:v>
                </c:pt>
                <c:pt idx="25">
                  <c:v>89.32</c:v>
                </c:pt>
                <c:pt idx="26">
                  <c:v>89.32</c:v>
                </c:pt>
                <c:pt idx="27">
                  <c:v>89.32</c:v>
                </c:pt>
                <c:pt idx="28">
                  <c:v>89.32</c:v>
                </c:pt>
                <c:pt idx="29">
                  <c:v>89.32</c:v>
                </c:pt>
                <c:pt idx="30">
                  <c:v>89.32</c:v>
                </c:pt>
                <c:pt idx="31">
                  <c:v>89.32</c:v>
                </c:pt>
                <c:pt idx="32">
                  <c:v>89.32</c:v>
                </c:pt>
                <c:pt idx="33">
                  <c:v>89.32</c:v>
                </c:pt>
                <c:pt idx="34">
                  <c:v>89.32</c:v>
                </c:pt>
                <c:pt idx="35">
                  <c:v>89.32</c:v>
                </c:pt>
                <c:pt idx="36">
                  <c:v>89.32</c:v>
                </c:pt>
                <c:pt idx="37">
                  <c:v>89.32</c:v>
                </c:pt>
                <c:pt idx="38">
                  <c:v>89.32</c:v>
                </c:pt>
                <c:pt idx="39">
                  <c:v>89.32</c:v>
                </c:pt>
                <c:pt idx="40">
                  <c:v>89.32</c:v>
                </c:pt>
                <c:pt idx="41">
                  <c:v>89.32</c:v>
                </c:pt>
                <c:pt idx="42">
                  <c:v>89.32</c:v>
                </c:pt>
                <c:pt idx="43">
                  <c:v>89.32</c:v>
                </c:pt>
                <c:pt idx="44">
                  <c:v>89.32</c:v>
                </c:pt>
                <c:pt idx="45">
                  <c:v>89.32</c:v>
                </c:pt>
                <c:pt idx="46">
                  <c:v>89.32</c:v>
                </c:pt>
                <c:pt idx="47">
                  <c:v>89.32</c:v>
                </c:pt>
                <c:pt idx="48">
                  <c:v>89.32</c:v>
                </c:pt>
                <c:pt idx="49">
                  <c:v>89.32</c:v>
                </c:pt>
                <c:pt idx="50">
                  <c:v>89.32</c:v>
                </c:pt>
                <c:pt idx="51">
                  <c:v>89.32</c:v>
                </c:pt>
                <c:pt idx="52">
                  <c:v>89.32</c:v>
                </c:pt>
                <c:pt idx="53">
                  <c:v>89.32</c:v>
                </c:pt>
                <c:pt idx="54">
                  <c:v>89.29</c:v>
                </c:pt>
                <c:pt idx="55">
                  <c:v>89.29</c:v>
                </c:pt>
                <c:pt idx="56">
                  <c:v>89.29</c:v>
                </c:pt>
                <c:pt idx="57">
                  <c:v>89.27</c:v>
                </c:pt>
                <c:pt idx="58">
                  <c:v>89.27</c:v>
                </c:pt>
                <c:pt idx="59">
                  <c:v>89.27</c:v>
                </c:pt>
                <c:pt idx="60">
                  <c:v>89.27</c:v>
                </c:pt>
                <c:pt idx="61">
                  <c:v>89.27</c:v>
                </c:pt>
                <c:pt idx="62">
                  <c:v>89.27</c:v>
                </c:pt>
                <c:pt idx="63">
                  <c:v>89.27</c:v>
                </c:pt>
                <c:pt idx="64">
                  <c:v>89.24</c:v>
                </c:pt>
                <c:pt idx="65">
                  <c:v>89.24</c:v>
                </c:pt>
                <c:pt idx="66">
                  <c:v>89.24</c:v>
                </c:pt>
                <c:pt idx="67">
                  <c:v>89.14</c:v>
                </c:pt>
                <c:pt idx="68">
                  <c:v>89.14</c:v>
                </c:pt>
                <c:pt idx="69">
                  <c:v>89.07</c:v>
                </c:pt>
                <c:pt idx="70">
                  <c:v>88.98</c:v>
                </c:pt>
                <c:pt idx="71">
                  <c:v>88.98</c:v>
                </c:pt>
                <c:pt idx="72">
                  <c:v>88.98</c:v>
                </c:pt>
                <c:pt idx="73">
                  <c:v>88.98</c:v>
                </c:pt>
                <c:pt idx="74">
                  <c:v>88.98</c:v>
                </c:pt>
                <c:pt idx="75">
                  <c:v>88.98</c:v>
                </c:pt>
                <c:pt idx="76">
                  <c:v>88.98</c:v>
                </c:pt>
                <c:pt idx="77">
                  <c:v>88.98</c:v>
                </c:pt>
                <c:pt idx="78">
                  <c:v>88.98</c:v>
                </c:pt>
                <c:pt idx="79">
                  <c:v>88.98</c:v>
                </c:pt>
                <c:pt idx="80">
                  <c:v>88.98</c:v>
                </c:pt>
                <c:pt idx="81">
                  <c:v>88.98</c:v>
                </c:pt>
                <c:pt idx="82">
                  <c:v>88.98</c:v>
                </c:pt>
                <c:pt idx="83">
                  <c:v>88.98</c:v>
                </c:pt>
                <c:pt idx="84">
                  <c:v>88.98</c:v>
                </c:pt>
                <c:pt idx="85">
                  <c:v>88.94</c:v>
                </c:pt>
                <c:pt idx="86">
                  <c:v>88.94</c:v>
                </c:pt>
                <c:pt idx="87">
                  <c:v>88.93</c:v>
                </c:pt>
                <c:pt idx="88">
                  <c:v>88.89</c:v>
                </c:pt>
                <c:pt idx="89">
                  <c:v>88.89</c:v>
                </c:pt>
                <c:pt idx="90">
                  <c:v>88.89</c:v>
                </c:pt>
                <c:pt idx="91">
                  <c:v>88.89</c:v>
                </c:pt>
                <c:pt idx="92">
                  <c:v>88.87</c:v>
                </c:pt>
                <c:pt idx="93">
                  <c:v>88.87</c:v>
                </c:pt>
                <c:pt idx="94">
                  <c:v>88.87</c:v>
                </c:pt>
                <c:pt idx="95">
                  <c:v>88.85</c:v>
                </c:pt>
                <c:pt idx="96">
                  <c:v>88.83</c:v>
                </c:pt>
                <c:pt idx="97">
                  <c:v>88.79</c:v>
                </c:pt>
                <c:pt idx="98">
                  <c:v>88.77</c:v>
                </c:pt>
                <c:pt idx="99">
                  <c:v>88.77</c:v>
                </c:pt>
                <c:pt idx="100">
                  <c:v>88.76</c:v>
                </c:pt>
                <c:pt idx="101">
                  <c:v>88.75</c:v>
                </c:pt>
                <c:pt idx="102">
                  <c:v>88.75</c:v>
                </c:pt>
                <c:pt idx="103">
                  <c:v>88.75</c:v>
                </c:pt>
                <c:pt idx="104">
                  <c:v>88.75</c:v>
                </c:pt>
                <c:pt idx="105">
                  <c:v>88.73</c:v>
                </c:pt>
                <c:pt idx="106">
                  <c:v>88.73</c:v>
                </c:pt>
                <c:pt idx="107">
                  <c:v>88.73</c:v>
                </c:pt>
                <c:pt idx="108">
                  <c:v>88.73</c:v>
                </c:pt>
                <c:pt idx="109">
                  <c:v>88.71</c:v>
                </c:pt>
                <c:pt idx="110">
                  <c:v>88.71</c:v>
                </c:pt>
                <c:pt idx="111">
                  <c:v>88.69</c:v>
                </c:pt>
                <c:pt idx="112">
                  <c:v>88.69</c:v>
                </c:pt>
                <c:pt idx="113">
                  <c:v>88.67</c:v>
                </c:pt>
                <c:pt idx="114">
                  <c:v>88.65</c:v>
                </c:pt>
                <c:pt idx="115">
                  <c:v>88.65</c:v>
                </c:pt>
                <c:pt idx="116">
                  <c:v>88.63</c:v>
                </c:pt>
                <c:pt idx="117">
                  <c:v>88.63</c:v>
                </c:pt>
                <c:pt idx="118">
                  <c:v>88.63</c:v>
                </c:pt>
                <c:pt idx="119">
                  <c:v>88.6</c:v>
                </c:pt>
                <c:pt idx="120">
                  <c:v>88.6</c:v>
                </c:pt>
                <c:pt idx="121">
                  <c:v>88.57</c:v>
                </c:pt>
                <c:pt idx="122">
                  <c:v>88.55</c:v>
                </c:pt>
                <c:pt idx="123">
                  <c:v>88.53</c:v>
                </c:pt>
                <c:pt idx="124">
                  <c:v>88.53</c:v>
                </c:pt>
                <c:pt idx="125">
                  <c:v>88.5</c:v>
                </c:pt>
                <c:pt idx="126">
                  <c:v>88.5</c:v>
                </c:pt>
                <c:pt idx="127">
                  <c:v>88.5</c:v>
                </c:pt>
                <c:pt idx="128">
                  <c:v>88.47</c:v>
                </c:pt>
                <c:pt idx="129">
                  <c:v>88.47</c:v>
                </c:pt>
                <c:pt idx="130">
                  <c:v>88.44</c:v>
                </c:pt>
                <c:pt idx="131">
                  <c:v>88.35</c:v>
                </c:pt>
                <c:pt idx="132">
                  <c:v>88.27</c:v>
                </c:pt>
                <c:pt idx="133">
                  <c:v>88.17</c:v>
                </c:pt>
                <c:pt idx="134" formatCode="#,##0.00">
                  <c:v>88.1</c:v>
                </c:pt>
                <c:pt idx="135" formatCode="#,##0.00">
                  <c:v>88.08</c:v>
                </c:pt>
                <c:pt idx="136">
                  <c:v>88.07</c:v>
                </c:pt>
                <c:pt idx="137" formatCode="#,##0.00">
                  <c:v>88.07</c:v>
                </c:pt>
                <c:pt idx="138" formatCode="#,##0.00">
                  <c:v>88.06</c:v>
                </c:pt>
                <c:pt idx="139" formatCode="#,##0.00">
                  <c:v>88</c:v>
                </c:pt>
                <c:pt idx="140" formatCode="#,##0.00">
                  <c:v>87.99</c:v>
                </c:pt>
                <c:pt idx="141" formatCode="#,##0.00">
                  <c:v>87.97</c:v>
                </c:pt>
                <c:pt idx="142">
                  <c:v>87.95</c:v>
                </c:pt>
                <c:pt idx="143" formatCode="#,##0.00">
                  <c:v>87.93</c:v>
                </c:pt>
                <c:pt idx="144" formatCode="#,##0.00">
                  <c:v>87.91</c:v>
                </c:pt>
                <c:pt idx="145" formatCode="#,##0.00">
                  <c:v>87.86</c:v>
                </c:pt>
                <c:pt idx="146" formatCode="#,##0.00">
                  <c:v>87.86</c:v>
                </c:pt>
                <c:pt idx="147" formatCode="#,##0.00">
                  <c:v>87.86</c:v>
                </c:pt>
                <c:pt idx="148">
                  <c:v>87.85</c:v>
                </c:pt>
                <c:pt idx="149" formatCode="#,##0.00">
                  <c:v>87.85</c:v>
                </c:pt>
                <c:pt idx="150" formatCode="#,##0.00">
                  <c:v>87.85</c:v>
                </c:pt>
                <c:pt idx="151" formatCode="#,##0.00">
                  <c:v>87.84</c:v>
                </c:pt>
                <c:pt idx="152" formatCode="#,##0.00">
                  <c:v>87.84</c:v>
                </c:pt>
                <c:pt idx="153" formatCode="#,##0.00">
                  <c:v>87.82</c:v>
                </c:pt>
                <c:pt idx="154" formatCode="#,##0.00">
                  <c:v>87.82</c:v>
                </c:pt>
                <c:pt idx="155" formatCode="#,##0.00">
                  <c:v>87.82</c:v>
                </c:pt>
                <c:pt idx="156" formatCode="#,##0.00">
                  <c:v>87.82</c:v>
                </c:pt>
                <c:pt idx="157" formatCode="#,##0.00">
                  <c:v>87.82</c:v>
                </c:pt>
                <c:pt idx="158" formatCode="#,##0.00">
                  <c:v>87.82</c:v>
                </c:pt>
                <c:pt idx="159" formatCode="#,##0.00">
                  <c:v>87.82</c:v>
                </c:pt>
                <c:pt idx="160" formatCode="#,##0.00">
                  <c:v>87.82</c:v>
                </c:pt>
                <c:pt idx="161" formatCode="#,##0.00">
                  <c:v>87.82</c:v>
                </c:pt>
                <c:pt idx="162" formatCode="#,##0.00">
                  <c:v>87.82</c:v>
                </c:pt>
                <c:pt idx="163" formatCode="#,##0.00">
                  <c:v>87.82</c:v>
                </c:pt>
                <c:pt idx="164" formatCode="#,##0.00">
                  <c:v>87.82</c:v>
                </c:pt>
                <c:pt idx="165" formatCode="#,##0.00">
                  <c:v>87.82</c:v>
                </c:pt>
                <c:pt idx="166" formatCode="#,##0.00">
                  <c:v>87.82</c:v>
                </c:pt>
                <c:pt idx="167" formatCode="#,##0.00">
                  <c:v>87.82</c:v>
                </c:pt>
                <c:pt idx="168" formatCode="#,##0.00">
                  <c:v>87.82</c:v>
                </c:pt>
                <c:pt idx="169" formatCode="#,##0.00">
                  <c:v>87.82</c:v>
                </c:pt>
                <c:pt idx="170" formatCode="#,##0.00">
                  <c:v>87.82</c:v>
                </c:pt>
                <c:pt idx="171" formatCode="#,##0.00">
                  <c:v>87.81</c:v>
                </c:pt>
                <c:pt idx="172" formatCode="#,##0.00">
                  <c:v>87.81</c:v>
                </c:pt>
                <c:pt idx="173" formatCode="#,##0.00">
                  <c:v>87.81</c:v>
                </c:pt>
                <c:pt idx="174" formatCode="#,##0.00">
                  <c:v>87.81</c:v>
                </c:pt>
                <c:pt idx="175" formatCode="#,##0.00">
                  <c:v>87.81</c:v>
                </c:pt>
                <c:pt idx="176" formatCode="#,##0.00">
                  <c:v>87.81</c:v>
                </c:pt>
                <c:pt idx="177" formatCode="#,##0.00">
                  <c:v>87.81</c:v>
                </c:pt>
                <c:pt idx="178" formatCode="#,##0.00">
                  <c:v>87.81</c:v>
                </c:pt>
                <c:pt idx="179" formatCode="#,##0.00">
                  <c:v>87.81</c:v>
                </c:pt>
                <c:pt idx="180" formatCode="#,##0.00">
                  <c:v>87.81</c:v>
                </c:pt>
                <c:pt idx="181" formatCode="#,##0.00">
                  <c:v>87.81</c:v>
                </c:pt>
                <c:pt idx="182" formatCode="#,##0.00">
                  <c:v>87.81</c:v>
                </c:pt>
                <c:pt idx="183" formatCode="#,##0.00">
                  <c:v>87.81</c:v>
                </c:pt>
                <c:pt idx="184" formatCode="#,##0.00">
                  <c:v>87.81</c:v>
                </c:pt>
                <c:pt idx="185" formatCode="#,##0.00">
                  <c:v>87.81</c:v>
                </c:pt>
                <c:pt idx="186" formatCode="#,##0.00">
                  <c:v>87.81</c:v>
                </c:pt>
                <c:pt idx="187" formatCode="#,##0.00">
                  <c:v>87.81</c:v>
                </c:pt>
                <c:pt idx="188" formatCode="#,##0.00">
                  <c:v>87.81</c:v>
                </c:pt>
                <c:pt idx="189" formatCode="#,##0.00">
                  <c:v>87.81</c:v>
                </c:pt>
                <c:pt idx="190" formatCode="#,##0.00">
                  <c:v>87.81</c:v>
                </c:pt>
                <c:pt idx="191" formatCode="#,##0.00">
                  <c:v>87.81</c:v>
                </c:pt>
                <c:pt idx="192" formatCode="#,##0.00">
                  <c:v>87.81</c:v>
                </c:pt>
                <c:pt idx="193" formatCode="#,##0.00">
                  <c:v>87.81</c:v>
                </c:pt>
                <c:pt idx="194" formatCode="#,##0.00">
                  <c:v>87.81</c:v>
                </c:pt>
                <c:pt idx="195" formatCode="#,##0.00">
                  <c:v>87.81</c:v>
                </c:pt>
                <c:pt idx="196" formatCode="#,##0.00">
                  <c:v>87.81</c:v>
                </c:pt>
                <c:pt idx="197" formatCode="#,##0.00">
                  <c:v>87.81</c:v>
                </c:pt>
                <c:pt idx="198" formatCode="#,##0.00">
                  <c:v>87.81</c:v>
                </c:pt>
                <c:pt idx="199" formatCode="#,##0.00">
                  <c:v>87.81</c:v>
                </c:pt>
                <c:pt idx="200" formatCode="#,##0.00">
                  <c:v>87.81</c:v>
                </c:pt>
                <c:pt idx="201" formatCode="#,##0.00">
                  <c:v>87.81</c:v>
                </c:pt>
                <c:pt idx="202" formatCode="#,##0.00">
                  <c:v>87.81</c:v>
                </c:pt>
                <c:pt idx="203" formatCode="#,##0.00">
                  <c:v>87.81</c:v>
                </c:pt>
                <c:pt idx="204" formatCode="#,##0.00">
                  <c:v>87.8</c:v>
                </c:pt>
                <c:pt idx="205" formatCode="#,##0.00">
                  <c:v>87.8</c:v>
                </c:pt>
                <c:pt idx="206" formatCode="#,##0.00">
                  <c:v>87.8</c:v>
                </c:pt>
                <c:pt idx="207" formatCode="#,##0.00">
                  <c:v>87.8</c:v>
                </c:pt>
                <c:pt idx="208" formatCode="#,##0.00">
                  <c:v>87.8</c:v>
                </c:pt>
                <c:pt idx="209" formatCode="#,##0.00">
                  <c:v>87.79</c:v>
                </c:pt>
                <c:pt idx="210" formatCode="#,##0.00">
                  <c:v>87.78</c:v>
                </c:pt>
                <c:pt idx="211" formatCode="#,##0.00">
                  <c:v>87.78</c:v>
                </c:pt>
                <c:pt idx="212" formatCode="#,##0.00">
                  <c:v>87.78</c:v>
                </c:pt>
                <c:pt idx="213" formatCode="#,##0.00">
                  <c:v>87.78</c:v>
                </c:pt>
                <c:pt idx="214" formatCode="#,##0.00">
                  <c:v>87.77</c:v>
                </c:pt>
                <c:pt idx="215" formatCode="#,##0.00">
                  <c:v>87.77</c:v>
                </c:pt>
                <c:pt idx="216" formatCode="#,##0.00">
                  <c:v>87.77</c:v>
                </c:pt>
                <c:pt idx="217" formatCode="#,##0.00">
                  <c:v>87.77</c:v>
                </c:pt>
                <c:pt idx="218" formatCode="#,##0.00">
                  <c:v>87.77</c:v>
                </c:pt>
                <c:pt idx="219" formatCode="#,##0.00">
                  <c:v>87.77</c:v>
                </c:pt>
                <c:pt idx="220" formatCode="#,##0.00">
                  <c:v>87.76</c:v>
                </c:pt>
                <c:pt idx="221" formatCode="#,##0.00">
                  <c:v>87.76</c:v>
                </c:pt>
                <c:pt idx="222" formatCode="#,##0.00">
                  <c:v>87.76</c:v>
                </c:pt>
                <c:pt idx="223" formatCode="#,##0.00">
                  <c:v>87.76</c:v>
                </c:pt>
                <c:pt idx="224" formatCode="#,##0.00">
                  <c:v>87.76</c:v>
                </c:pt>
                <c:pt idx="225" formatCode="#,##0.00">
                  <c:v>87.76</c:v>
                </c:pt>
                <c:pt idx="226" formatCode="#,##0.00">
                  <c:v>87.76</c:v>
                </c:pt>
                <c:pt idx="227" formatCode="#,##0.00">
                  <c:v>87.76</c:v>
                </c:pt>
                <c:pt idx="228" formatCode="#,##0.00">
                  <c:v>87.76</c:v>
                </c:pt>
                <c:pt idx="229" formatCode="#,##0.00">
                  <c:v>87.76</c:v>
                </c:pt>
                <c:pt idx="230">
                  <c:v>87.75</c:v>
                </c:pt>
                <c:pt idx="231" formatCode="#,##0.00">
                  <c:v>87.75</c:v>
                </c:pt>
                <c:pt idx="232" formatCode="#,##0.00">
                  <c:v>87.75</c:v>
                </c:pt>
                <c:pt idx="233" formatCode="#,##0.00">
                  <c:v>87.75</c:v>
                </c:pt>
                <c:pt idx="234" formatCode="#,##0.00">
                  <c:v>87.74</c:v>
                </c:pt>
                <c:pt idx="235" formatCode="#,##0.00">
                  <c:v>87.74</c:v>
                </c:pt>
                <c:pt idx="236" formatCode="#,##0.00">
                  <c:v>87.74</c:v>
                </c:pt>
                <c:pt idx="237" formatCode="#,##0.00">
                  <c:v>87.73</c:v>
                </c:pt>
                <c:pt idx="238" formatCode="#,##0.00">
                  <c:v>87.73</c:v>
                </c:pt>
                <c:pt idx="239" formatCode="#,##0.00">
                  <c:v>87.72</c:v>
                </c:pt>
                <c:pt idx="240" formatCode="#,##0.00">
                  <c:v>87.71</c:v>
                </c:pt>
                <c:pt idx="241">
                  <c:v>87.65</c:v>
                </c:pt>
                <c:pt idx="242" formatCode="#,##0.00">
                  <c:v>87.65</c:v>
                </c:pt>
                <c:pt idx="243" formatCode="#,##0.00">
                  <c:v>87.58</c:v>
                </c:pt>
                <c:pt idx="244">
                  <c:v>87.53</c:v>
                </c:pt>
                <c:pt idx="245" formatCode="#,##0.00">
                  <c:v>87.5</c:v>
                </c:pt>
                <c:pt idx="246" formatCode="#,##0.00">
                  <c:v>87.49</c:v>
                </c:pt>
                <c:pt idx="247" formatCode="#,##0.00">
                  <c:v>87.49</c:v>
                </c:pt>
                <c:pt idx="248" formatCode="#,##0.00">
                  <c:v>87.49</c:v>
                </c:pt>
                <c:pt idx="249" formatCode="#,##0.00">
                  <c:v>87.45</c:v>
                </c:pt>
                <c:pt idx="250" formatCode="#,##0.00">
                  <c:v>87.45</c:v>
                </c:pt>
                <c:pt idx="251">
                  <c:v>87.43</c:v>
                </c:pt>
                <c:pt idx="252" formatCode="#,##0.00">
                  <c:v>87.42</c:v>
                </c:pt>
                <c:pt idx="253" formatCode="#,##0.00">
                  <c:v>87.38</c:v>
                </c:pt>
                <c:pt idx="254" formatCode="#,##0.00">
                  <c:v>87.38</c:v>
                </c:pt>
                <c:pt idx="255" formatCode="#,##0.00">
                  <c:v>87.37</c:v>
                </c:pt>
                <c:pt idx="256" formatCode="#,##0.00">
                  <c:v>87.37</c:v>
                </c:pt>
                <c:pt idx="257" formatCode="#,##0.00">
                  <c:v>87.35</c:v>
                </c:pt>
                <c:pt idx="258" formatCode="#,##0.00">
                  <c:v>87.35</c:v>
                </c:pt>
                <c:pt idx="259">
                  <c:v>87.32</c:v>
                </c:pt>
                <c:pt idx="260" formatCode="#,##0.00">
                  <c:v>87.31</c:v>
                </c:pt>
                <c:pt idx="261" formatCode="#,##0.00">
                  <c:v>87.31</c:v>
                </c:pt>
                <c:pt idx="262" formatCode="#,##0.00">
                  <c:v>87.27</c:v>
                </c:pt>
                <c:pt idx="263" formatCode="#,##0.00">
                  <c:v>87.27</c:v>
                </c:pt>
                <c:pt idx="264" formatCode="#,##0.00">
                  <c:v>87.26</c:v>
                </c:pt>
                <c:pt idx="265" formatCode="#,##0.00">
                  <c:v>87.25</c:v>
                </c:pt>
                <c:pt idx="266" formatCode="#,##0.00">
                  <c:v>87.24</c:v>
                </c:pt>
                <c:pt idx="267" formatCode="#,##0.00">
                  <c:v>87.24</c:v>
                </c:pt>
                <c:pt idx="268" formatCode="#,##0.00">
                  <c:v>87.24</c:v>
                </c:pt>
                <c:pt idx="269" formatCode="#,##0.00">
                  <c:v>87.24</c:v>
                </c:pt>
                <c:pt idx="270" formatCode="#,##0.00">
                  <c:v>87.24</c:v>
                </c:pt>
                <c:pt idx="271" formatCode="#,##0.00">
                  <c:v>87.24</c:v>
                </c:pt>
                <c:pt idx="272" formatCode="#,##0.00">
                  <c:v>87.24</c:v>
                </c:pt>
                <c:pt idx="273" formatCode="#,##0.00">
                  <c:v>87.24</c:v>
                </c:pt>
                <c:pt idx="274" formatCode="#,##0.00">
                  <c:v>87.24</c:v>
                </c:pt>
                <c:pt idx="275" formatCode="#,##0.00">
                  <c:v>87.24</c:v>
                </c:pt>
                <c:pt idx="276" formatCode="#,##0.00">
                  <c:v>87.24</c:v>
                </c:pt>
                <c:pt idx="277" formatCode="#,##0.00">
                  <c:v>87.24</c:v>
                </c:pt>
                <c:pt idx="278" formatCode="#,##0.00">
                  <c:v>87.24</c:v>
                </c:pt>
                <c:pt idx="279" formatCode="#,##0.00">
                  <c:v>87.24</c:v>
                </c:pt>
                <c:pt idx="280" formatCode="#,##0.00">
                  <c:v>87.24</c:v>
                </c:pt>
                <c:pt idx="281" formatCode="#,##0.00">
                  <c:v>87.24</c:v>
                </c:pt>
                <c:pt idx="282" formatCode="#,##0.00">
                  <c:v>87.24</c:v>
                </c:pt>
                <c:pt idx="283" formatCode="#,##0.00">
                  <c:v>87.23</c:v>
                </c:pt>
                <c:pt idx="284" formatCode="#,##0.00">
                  <c:v>87.23</c:v>
                </c:pt>
                <c:pt idx="285" formatCode="#,##0.00">
                  <c:v>87.23</c:v>
                </c:pt>
                <c:pt idx="286" formatCode="#,##0.00">
                  <c:v>87.23</c:v>
                </c:pt>
                <c:pt idx="287" formatCode="#,##0.00">
                  <c:v>87.23</c:v>
                </c:pt>
                <c:pt idx="288" formatCode="#,##0.00">
                  <c:v>87.22</c:v>
                </c:pt>
                <c:pt idx="289">
                  <c:v>87.22</c:v>
                </c:pt>
                <c:pt idx="290" formatCode="#,##0.00">
                  <c:v>87.22</c:v>
                </c:pt>
                <c:pt idx="291" formatCode="#,##0.00">
                  <c:v>87.21</c:v>
                </c:pt>
                <c:pt idx="292">
                  <c:v>87.2</c:v>
                </c:pt>
                <c:pt idx="293">
                  <c:v>87.2</c:v>
                </c:pt>
                <c:pt idx="294">
                  <c:v>87.2</c:v>
                </c:pt>
                <c:pt idx="295">
                  <c:v>87.2</c:v>
                </c:pt>
                <c:pt idx="296" formatCode="#,##0.00">
                  <c:v>87.2</c:v>
                </c:pt>
                <c:pt idx="297" formatCode="#,##0.00">
                  <c:v>87.2</c:v>
                </c:pt>
                <c:pt idx="298" formatCode="#,##0.00">
                  <c:v>87.2</c:v>
                </c:pt>
                <c:pt idx="299" formatCode="#,##0.00">
                  <c:v>87.2</c:v>
                </c:pt>
                <c:pt idx="300" formatCode="#,##0.00">
                  <c:v>87.2</c:v>
                </c:pt>
                <c:pt idx="301">
                  <c:v>87.19</c:v>
                </c:pt>
                <c:pt idx="302" formatCode="#,##0.00">
                  <c:v>87.19</c:v>
                </c:pt>
                <c:pt idx="303" formatCode="#,##0.00">
                  <c:v>87.18</c:v>
                </c:pt>
                <c:pt idx="304" formatCode="#,##0.00">
                  <c:v>87.18</c:v>
                </c:pt>
                <c:pt idx="305" formatCode="#,##0.00">
                  <c:v>87.18</c:v>
                </c:pt>
                <c:pt idx="306" formatCode="#,##0.00">
                  <c:v>87.18</c:v>
                </c:pt>
                <c:pt idx="307">
                  <c:v>87.17</c:v>
                </c:pt>
                <c:pt idx="308">
                  <c:v>87.17</c:v>
                </c:pt>
                <c:pt idx="309">
                  <c:v>87.17</c:v>
                </c:pt>
                <c:pt idx="310">
                  <c:v>87.17</c:v>
                </c:pt>
                <c:pt idx="311">
                  <c:v>87.17</c:v>
                </c:pt>
                <c:pt idx="312">
                  <c:v>87.17</c:v>
                </c:pt>
                <c:pt idx="313">
                  <c:v>87.17</c:v>
                </c:pt>
                <c:pt idx="314">
                  <c:v>87.17</c:v>
                </c:pt>
                <c:pt idx="315" formatCode="#,##0.00">
                  <c:v>87.17</c:v>
                </c:pt>
                <c:pt idx="316" formatCode="#,##0.00">
                  <c:v>87.17</c:v>
                </c:pt>
                <c:pt idx="317">
                  <c:v>87.16</c:v>
                </c:pt>
                <c:pt idx="318" formatCode="#,##0.00">
                  <c:v>87.16</c:v>
                </c:pt>
                <c:pt idx="319" formatCode="#,##0.00">
                  <c:v>87.15</c:v>
                </c:pt>
                <c:pt idx="320" formatCode="#,##0.00">
                  <c:v>87.14</c:v>
                </c:pt>
                <c:pt idx="321" formatCode="#,##0.00">
                  <c:v>87.14</c:v>
                </c:pt>
                <c:pt idx="322" formatCode="#,##0.00">
                  <c:v>87.14</c:v>
                </c:pt>
                <c:pt idx="323" formatCode="#,##0.00">
                  <c:v>87.14</c:v>
                </c:pt>
                <c:pt idx="324">
                  <c:v>87.13</c:v>
                </c:pt>
                <c:pt idx="325">
                  <c:v>87.13</c:v>
                </c:pt>
                <c:pt idx="326">
                  <c:v>87.12</c:v>
                </c:pt>
                <c:pt idx="327">
                  <c:v>87.1</c:v>
                </c:pt>
                <c:pt idx="328" formatCode="#,##0.00">
                  <c:v>87.09</c:v>
                </c:pt>
                <c:pt idx="329" formatCode="#,##0.00">
                  <c:v>87.09</c:v>
                </c:pt>
                <c:pt idx="330" formatCode="#,##0.00">
                  <c:v>87.09</c:v>
                </c:pt>
                <c:pt idx="331" formatCode="#,##0.00">
                  <c:v>87.09</c:v>
                </c:pt>
                <c:pt idx="332" formatCode="#,##0.00">
                  <c:v>87.08</c:v>
                </c:pt>
                <c:pt idx="333" formatCode="#,##0.00">
                  <c:v>87.08</c:v>
                </c:pt>
                <c:pt idx="334" formatCode="#,##0.00">
                  <c:v>87.08</c:v>
                </c:pt>
                <c:pt idx="335" formatCode="#,##0.00">
                  <c:v>87.08</c:v>
                </c:pt>
                <c:pt idx="336" formatCode="#,##0.00">
                  <c:v>87.08</c:v>
                </c:pt>
                <c:pt idx="337" formatCode="#,##0.00">
                  <c:v>87.08</c:v>
                </c:pt>
                <c:pt idx="338" formatCode="#,##0.00">
                  <c:v>87.08</c:v>
                </c:pt>
                <c:pt idx="339" formatCode="#,##0.00">
                  <c:v>87.08</c:v>
                </c:pt>
                <c:pt idx="340" formatCode="#,##0.00">
                  <c:v>87.08</c:v>
                </c:pt>
                <c:pt idx="341" formatCode="#,##0.00">
                  <c:v>87.08</c:v>
                </c:pt>
                <c:pt idx="342">
                  <c:v>87.07</c:v>
                </c:pt>
                <c:pt idx="343">
                  <c:v>87.06</c:v>
                </c:pt>
                <c:pt idx="344" formatCode="#,##0.00">
                  <c:v>87.06</c:v>
                </c:pt>
                <c:pt idx="345" formatCode="#,##0.00">
                  <c:v>87.06</c:v>
                </c:pt>
                <c:pt idx="346" formatCode="#,##0.00">
                  <c:v>87.06</c:v>
                </c:pt>
                <c:pt idx="347" formatCode="#,##0.00">
                  <c:v>87.06</c:v>
                </c:pt>
                <c:pt idx="348" formatCode="#,##0.00">
                  <c:v>87.06</c:v>
                </c:pt>
                <c:pt idx="349" formatCode="#,##0.00">
                  <c:v>87.06</c:v>
                </c:pt>
                <c:pt idx="350" formatCode="#,##0.00">
                  <c:v>87.06</c:v>
                </c:pt>
                <c:pt idx="351" formatCode="#,##0.00">
                  <c:v>87.04</c:v>
                </c:pt>
                <c:pt idx="352" formatCode="#,##0.00">
                  <c:v>87.04</c:v>
                </c:pt>
                <c:pt idx="353" formatCode="#,##0.00">
                  <c:v>87.03</c:v>
                </c:pt>
                <c:pt idx="354" formatCode="#,##0.00">
                  <c:v>87.03</c:v>
                </c:pt>
                <c:pt idx="355" formatCode="#,##0.00">
                  <c:v>87.03</c:v>
                </c:pt>
                <c:pt idx="356" formatCode="#,##0.00">
                  <c:v>87.03</c:v>
                </c:pt>
                <c:pt idx="357" formatCode="#,##0.00">
                  <c:v>87.03</c:v>
                </c:pt>
                <c:pt idx="358">
                  <c:v>87.02</c:v>
                </c:pt>
                <c:pt idx="359">
                  <c:v>87.02</c:v>
                </c:pt>
                <c:pt idx="360">
                  <c:v>87.02</c:v>
                </c:pt>
                <c:pt idx="361">
                  <c:v>87.02</c:v>
                </c:pt>
                <c:pt idx="362">
                  <c:v>87.02</c:v>
                </c:pt>
                <c:pt idx="363">
                  <c:v>87.02</c:v>
                </c:pt>
                <c:pt idx="364">
                  <c:v>87.02</c:v>
                </c:pt>
                <c:pt idx="365">
                  <c:v>87.02</c:v>
                </c:pt>
                <c:pt idx="366">
                  <c:v>87.02</c:v>
                </c:pt>
                <c:pt idx="367">
                  <c:v>87.02</c:v>
                </c:pt>
                <c:pt idx="368">
                  <c:v>87.02</c:v>
                </c:pt>
                <c:pt idx="369">
                  <c:v>87.02</c:v>
                </c:pt>
                <c:pt idx="370">
                  <c:v>87.02</c:v>
                </c:pt>
                <c:pt idx="371">
                  <c:v>87.02</c:v>
                </c:pt>
                <c:pt idx="372">
                  <c:v>87.02</c:v>
                </c:pt>
                <c:pt idx="373" formatCode="#,##0.00">
                  <c:v>87.02</c:v>
                </c:pt>
                <c:pt idx="374">
                  <c:v>87</c:v>
                </c:pt>
                <c:pt idx="375">
                  <c:v>87</c:v>
                </c:pt>
                <c:pt idx="376">
                  <c:v>87</c:v>
                </c:pt>
                <c:pt idx="377" formatCode="#,##0.00">
                  <c:v>87</c:v>
                </c:pt>
                <c:pt idx="378" formatCode="#,##0.00">
                  <c:v>87</c:v>
                </c:pt>
                <c:pt idx="379" formatCode="#,##0.00">
                  <c:v>87</c:v>
                </c:pt>
                <c:pt idx="380" formatCode="#,##0.00">
                  <c:v>86.99</c:v>
                </c:pt>
                <c:pt idx="381">
                  <c:v>86.97</c:v>
                </c:pt>
                <c:pt idx="382" formatCode="#,##0.00">
                  <c:v>86.93</c:v>
                </c:pt>
                <c:pt idx="383" formatCode="#,##0.00">
                  <c:v>86.93</c:v>
                </c:pt>
                <c:pt idx="384">
                  <c:v>86.92</c:v>
                </c:pt>
                <c:pt idx="385">
                  <c:v>86.92</c:v>
                </c:pt>
                <c:pt idx="386" formatCode="#,##0.00">
                  <c:v>86.92</c:v>
                </c:pt>
                <c:pt idx="387">
                  <c:v>86.9</c:v>
                </c:pt>
                <c:pt idx="388">
                  <c:v>86.9</c:v>
                </c:pt>
                <c:pt idx="389">
                  <c:v>86.9</c:v>
                </c:pt>
                <c:pt idx="390">
                  <c:v>86.9</c:v>
                </c:pt>
                <c:pt idx="391">
                  <c:v>86.9</c:v>
                </c:pt>
                <c:pt idx="392">
                  <c:v>86.9</c:v>
                </c:pt>
                <c:pt idx="393">
                  <c:v>86.9</c:v>
                </c:pt>
                <c:pt idx="394">
                  <c:v>86.9</c:v>
                </c:pt>
                <c:pt idx="395">
                  <c:v>86.9</c:v>
                </c:pt>
                <c:pt idx="396" formatCode="#,##0.00">
                  <c:v>86.9</c:v>
                </c:pt>
                <c:pt idx="397">
                  <c:v>86.89</c:v>
                </c:pt>
                <c:pt idx="398">
                  <c:v>86.89</c:v>
                </c:pt>
                <c:pt idx="399">
                  <c:v>86.89</c:v>
                </c:pt>
                <c:pt idx="400">
                  <c:v>86.89</c:v>
                </c:pt>
                <c:pt idx="401">
                  <c:v>86.89</c:v>
                </c:pt>
                <c:pt idx="402">
                  <c:v>86.89</c:v>
                </c:pt>
                <c:pt idx="403">
                  <c:v>86.89</c:v>
                </c:pt>
                <c:pt idx="404">
                  <c:v>86.89</c:v>
                </c:pt>
                <c:pt idx="405">
                  <c:v>86.88</c:v>
                </c:pt>
                <c:pt idx="406">
                  <c:v>86.88</c:v>
                </c:pt>
                <c:pt idx="407" formatCode="#,##0.00">
                  <c:v>86.88</c:v>
                </c:pt>
                <c:pt idx="408" formatCode="#,##0.00">
                  <c:v>86.88</c:v>
                </c:pt>
                <c:pt idx="409" formatCode="#,##0.00">
                  <c:v>86.88</c:v>
                </c:pt>
                <c:pt idx="410" formatCode="#,##0.00">
                  <c:v>86.88</c:v>
                </c:pt>
                <c:pt idx="411">
                  <c:v>86.87</c:v>
                </c:pt>
                <c:pt idx="412">
                  <c:v>86.86</c:v>
                </c:pt>
                <c:pt idx="413">
                  <c:v>86.85</c:v>
                </c:pt>
                <c:pt idx="414">
                  <c:v>86.85</c:v>
                </c:pt>
                <c:pt idx="415">
                  <c:v>86.85</c:v>
                </c:pt>
                <c:pt idx="416" formatCode="#,##0.00">
                  <c:v>86.84</c:v>
                </c:pt>
                <c:pt idx="417">
                  <c:v>86.83</c:v>
                </c:pt>
                <c:pt idx="418">
                  <c:v>86.82</c:v>
                </c:pt>
                <c:pt idx="419" formatCode="#,##0.00">
                  <c:v>86.81</c:v>
                </c:pt>
                <c:pt idx="420" formatCode="#,##0.00">
                  <c:v>86.81</c:v>
                </c:pt>
                <c:pt idx="421" formatCode="#,##0.00">
                  <c:v>86.81</c:v>
                </c:pt>
                <c:pt idx="422" formatCode="#,##0.00">
                  <c:v>86.81</c:v>
                </c:pt>
                <c:pt idx="423">
                  <c:v>86.8</c:v>
                </c:pt>
                <c:pt idx="424">
                  <c:v>86.8</c:v>
                </c:pt>
                <c:pt idx="425">
                  <c:v>86.8</c:v>
                </c:pt>
                <c:pt idx="426">
                  <c:v>86.8</c:v>
                </c:pt>
                <c:pt idx="427">
                  <c:v>86.8</c:v>
                </c:pt>
                <c:pt idx="428">
                  <c:v>86.8</c:v>
                </c:pt>
                <c:pt idx="429">
                  <c:v>86.8</c:v>
                </c:pt>
                <c:pt idx="430">
                  <c:v>86.8</c:v>
                </c:pt>
                <c:pt idx="431">
                  <c:v>86.8</c:v>
                </c:pt>
                <c:pt idx="432">
                  <c:v>86.8</c:v>
                </c:pt>
                <c:pt idx="433">
                  <c:v>86.8</c:v>
                </c:pt>
                <c:pt idx="434">
                  <c:v>86.8</c:v>
                </c:pt>
                <c:pt idx="435">
                  <c:v>86.8</c:v>
                </c:pt>
                <c:pt idx="436">
                  <c:v>86.8</c:v>
                </c:pt>
                <c:pt idx="437">
                  <c:v>86.8</c:v>
                </c:pt>
                <c:pt idx="438">
                  <c:v>86.8</c:v>
                </c:pt>
                <c:pt idx="439" formatCode="#,##0.00">
                  <c:v>86.8</c:v>
                </c:pt>
                <c:pt idx="440">
                  <c:v>86.79</c:v>
                </c:pt>
                <c:pt idx="441" formatCode="#,##0.00">
                  <c:v>86.76</c:v>
                </c:pt>
                <c:pt idx="442" formatCode="#,##0.00">
                  <c:v>86.73</c:v>
                </c:pt>
                <c:pt idx="443" formatCode="#,##0.00">
                  <c:v>86.73</c:v>
                </c:pt>
                <c:pt idx="444" formatCode="#,##0.00">
                  <c:v>86.73</c:v>
                </c:pt>
                <c:pt idx="445" formatCode="#,##0.00">
                  <c:v>86.73</c:v>
                </c:pt>
                <c:pt idx="446" formatCode="#,##0.00">
                  <c:v>86.73</c:v>
                </c:pt>
                <c:pt idx="447" formatCode="#,##0.00">
                  <c:v>86.73</c:v>
                </c:pt>
                <c:pt idx="448" formatCode="#,##0.00">
                  <c:v>86.73</c:v>
                </c:pt>
                <c:pt idx="449" formatCode="#,##0.00">
                  <c:v>86.73</c:v>
                </c:pt>
                <c:pt idx="450" formatCode="#,##0.00">
                  <c:v>86.73</c:v>
                </c:pt>
                <c:pt idx="451" formatCode="#,##0.00">
                  <c:v>86.73</c:v>
                </c:pt>
                <c:pt idx="452">
                  <c:v>86.72</c:v>
                </c:pt>
                <c:pt idx="453">
                  <c:v>86.72</c:v>
                </c:pt>
                <c:pt idx="454">
                  <c:v>86.71</c:v>
                </c:pt>
                <c:pt idx="455" formatCode="#,##0.00">
                  <c:v>86.71</c:v>
                </c:pt>
                <c:pt idx="456" formatCode="#,##0.00">
                  <c:v>86.71</c:v>
                </c:pt>
                <c:pt idx="457" formatCode="#,##0.00">
                  <c:v>86.71</c:v>
                </c:pt>
                <c:pt idx="458" formatCode="#,##0.00">
                  <c:v>86.7</c:v>
                </c:pt>
                <c:pt idx="459" formatCode="#,##0.00">
                  <c:v>86.68</c:v>
                </c:pt>
                <c:pt idx="460" formatCode="#,##0.00">
                  <c:v>86.62</c:v>
                </c:pt>
                <c:pt idx="461" formatCode="#,##0.00">
                  <c:v>86.62</c:v>
                </c:pt>
                <c:pt idx="462" formatCode="#,##0.00">
                  <c:v>86.62</c:v>
                </c:pt>
                <c:pt idx="463" formatCode="#,##0.00">
                  <c:v>86.62</c:v>
                </c:pt>
                <c:pt idx="464" formatCode="#,##0.00">
                  <c:v>86.62</c:v>
                </c:pt>
                <c:pt idx="465">
                  <c:v>86.6</c:v>
                </c:pt>
                <c:pt idx="466" formatCode="#,##0.00">
                  <c:v>86.6</c:v>
                </c:pt>
                <c:pt idx="467">
                  <c:v>86.59</c:v>
                </c:pt>
                <c:pt idx="468">
                  <c:v>86.59</c:v>
                </c:pt>
                <c:pt idx="469" formatCode="#,##0.00">
                  <c:v>86.59</c:v>
                </c:pt>
                <c:pt idx="470" formatCode="#,##0.00">
                  <c:v>86.59</c:v>
                </c:pt>
                <c:pt idx="471" formatCode="#,##0.00">
                  <c:v>86.59</c:v>
                </c:pt>
                <c:pt idx="472" formatCode="#,##0.00">
                  <c:v>86.59</c:v>
                </c:pt>
                <c:pt idx="473" formatCode="#,##0.00">
                  <c:v>86.59</c:v>
                </c:pt>
                <c:pt idx="474" formatCode="#,##0.00">
                  <c:v>86.59</c:v>
                </c:pt>
                <c:pt idx="475" formatCode="#,##0.00">
                  <c:v>86.59</c:v>
                </c:pt>
                <c:pt idx="476" formatCode="#,##0.00">
                  <c:v>86.59</c:v>
                </c:pt>
                <c:pt idx="477" formatCode="#,##0.00">
                  <c:v>86.59</c:v>
                </c:pt>
                <c:pt idx="478" formatCode="#,##0.00">
                  <c:v>86.59</c:v>
                </c:pt>
                <c:pt idx="479" formatCode="#,##0.00">
                  <c:v>86.59</c:v>
                </c:pt>
                <c:pt idx="480" formatCode="#,##0.00">
                  <c:v>86.59</c:v>
                </c:pt>
                <c:pt idx="481" formatCode="#,##0.00">
                  <c:v>86.59</c:v>
                </c:pt>
                <c:pt idx="482" formatCode="#,##0.00">
                  <c:v>86.59</c:v>
                </c:pt>
                <c:pt idx="483" formatCode="#,##0.00">
                  <c:v>86.59</c:v>
                </c:pt>
                <c:pt idx="484" formatCode="#,##0.00">
                  <c:v>86.59</c:v>
                </c:pt>
                <c:pt idx="485" formatCode="#,##0.00">
                  <c:v>86.59</c:v>
                </c:pt>
                <c:pt idx="486" formatCode="#,##0.00">
                  <c:v>86.59</c:v>
                </c:pt>
                <c:pt idx="487" formatCode="#,##0.00">
                  <c:v>86.59</c:v>
                </c:pt>
                <c:pt idx="488" formatCode="#,##0.00">
                  <c:v>86.59</c:v>
                </c:pt>
                <c:pt idx="489" formatCode="#,##0.00">
                  <c:v>86.59</c:v>
                </c:pt>
                <c:pt idx="490" formatCode="#,##0.00">
                  <c:v>86.59</c:v>
                </c:pt>
                <c:pt idx="491" formatCode="#,##0.00">
                  <c:v>86.59</c:v>
                </c:pt>
                <c:pt idx="492" formatCode="#,##0.00">
                  <c:v>86.59</c:v>
                </c:pt>
                <c:pt idx="493" formatCode="#,##0.00">
                  <c:v>86.59</c:v>
                </c:pt>
                <c:pt idx="494">
                  <c:v>86.57</c:v>
                </c:pt>
                <c:pt idx="495">
                  <c:v>86.56</c:v>
                </c:pt>
                <c:pt idx="496" formatCode="#,##0.00">
                  <c:v>86.56</c:v>
                </c:pt>
                <c:pt idx="497">
                  <c:v>86.55</c:v>
                </c:pt>
                <c:pt idx="498">
                  <c:v>86.55</c:v>
                </c:pt>
                <c:pt idx="499">
                  <c:v>86.55</c:v>
                </c:pt>
                <c:pt idx="500" formatCode="#,##0.00">
                  <c:v>86.53</c:v>
                </c:pt>
                <c:pt idx="501" formatCode="#,##0.00">
                  <c:v>86.51</c:v>
                </c:pt>
                <c:pt idx="502">
                  <c:v>86.5</c:v>
                </c:pt>
                <c:pt idx="503">
                  <c:v>86.47</c:v>
                </c:pt>
                <c:pt idx="504" formatCode="#,##0.00">
                  <c:v>86.45</c:v>
                </c:pt>
                <c:pt idx="505" formatCode="#,##0.00">
                  <c:v>86.45</c:v>
                </c:pt>
                <c:pt idx="506" formatCode="#,##0.00">
                  <c:v>86.45</c:v>
                </c:pt>
                <c:pt idx="507" formatCode="#,##0.00">
                  <c:v>86.45</c:v>
                </c:pt>
                <c:pt idx="508" formatCode="#,##0.00">
                  <c:v>86.45</c:v>
                </c:pt>
                <c:pt idx="509" formatCode="#,##0.00">
                  <c:v>86.45</c:v>
                </c:pt>
                <c:pt idx="510" formatCode="#,##0.00">
                  <c:v>86.45</c:v>
                </c:pt>
                <c:pt idx="511" formatCode="#,##0.00">
                  <c:v>86.43</c:v>
                </c:pt>
                <c:pt idx="512">
                  <c:v>86.42</c:v>
                </c:pt>
                <c:pt idx="513">
                  <c:v>86.41</c:v>
                </c:pt>
                <c:pt idx="514">
                  <c:v>86.39</c:v>
                </c:pt>
                <c:pt idx="515" formatCode="#,##0.00">
                  <c:v>86.34</c:v>
                </c:pt>
                <c:pt idx="516">
                  <c:v>86.31</c:v>
                </c:pt>
                <c:pt idx="517">
                  <c:v>86.31</c:v>
                </c:pt>
                <c:pt idx="518" formatCode="#,##0.00">
                  <c:v>86.3</c:v>
                </c:pt>
                <c:pt idx="519" formatCode="#,##0.00">
                  <c:v>86.28</c:v>
                </c:pt>
                <c:pt idx="520" formatCode="#,##0.00">
                  <c:v>86.26</c:v>
                </c:pt>
                <c:pt idx="521" formatCode="#,##0.00">
                  <c:v>86.26</c:v>
                </c:pt>
                <c:pt idx="522">
                  <c:v>86.22</c:v>
                </c:pt>
                <c:pt idx="523" formatCode="#,##0.00">
                  <c:v>86.22</c:v>
                </c:pt>
                <c:pt idx="524" formatCode="#,##0.00">
                  <c:v>86.18</c:v>
                </c:pt>
                <c:pt idx="525" formatCode="#,##0.00">
                  <c:v>86.16</c:v>
                </c:pt>
                <c:pt idx="526">
                  <c:v>86.15</c:v>
                </c:pt>
                <c:pt idx="527" formatCode="#,##0.00">
                  <c:v>86.15</c:v>
                </c:pt>
                <c:pt idx="528" formatCode="#,##0.00">
                  <c:v>86.14</c:v>
                </c:pt>
                <c:pt idx="529">
                  <c:v>86.11</c:v>
                </c:pt>
                <c:pt idx="530" formatCode="#,##0.00">
                  <c:v>86.06</c:v>
                </c:pt>
                <c:pt idx="531" formatCode="#,##0.00">
                  <c:v>86.06</c:v>
                </c:pt>
                <c:pt idx="532">
                  <c:v>86.05</c:v>
                </c:pt>
                <c:pt idx="533">
                  <c:v>85.99</c:v>
                </c:pt>
                <c:pt idx="534" formatCode="#,##0.00">
                  <c:v>85.99</c:v>
                </c:pt>
                <c:pt idx="535" formatCode="#,##0.00">
                  <c:v>85.99</c:v>
                </c:pt>
                <c:pt idx="536">
                  <c:v>85.96</c:v>
                </c:pt>
                <c:pt idx="537" formatCode="#,##0.00">
                  <c:v>85.94</c:v>
                </c:pt>
                <c:pt idx="538" formatCode="#,##0.00">
                  <c:v>85.91</c:v>
                </c:pt>
                <c:pt idx="539">
                  <c:v>85.88</c:v>
                </c:pt>
                <c:pt idx="540">
                  <c:v>85.87</c:v>
                </c:pt>
                <c:pt idx="541">
                  <c:v>85.87</c:v>
                </c:pt>
                <c:pt idx="542">
                  <c:v>85.87</c:v>
                </c:pt>
                <c:pt idx="543" formatCode="#,##0.00">
                  <c:v>85.86</c:v>
                </c:pt>
                <c:pt idx="544">
                  <c:v>85.85</c:v>
                </c:pt>
                <c:pt idx="545">
                  <c:v>85.85</c:v>
                </c:pt>
                <c:pt idx="546">
                  <c:v>85.85</c:v>
                </c:pt>
                <c:pt idx="547">
                  <c:v>85.85</c:v>
                </c:pt>
                <c:pt idx="548">
                  <c:v>85.85</c:v>
                </c:pt>
                <c:pt idx="549">
                  <c:v>85.85</c:v>
                </c:pt>
                <c:pt idx="550">
                  <c:v>85.85</c:v>
                </c:pt>
                <c:pt idx="551">
                  <c:v>85.85</c:v>
                </c:pt>
                <c:pt idx="552">
                  <c:v>85.85</c:v>
                </c:pt>
                <c:pt idx="553">
                  <c:v>85.85</c:v>
                </c:pt>
                <c:pt idx="554">
                  <c:v>85.85</c:v>
                </c:pt>
                <c:pt idx="555">
                  <c:v>85.83</c:v>
                </c:pt>
                <c:pt idx="556">
                  <c:v>85.83</c:v>
                </c:pt>
                <c:pt idx="557">
                  <c:v>85.83</c:v>
                </c:pt>
                <c:pt idx="558" formatCode="#,##0.00">
                  <c:v>85.83</c:v>
                </c:pt>
                <c:pt idx="559" formatCode="#,##0.00">
                  <c:v>85.8</c:v>
                </c:pt>
                <c:pt idx="560">
                  <c:v>85.78</c:v>
                </c:pt>
                <c:pt idx="561" formatCode="#,##0.00">
                  <c:v>85.78</c:v>
                </c:pt>
                <c:pt idx="562">
                  <c:v>85.75</c:v>
                </c:pt>
                <c:pt idx="563">
                  <c:v>85.75</c:v>
                </c:pt>
                <c:pt idx="564">
                  <c:v>85.75</c:v>
                </c:pt>
                <c:pt idx="565">
                  <c:v>85.75</c:v>
                </c:pt>
                <c:pt idx="566">
                  <c:v>85.75</c:v>
                </c:pt>
                <c:pt idx="567">
                  <c:v>85.75</c:v>
                </c:pt>
                <c:pt idx="568">
                  <c:v>85.75</c:v>
                </c:pt>
                <c:pt idx="569">
                  <c:v>85.75</c:v>
                </c:pt>
                <c:pt idx="570">
                  <c:v>85.75</c:v>
                </c:pt>
                <c:pt idx="571">
                  <c:v>85.75</c:v>
                </c:pt>
                <c:pt idx="572">
                  <c:v>85.75</c:v>
                </c:pt>
                <c:pt idx="573">
                  <c:v>85.75</c:v>
                </c:pt>
                <c:pt idx="574">
                  <c:v>85.75</c:v>
                </c:pt>
                <c:pt idx="575">
                  <c:v>85.75</c:v>
                </c:pt>
                <c:pt idx="576">
                  <c:v>85.75</c:v>
                </c:pt>
                <c:pt idx="577">
                  <c:v>85.74</c:v>
                </c:pt>
                <c:pt idx="578">
                  <c:v>85.72</c:v>
                </c:pt>
                <c:pt idx="579">
                  <c:v>85.69</c:v>
                </c:pt>
                <c:pt idx="580" formatCode="#,##0.00">
                  <c:v>85.69</c:v>
                </c:pt>
                <c:pt idx="581" formatCode="#,##0.00">
                  <c:v>85.67</c:v>
                </c:pt>
                <c:pt idx="582">
                  <c:v>85.62</c:v>
                </c:pt>
                <c:pt idx="583">
                  <c:v>85.61</c:v>
                </c:pt>
                <c:pt idx="584">
                  <c:v>85.61</c:v>
                </c:pt>
                <c:pt idx="585">
                  <c:v>85.61</c:v>
                </c:pt>
                <c:pt idx="586">
                  <c:v>85.61</c:v>
                </c:pt>
                <c:pt idx="587">
                  <c:v>85.61</c:v>
                </c:pt>
                <c:pt idx="588">
                  <c:v>85.61</c:v>
                </c:pt>
                <c:pt idx="589">
                  <c:v>85.61</c:v>
                </c:pt>
                <c:pt idx="590">
                  <c:v>85.61</c:v>
                </c:pt>
                <c:pt idx="591">
                  <c:v>85.61</c:v>
                </c:pt>
                <c:pt idx="592">
                  <c:v>85.6</c:v>
                </c:pt>
                <c:pt idx="593" formatCode="#,##0.00">
                  <c:v>85.6</c:v>
                </c:pt>
                <c:pt idx="594" formatCode="#,##0.00">
                  <c:v>85.6</c:v>
                </c:pt>
                <c:pt idx="595">
                  <c:v>85.59</c:v>
                </c:pt>
                <c:pt idx="596">
                  <c:v>85.59</c:v>
                </c:pt>
                <c:pt idx="597">
                  <c:v>85.59</c:v>
                </c:pt>
                <c:pt idx="598">
                  <c:v>85.59</c:v>
                </c:pt>
                <c:pt idx="599">
                  <c:v>85.59</c:v>
                </c:pt>
                <c:pt idx="600">
                  <c:v>85.55</c:v>
                </c:pt>
                <c:pt idx="601" formatCode="#,##0.00">
                  <c:v>85.51</c:v>
                </c:pt>
                <c:pt idx="602">
                  <c:v>85.48</c:v>
                </c:pt>
                <c:pt idx="603" formatCode="#,##0.00">
                  <c:v>85.46</c:v>
                </c:pt>
                <c:pt idx="604">
                  <c:v>85.44</c:v>
                </c:pt>
                <c:pt idx="605" formatCode="#,##0.00">
                  <c:v>85.4</c:v>
                </c:pt>
                <c:pt idx="606">
                  <c:v>85.38</c:v>
                </c:pt>
                <c:pt idx="607">
                  <c:v>85.36</c:v>
                </c:pt>
                <c:pt idx="608" formatCode="#,##0.00">
                  <c:v>85.32</c:v>
                </c:pt>
                <c:pt idx="609" formatCode="#,##0.00">
                  <c:v>85.3</c:v>
                </c:pt>
                <c:pt idx="610">
                  <c:v>85.29</c:v>
                </c:pt>
                <c:pt idx="611">
                  <c:v>85.24</c:v>
                </c:pt>
                <c:pt idx="612">
                  <c:v>85.2</c:v>
                </c:pt>
                <c:pt idx="613" formatCode="#,##0.00">
                  <c:v>85.2</c:v>
                </c:pt>
                <c:pt idx="614" formatCode="#,##0.00">
                  <c:v>85.16</c:v>
                </c:pt>
                <c:pt idx="615">
                  <c:v>85.15</c:v>
                </c:pt>
                <c:pt idx="616" formatCode="#,##0.00">
                  <c:v>85.13</c:v>
                </c:pt>
                <c:pt idx="617">
                  <c:v>85.12</c:v>
                </c:pt>
                <c:pt idx="618" formatCode="#,##0.00">
                  <c:v>85.12</c:v>
                </c:pt>
                <c:pt idx="619" formatCode="#,##0.00">
                  <c:v>85.1</c:v>
                </c:pt>
                <c:pt idx="620">
                  <c:v>85.02</c:v>
                </c:pt>
                <c:pt idx="621" formatCode="#,##0.00">
                  <c:v>85</c:v>
                </c:pt>
                <c:pt idx="622" formatCode="#,##0.00">
                  <c:v>85</c:v>
                </c:pt>
                <c:pt idx="623">
                  <c:v>84.95</c:v>
                </c:pt>
                <c:pt idx="624" formatCode="#,##0.00">
                  <c:v>84.93</c:v>
                </c:pt>
                <c:pt idx="625" formatCode="#,##0.00">
                  <c:v>84.9</c:v>
                </c:pt>
                <c:pt idx="626">
                  <c:v>84.89</c:v>
                </c:pt>
                <c:pt idx="627">
                  <c:v>84.86</c:v>
                </c:pt>
                <c:pt idx="628">
                  <c:v>84.84</c:v>
                </c:pt>
                <c:pt idx="629" formatCode="#,##0.00">
                  <c:v>84.84</c:v>
                </c:pt>
                <c:pt idx="630" formatCode="#,##0.00">
                  <c:v>84.81</c:v>
                </c:pt>
                <c:pt idx="631">
                  <c:v>84.77</c:v>
                </c:pt>
                <c:pt idx="632" formatCode="#,##0.00">
                  <c:v>84.76</c:v>
                </c:pt>
                <c:pt idx="633" formatCode="#,##0.00">
                  <c:v>84.73</c:v>
                </c:pt>
                <c:pt idx="634" formatCode="#,##0.00">
                  <c:v>84.71</c:v>
                </c:pt>
                <c:pt idx="635">
                  <c:v>84.7</c:v>
                </c:pt>
                <c:pt idx="636" formatCode="#,##0.00">
                  <c:v>84.69</c:v>
                </c:pt>
                <c:pt idx="637">
                  <c:v>84.61</c:v>
                </c:pt>
                <c:pt idx="638">
                  <c:v>84.61</c:v>
                </c:pt>
                <c:pt idx="639" formatCode="#,##0.00">
                  <c:v>84.6</c:v>
                </c:pt>
                <c:pt idx="640">
                  <c:v>84.58</c:v>
                </c:pt>
                <c:pt idx="641" formatCode="#,##0.00">
                  <c:v>84.55</c:v>
                </c:pt>
                <c:pt idx="642" formatCode="#,##0.00">
                  <c:v>84.52</c:v>
                </c:pt>
                <c:pt idx="643">
                  <c:v>84.48</c:v>
                </c:pt>
                <c:pt idx="644" formatCode="#,##0.00">
                  <c:v>84.46</c:v>
                </c:pt>
                <c:pt idx="645">
                  <c:v>84.45</c:v>
                </c:pt>
                <c:pt idx="646">
                  <c:v>84.45</c:v>
                </c:pt>
                <c:pt idx="647" formatCode="#,##0.00">
                  <c:v>84.41</c:v>
                </c:pt>
                <c:pt idx="648" formatCode="#,##0.00">
                  <c:v>84.4</c:v>
                </c:pt>
                <c:pt idx="649" formatCode="#,##0.00">
                  <c:v>84.35</c:v>
                </c:pt>
                <c:pt idx="650">
                  <c:v>84.34</c:v>
                </c:pt>
                <c:pt idx="651" formatCode="#,##0.00">
                  <c:v>84.31</c:v>
                </c:pt>
                <c:pt idx="652">
                  <c:v>84.3</c:v>
                </c:pt>
                <c:pt idx="653">
                  <c:v>84.29</c:v>
                </c:pt>
                <c:pt idx="654" formatCode="#,##0.00">
                  <c:v>84.26</c:v>
                </c:pt>
                <c:pt idx="655" formatCode="#,##0.00">
                  <c:v>84.26</c:v>
                </c:pt>
                <c:pt idx="656" formatCode="#,##0.00">
                  <c:v>84.21</c:v>
                </c:pt>
                <c:pt idx="657">
                  <c:v>84.19</c:v>
                </c:pt>
                <c:pt idx="658">
                  <c:v>84.18</c:v>
                </c:pt>
                <c:pt idx="659">
                  <c:v>84.16</c:v>
                </c:pt>
                <c:pt idx="660" formatCode="#,##0.00">
                  <c:v>84.15</c:v>
                </c:pt>
                <c:pt idx="661" formatCode="#,##0.00">
                  <c:v>84.15</c:v>
                </c:pt>
                <c:pt idx="662" formatCode="#,##0.00">
                  <c:v>84.13</c:v>
                </c:pt>
                <c:pt idx="663" formatCode="#,##0.00">
                  <c:v>84.1</c:v>
                </c:pt>
                <c:pt idx="664">
                  <c:v>84.06</c:v>
                </c:pt>
                <c:pt idx="665" formatCode="#,##0.00">
                  <c:v>84.03</c:v>
                </c:pt>
                <c:pt idx="666" formatCode="#,##0.00">
                  <c:v>84.03</c:v>
                </c:pt>
                <c:pt idx="667">
                  <c:v>84.02</c:v>
                </c:pt>
                <c:pt idx="668">
                  <c:v>84.01</c:v>
                </c:pt>
                <c:pt idx="669" formatCode="#,##0.00">
                  <c:v>84.01</c:v>
                </c:pt>
                <c:pt idx="670" formatCode="#,##0.00">
                  <c:v>83.99</c:v>
                </c:pt>
                <c:pt idx="671" formatCode="#,##0.00">
                  <c:v>83.97</c:v>
                </c:pt>
                <c:pt idx="672" formatCode="#,##0.00">
                  <c:v>83.94</c:v>
                </c:pt>
                <c:pt idx="673">
                  <c:v>83.93</c:v>
                </c:pt>
                <c:pt idx="674" formatCode="#,##0.00">
                  <c:v>83.91</c:v>
                </c:pt>
                <c:pt idx="675" formatCode="#,##0.00">
                  <c:v>83.91</c:v>
                </c:pt>
                <c:pt idx="676" formatCode="#,##0.00">
                  <c:v>83.91</c:v>
                </c:pt>
                <c:pt idx="677" formatCode="#,##0.00">
                  <c:v>83.91</c:v>
                </c:pt>
                <c:pt idx="678" formatCode="#,##0.00">
                  <c:v>83.91</c:v>
                </c:pt>
                <c:pt idx="679" formatCode="#,##0.00">
                  <c:v>83.91</c:v>
                </c:pt>
                <c:pt idx="680" formatCode="#,##0.00">
                  <c:v>83.91</c:v>
                </c:pt>
                <c:pt idx="681" formatCode="#,##0.00">
                  <c:v>83.89</c:v>
                </c:pt>
                <c:pt idx="682" formatCode="#,##0.00">
                  <c:v>83.89</c:v>
                </c:pt>
                <c:pt idx="683">
                  <c:v>83.88</c:v>
                </c:pt>
                <c:pt idx="684" formatCode="#,##0.00">
                  <c:v>83.88</c:v>
                </c:pt>
                <c:pt idx="685" formatCode="#,##0.00">
                  <c:v>83.87</c:v>
                </c:pt>
                <c:pt idx="686" formatCode="#,##0.00">
                  <c:v>83.86</c:v>
                </c:pt>
                <c:pt idx="687">
                  <c:v>83.83</c:v>
                </c:pt>
                <c:pt idx="688" formatCode="#,##0.00">
                  <c:v>83.82</c:v>
                </c:pt>
                <c:pt idx="689" formatCode="#,##0.00">
                  <c:v>83.82</c:v>
                </c:pt>
                <c:pt idx="690" formatCode="#,##0.00">
                  <c:v>83.81</c:v>
                </c:pt>
                <c:pt idx="691">
                  <c:v>83.8</c:v>
                </c:pt>
                <c:pt idx="692" formatCode="#,##0.00">
                  <c:v>83.8</c:v>
                </c:pt>
                <c:pt idx="693" formatCode="#,##0.00">
                  <c:v>83.8</c:v>
                </c:pt>
                <c:pt idx="694" formatCode="#,##0.00">
                  <c:v>83.8</c:v>
                </c:pt>
                <c:pt idx="695" formatCode="#,##0.00">
                  <c:v>83.8</c:v>
                </c:pt>
                <c:pt idx="696" formatCode="#,##0.00">
                  <c:v>83.8</c:v>
                </c:pt>
                <c:pt idx="697" formatCode="#,##0.00">
                  <c:v>83.8</c:v>
                </c:pt>
                <c:pt idx="698" formatCode="#,##0.00">
                  <c:v>83.8</c:v>
                </c:pt>
                <c:pt idx="699" formatCode="#,##0.00">
                  <c:v>83.8</c:v>
                </c:pt>
                <c:pt idx="700" formatCode="#,##0.00">
                  <c:v>83.8</c:v>
                </c:pt>
                <c:pt idx="701" formatCode="#,##0.00">
                  <c:v>83.8</c:v>
                </c:pt>
                <c:pt idx="702" formatCode="#,##0.00">
                  <c:v>83.8</c:v>
                </c:pt>
                <c:pt idx="703">
                  <c:v>83.76</c:v>
                </c:pt>
                <c:pt idx="704" formatCode="#,##0.00">
                  <c:v>83.73</c:v>
                </c:pt>
                <c:pt idx="705" formatCode="#,##0.00">
                  <c:v>83.68</c:v>
                </c:pt>
                <c:pt idx="706" formatCode="#,##0.00">
                  <c:v>83.68</c:v>
                </c:pt>
                <c:pt idx="707" formatCode="#,##0.00">
                  <c:v>83.68</c:v>
                </c:pt>
                <c:pt idx="708" formatCode="#,##0.00">
                  <c:v>83.68</c:v>
                </c:pt>
                <c:pt idx="709" formatCode="#,##0.00">
                  <c:v>83.68</c:v>
                </c:pt>
                <c:pt idx="710" formatCode="#,##0.00">
                  <c:v>83.68</c:v>
                </c:pt>
                <c:pt idx="711">
                  <c:v>83.67</c:v>
                </c:pt>
                <c:pt idx="712">
                  <c:v>83.66</c:v>
                </c:pt>
                <c:pt idx="713">
                  <c:v>83.66</c:v>
                </c:pt>
                <c:pt idx="714" formatCode="#,##0.00">
                  <c:v>83.66</c:v>
                </c:pt>
                <c:pt idx="715" formatCode="#,##0.00">
                  <c:v>83.66</c:v>
                </c:pt>
                <c:pt idx="716" formatCode="#,##0.00">
                  <c:v>83.66</c:v>
                </c:pt>
                <c:pt idx="717" formatCode="#,##0.00">
                  <c:v>83.66</c:v>
                </c:pt>
                <c:pt idx="718" formatCode="#,##0.00">
                  <c:v>83.66</c:v>
                </c:pt>
                <c:pt idx="719" formatCode="#,##0.00">
                  <c:v>83.66</c:v>
                </c:pt>
                <c:pt idx="720" formatCode="#,##0.00">
                  <c:v>83.66</c:v>
                </c:pt>
                <c:pt idx="721">
                  <c:v>83.59</c:v>
                </c:pt>
                <c:pt idx="722" formatCode="#,##0.00">
                  <c:v>83.57</c:v>
                </c:pt>
                <c:pt idx="723" formatCode="#,##0.00">
                  <c:v>83.55</c:v>
                </c:pt>
                <c:pt idx="724" formatCode="#,##0.00">
                  <c:v>83.55</c:v>
                </c:pt>
                <c:pt idx="725" formatCode="#,##0.00">
                  <c:v>83.54</c:v>
                </c:pt>
                <c:pt idx="726" formatCode="#,##0.00">
                  <c:v>83.53</c:v>
                </c:pt>
                <c:pt idx="727" formatCode="#,##0.00">
                  <c:v>83.53</c:v>
                </c:pt>
                <c:pt idx="728" formatCode="#,##0.00">
                  <c:v>83.53</c:v>
                </c:pt>
                <c:pt idx="729" formatCode="#,##0.00">
                  <c:v>83.53</c:v>
                </c:pt>
                <c:pt idx="730" formatCode="#,##0.00">
                  <c:v>83.53</c:v>
                </c:pt>
                <c:pt idx="731" formatCode="#,##0.00">
                  <c:v>83.53</c:v>
                </c:pt>
                <c:pt idx="732" formatCode="#,##0.00">
                  <c:v>83.53</c:v>
                </c:pt>
                <c:pt idx="733">
                  <c:v>83.47</c:v>
                </c:pt>
                <c:pt idx="734" formatCode="#,##0.00">
                  <c:v>83.44</c:v>
                </c:pt>
                <c:pt idx="735" formatCode="#,##0.00">
                  <c:v>83.42</c:v>
                </c:pt>
                <c:pt idx="736" formatCode="#,##0.00">
                  <c:v>83.4</c:v>
                </c:pt>
                <c:pt idx="737" formatCode="#,##0.00">
                  <c:v>83.4</c:v>
                </c:pt>
                <c:pt idx="738" formatCode="#,##0.00">
                  <c:v>83.4</c:v>
                </c:pt>
                <c:pt idx="739" formatCode="#,##0.00">
                  <c:v>83.4</c:v>
                </c:pt>
                <c:pt idx="740" formatCode="#,##0.00">
                  <c:v>83.4</c:v>
                </c:pt>
                <c:pt idx="741" formatCode="#,##0.00">
                  <c:v>83.4</c:v>
                </c:pt>
                <c:pt idx="742" formatCode="#,##0.00">
                  <c:v>83.4</c:v>
                </c:pt>
                <c:pt idx="743" formatCode="#,##0.00">
                  <c:v>83.4</c:v>
                </c:pt>
                <c:pt idx="744" formatCode="#,##0.00">
                  <c:v>83.4</c:v>
                </c:pt>
                <c:pt idx="745" formatCode="#,##0.00">
                  <c:v>83.4</c:v>
                </c:pt>
                <c:pt idx="746" formatCode="#,##0.00">
                  <c:v>83.4</c:v>
                </c:pt>
                <c:pt idx="747" formatCode="#,##0.00">
                  <c:v>83.4</c:v>
                </c:pt>
                <c:pt idx="748" formatCode="#,##0.00">
                  <c:v>83.4</c:v>
                </c:pt>
                <c:pt idx="749">
                  <c:v>83.39</c:v>
                </c:pt>
                <c:pt idx="750">
                  <c:v>83.33</c:v>
                </c:pt>
                <c:pt idx="751" formatCode="#,##0.00">
                  <c:v>83.29</c:v>
                </c:pt>
                <c:pt idx="752" formatCode="#,##0.00">
                  <c:v>83.26</c:v>
                </c:pt>
                <c:pt idx="753">
                  <c:v>83.21</c:v>
                </c:pt>
                <c:pt idx="754" formatCode="#,##0.00">
                  <c:v>83.21</c:v>
                </c:pt>
                <c:pt idx="755" formatCode="#,##0.00">
                  <c:v>83.2</c:v>
                </c:pt>
                <c:pt idx="756" formatCode="#,##0.00">
                  <c:v>83.2</c:v>
                </c:pt>
                <c:pt idx="757" formatCode="#,##0.00">
                  <c:v>83.2</c:v>
                </c:pt>
                <c:pt idx="758" formatCode="#,##0.00">
                  <c:v>83.2</c:v>
                </c:pt>
                <c:pt idx="759" formatCode="#,##0.00">
                  <c:v>83.2</c:v>
                </c:pt>
                <c:pt idx="760" formatCode="#,##0.00">
                  <c:v>83.2</c:v>
                </c:pt>
                <c:pt idx="761" formatCode="#,##0.00">
                  <c:v>83.2</c:v>
                </c:pt>
                <c:pt idx="762" formatCode="#,##0.00">
                  <c:v>83.2</c:v>
                </c:pt>
                <c:pt idx="763" formatCode="#,##0.00">
                  <c:v>83.2</c:v>
                </c:pt>
                <c:pt idx="764" formatCode="#,##0.00">
                  <c:v>83.2</c:v>
                </c:pt>
                <c:pt idx="765" formatCode="#,##0.00">
                  <c:v>83.2</c:v>
                </c:pt>
                <c:pt idx="766" formatCode="#,##0.00">
                  <c:v>83.2</c:v>
                </c:pt>
                <c:pt idx="767" formatCode="#,##0.00">
                  <c:v>83.16</c:v>
                </c:pt>
                <c:pt idx="768">
                  <c:v>83.11</c:v>
                </c:pt>
                <c:pt idx="769" formatCode="#,##0.00">
                  <c:v>83.11</c:v>
                </c:pt>
                <c:pt idx="770" formatCode="#,##0.00">
                  <c:v>83.11</c:v>
                </c:pt>
                <c:pt idx="771" formatCode="#,##0.00">
                  <c:v>83.11</c:v>
                </c:pt>
                <c:pt idx="772" formatCode="#,##0.00">
                  <c:v>83.11</c:v>
                </c:pt>
                <c:pt idx="773">
                  <c:v>83.09</c:v>
                </c:pt>
                <c:pt idx="774" formatCode="#,##0.00">
                  <c:v>83.09</c:v>
                </c:pt>
                <c:pt idx="775">
                  <c:v>82.99</c:v>
                </c:pt>
                <c:pt idx="776" formatCode="#,##0.00">
                  <c:v>82.98</c:v>
                </c:pt>
                <c:pt idx="777">
                  <c:v>82.95</c:v>
                </c:pt>
                <c:pt idx="778" formatCode="#,##0.00">
                  <c:v>82.95</c:v>
                </c:pt>
                <c:pt idx="779" formatCode="#,##0.00">
                  <c:v>82.95</c:v>
                </c:pt>
                <c:pt idx="780" formatCode="#,##0.00">
                  <c:v>82.95</c:v>
                </c:pt>
                <c:pt idx="781" formatCode="#,##0.00">
                  <c:v>82.95</c:v>
                </c:pt>
                <c:pt idx="782" formatCode="#,##0.00">
                  <c:v>82.95</c:v>
                </c:pt>
                <c:pt idx="783" formatCode="#,##0.00">
                  <c:v>82.95</c:v>
                </c:pt>
                <c:pt idx="784" formatCode="#,##0.00">
                  <c:v>82.93</c:v>
                </c:pt>
                <c:pt idx="785">
                  <c:v>82.85</c:v>
                </c:pt>
                <c:pt idx="786">
                  <c:v>82.83</c:v>
                </c:pt>
                <c:pt idx="787" formatCode="#,##0.00">
                  <c:v>82.83</c:v>
                </c:pt>
                <c:pt idx="788" formatCode="#,##0.00">
                  <c:v>82.83</c:v>
                </c:pt>
                <c:pt idx="789" formatCode="#,##0.00">
                  <c:v>82.83</c:v>
                </c:pt>
                <c:pt idx="790" formatCode="#,##0.00">
                  <c:v>82.83</c:v>
                </c:pt>
                <c:pt idx="791" formatCode="#,##0.00">
                  <c:v>82.83</c:v>
                </c:pt>
                <c:pt idx="792">
                  <c:v>82.81</c:v>
                </c:pt>
                <c:pt idx="793">
                  <c:v>82.78</c:v>
                </c:pt>
                <c:pt idx="794" formatCode="#,##0.00">
                  <c:v>82.77</c:v>
                </c:pt>
                <c:pt idx="795" formatCode="#,##0.00">
                  <c:v>82.75</c:v>
                </c:pt>
                <c:pt idx="796">
                  <c:v>82.7</c:v>
                </c:pt>
                <c:pt idx="797">
                  <c:v>82.69</c:v>
                </c:pt>
                <c:pt idx="798" formatCode="#,##0.00">
                  <c:v>82.69</c:v>
                </c:pt>
                <c:pt idx="799" formatCode="#,##0.00">
                  <c:v>82.66</c:v>
                </c:pt>
                <c:pt idx="800">
                  <c:v>82.6</c:v>
                </c:pt>
                <c:pt idx="801" formatCode="#,##0.00">
                  <c:v>82.6</c:v>
                </c:pt>
                <c:pt idx="802">
                  <c:v>82.58</c:v>
                </c:pt>
                <c:pt idx="803" formatCode="#,##0.00">
                  <c:v>82.53</c:v>
                </c:pt>
                <c:pt idx="804">
                  <c:v>82.51</c:v>
                </c:pt>
                <c:pt idx="805" formatCode="#,##0.00">
                  <c:v>82.47</c:v>
                </c:pt>
                <c:pt idx="806" formatCode="#,##0.00">
                  <c:v>82.47</c:v>
                </c:pt>
                <c:pt idx="807">
                  <c:v>82.46</c:v>
                </c:pt>
                <c:pt idx="808" formatCode="#,##0.00">
                  <c:v>82.45</c:v>
                </c:pt>
                <c:pt idx="809" formatCode="#,##0.00">
                  <c:v>82.42</c:v>
                </c:pt>
                <c:pt idx="810">
                  <c:v>82.41</c:v>
                </c:pt>
                <c:pt idx="811" formatCode="#,##0.00">
                  <c:v>82.4</c:v>
                </c:pt>
                <c:pt idx="812" formatCode="#,##0.00">
                  <c:v>82.4</c:v>
                </c:pt>
                <c:pt idx="813">
                  <c:v>82.34</c:v>
                </c:pt>
                <c:pt idx="814" formatCode="#,##0.00">
                  <c:v>82.32</c:v>
                </c:pt>
                <c:pt idx="815">
                  <c:v>82.31</c:v>
                </c:pt>
                <c:pt idx="816" formatCode="#,##0.00">
                  <c:v>82.29</c:v>
                </c:pt>
                <c:pt idx="817" formatCode="#,##0.00">
                  <c:v>82.27</c:v>
                </c:pt>
                <c:pt idx="818">
                  <c:v>82.21</c:v>
                </c:pt>
                <c:pt idx="819">
                  <c:v>82.21</c:v>
                </c:pt>
                <c:pt idx="820" formatCode="#,##0.00">
                  <c:v>82.2</c:v>
                </c:pt>
                <c:pt idx="821" formatCode="#,##0.00">
                  <c:v>82.18</c:v>
                </c:pt>
                <c:pt idx="822" formatCode="#,##0.00">
                  <c:v>82.15</c:v>
                </c:pt>
                <c:pt idx="823">
                  <c:v>82.12</c:v>
                </c:pt>
                <c:pt idx="824" formatCode="#,##0.00">
                  <c:v>82.12</c:v>
                </c:pt>
                <c:pt idx="825" formatCode="#,##0.00">
                  <c:v>82.09</c:v>
                </c:pt>
                <c:pt idx="826" formatCode="#,##0.00">
                  <c:v>82.09</c:v>
                </c:pt>
                <c:pt idx="827" formatCode="#,##0.00">
                  <c:v>82.09</c:v>
                </c:pt>
                <c:pt idx="828">
                  <c:v>82.07</c:v>
                </c:pt>
                <c:pt idx="829" formatCode="#,##0.00">
                  <c:v>82.03</c:v>
                </c:pt>
                <c:pt idx="830">
                  <c:v>82.02</c:v>
                </c:pt>
                <c:pt idx="831" formatCode="#,##0.00">
                  <c:v>81.97</c:v>
                </c:pt>
                <c:pt idx="832" formatCode="#,##0.00">
                  <c:v>81.95</c:v>
                </c:pt>
                <c:pt idx="833">
                  <c:v>81.94</c:v>
                </c:pt>
                <c:pt idx="834">
                  <c:v>81.93</c:v>
                </c:pt>
                <c:pt idx="835" formatCode="#,##0.00">
                  <c:v>81.91</c:v>
                </c:pt>
                <c:pt idx="836" formatCode="#,##0.00">
                  <c:v>81.900000000000006</c:v>
                </c:pt>
                <c:pt idx="837">
                  <c:v>81.88</c:v>
                </c:pt>
                <c:pt idx="838" formatCode="#,##0.00">
                  <c:v>81.83</c:v>
                </c:pt>
                <c:pt idx="839" formatCode="#,##0.00">
                  <c:v>81.819999999999993</c:v>
                </c:pt>
                <c:pt idx="840" formatCode="#,##0.00">
                  <c:v>81.819999999999993</c:v>
                </c:pt>
                <c:pt idx="841" formatCode="#,##0.00">
                  <c:v>81.819999999999993</c:v>
                </c:pt>
                <c:pt idx="842" formatCode="#,##0.00">
                  <c:v>81.819999999999993</c:v>
                </c:pt>
                <c:pt idx="843" formatCode="#,##0.00">
                  <c:v>81.819999999999993</c:v>
                </c:pt>
                <c:pt idx="844">
                  <c:v>81.8</c:v>
                </c:pt>
                <c:pt idx="845">
                  <c:v>81.790000000000006</c:v>
                </c:pt>
                <c:pt idx="846" formatCode="#,##0.00">
                  <c:v>81.790000000000006</c:v>
                </c:pt>
                <c:pt idx="847" formatCode="#,##0.00">
                  <c:v>81.78</c:v>
                </c:pt>
                <c:pt idx="848" formatCode="#,##0.00">
                  <c:v>81.78</c:v>
                </c:pt>
                <c:pt idx="849" formatCode="#,##0.00">
                  <c:v>81.78</c:v>
                </c:pt>
                <c:pt idx="850" formatCode="#,##0.00">
                  <c:v>81.78</c:v>
                </c:pt>
                <c:pt idx="851" formatCode="#,##0.00">
                  <c:v>81.78</c:v>
                </c:pt>
                <c:pt idx="852" formatCode="#,##0.00">
                  <c:v>81.78</c:v>
                </c:pt>
                <c:pt idx="853" formatCode="#,##0.00">
                  <c:v>81.78</c:v>
                </c:pt>
                <c:pt idx="854" formatCode="#,##0.00">
                  <c:v>81.78</c:v>
                </c:pt>
                <c:pt idx="855">
                  <c:v>81.75</c:v>
                </c:pt>
                <c:pt idx="856" formatCode="#,##0.00">
                  <c:v>81.73</c:v>
                </c:pt>
                <c:pt idx="857" formatCode="#,##0.00">
                  <c:v>81.73</c:v>
                </c:pt>
                <c:pt idx="858" formatCode="#,##0.00">
                  <c:v>81.73</c:v>
                </c:pt>
                <c:pt idx="859" formatCode="#,##0.00">
                  <c:v>81.73</c:v>
                </c:pt>
                <c:pt idx="860" formatCode="#,##0.00">
                  <c:v>81.73</c:v>
                </c:pt>
                <c:pt idx="861" formatCode="#,##0.00">
                  <c:v>81.73</c:v>
                </c:pt>
                <c:pt idx="862" formatCode="#,##0.00">
                  <c:v>81.72</c:v>
                </c:pt>
                <c:pt idx="863">
                  <c:v>81.69</c:v>
                </c:pt>
                <c:pt idx="864" formatCode="#,##0.00">
                  <c:v>81.69</c:v>
                </c:pt>
                <c:pt idx="865" formatCode="#,##0.00">
                  <c:v>81.69</c:v>
                </c:pt>
                <c:pt idx="866" formatCode="#,##0.00">
                  <c:v>81.69</c:v>
                </c:pt>
                <c:pt idx="867" formatCode="#,##0.00">
                  <c:v>81.69</c:v>
                </c:pt>
                <c:pt idx="868" formatCode="#,##0.00">
                  <c:v>81.680000000000007</c:v>
                </c:pt>
                <c:pt idx="869" formatCode="#,##0.00">
                  <c:v>81.680000000000007</c:v>
                </c:pt>
                <c:pt idx="870" formatCode="#,##0.00">
                  <c:v>81.680000000000007</c:v>
                </c:pt>
                <c:pt idx="871" formatCode="#,##0.00">
                  <c:v>81.680000000000007</c:v>
                </c:pt>
                <c:pt idx="872" formatCode="#,##0.00">
                  <c:v>81.680000000000007</c:v>
                </c:pt>
                <c:pt idx="873">
                  <c:v>81.66</c:v>
                </c:pt>
                <c:pt idx="874" formatCode="#,##0.00">
                  <c:v>81.66</c:v>
                </c:pt>
                <c:pt idx="875" formatCode="#,##0.00">
                  <c:v>81.650000000000006</c:v>
                </c:pt>
                <c:pt idx="876" formatCode="#,##0.00">
                  <c:v>81.62</c:v>
                </c:pt>
                <c:pt idx="877" formatCode="#,##0.00">
                  <c:v>81.62</c:v>
                </c:pt>
                <c:pt idx="878">
                  <c:v>81.599999999999994</c:v>
                </c:pt>
                <c:pt idx="879" formatCode="#,##0.00">
                  <c:v>81.599999999999994</c:v>
                </c:pt>
                <c:pt idx="880" formatCode="#,##0.00">
                  <c:v>81.569999999999993</c:v>
                </c:pt>
                <c:pt idx="881" formatCode="#,##0.00">
                  <c:v>81.569999999999993</c:v>
                </c:pt>
                <c:pt idx="882" formatCode="#,##0.00">
                  <c:v>81.569999999999993</c:v>
                </c:pt>
                <c:pt idx="883" formatCode="#,##0.00">
                  <c:v>81.569999999999993</c:v>
                </c:pt>
                <c:pt idx="884" formatCode="#,##0.00">
                  <c:v>81.569999999999993</c:v>
                </c:pt>
                <c:pt idx="885" formatCode="#,##0.00">
                  <c:v>81.569999999999993</c:v>
                </c:pt>
                <c:pt idx="886" formatCode="#,##0.00">
                  <c:v>81.569999999999993</c:v>
                </c:pt>
                <c:pt idx="887" formatCode="#,##0.00">
                  <c:v>81.569999999999993</c:v>
                </c:pt>
                <c:pt idx="888" formatCode="#,##0.00">
                  <c:v>81.56</c:v>
                </c:pt>
                <c:pt idx="889">
                  <c:v>81.540000000000006</c:v>
                </c:pt>
                <c:pt idx="890">
                  <c:v>81.53</c:v>
                </c:pt>
                <c:pt idx="891" formatCode="#,##0.00">
                  <c:v>81.52</c:v>
                </c:pt>
                <c:pt idx="892">
                  <c:v>81.489999999999995</c:v>
                </c:pt>
                <c:pt idx="893" formatCode="#,##0.00">
                  <c:v>81.489999999999995</c:v>
                </c:pt>
                <c:pt idx="894" formatCode="#,##0.00">
                  <c:v>81.489999999999995</c:v>
                </c:pt>
                <c:pt idx="895">
                  <c:v>81.45</c:v>
                </c:pt>
                <c:pt idx="896">
                  <c:v>81.400000000000006</c:v>
                </c:pt>
                <c:pt idx="897">
                  <c:v>81.400000000000006</c:v>
                </c:pt>
                <c:pt idx="898" formatCode="#,##0.00">
                  <c:v>81.400000000000006</c:v>
                </c:pt>
                <c:pt idx="899" formatCode="#,##0.00">
                  <c:v>81.400000000000006</c:v>
                </c:pt>
                <c:pt idx="900" formatCode="#,##0.00">
                  <c:v>81.400000000000006</c:v>
                </c:pt>
                <c:pt idx="901" formatCode="#,##0.00">
                  <c:v>81.349999999999994</c:v>
                </c:pt>
                <c:pt idx="902">
                  <c:v>81.319999999999993</c:v>
                </c:pt>
                <c:pt idx="903" formatCode="#,##0.00">
                  <c:v>81.290000000000006</c:v>
                </c:pt>
                <c:pt idx="904" formatCode="#,##0.00">
                  <c:v>81.290000000000006</c:v>
                </c:pt>
                <c:pt idx="905" formatCode="#,##0.00">
                  <c:v>81.290000000000006</c:v>
                </c:pt>
                <c:pt idx="906" formatCode="#,##0.00">
                  <c:v>81.290000000000006</c:v>
                </c:pt>
                <c:pt idx="907" formatCode="#,##0.00">
                  <c:v>81.290000000000006</c:v>
                </c:pt>
                <c:pt idx="908" formatCode="#,##0.00">
                  <c:v>81.28</c:v>
                </c:pt>
                <c:pt idx="909" formatCode="#,##0.00">
                  <c:v>81.27</c:v>
                </c:pt>
                <c:pt idx="910" formatCode="#,##0.00">
                  <c:v>81.27</c:v>
                </c:pt>
                <c:pt idx="911">
                  <c:v>81.260000000000005</c:v>
                </c:pt>
                <c:pt idx="912" formatCode="#,##0.00">
                  <c:v>81.25</c:v>
                </c:pt>
                <c:pt idx="913">
                  <c:v>81.209999999999994</c:v>
                </c:pt>
                <c:pt idx="914" formatCode="#,##0.00">
                  <c:v>81.209999999999994</c:v>
                </c:pt>
                <c:pt idx="915" formatCode="#,##0.00">
                  <c:v>81.209999999999994</c:v>
                </c:pt>
                <c:pt idx="916" formatCode="#,##0.00">
                  <c:v>81.209999999999994</c:v>
                </c:pt>
                <c:pt idx="917" formatCode="#,##0.00">
                  <c:v>81.209999999999994</c:v>
                </c:pt>
                <c:pt idx="918" formatCode="#,##0.00">
                  <c:v>81.180000000000007</c:v>
                </c:pt>
                <c:pt idx="919" formatCode="#,##0.00">
                  <c:v>81.180000000000007</c:v>
                </c:pt>
                <c:pt idx="920" formatCode="#,##0.00">
                  <c:v>81.180000000000007</c:v>
                </c:pt>
                <c:pt idx="921">
                  <c:v>81.17</c:v>
                </c:pt>
                <c:pt idx="922" formatCode="#,##0.00">
                  <c:v>81.13</c:v>
                </c:pt>
                <c:pt idx="923">
                  <c:v>81.12</c:v>
                </c:pt>
                <c:pt idx="924" formatCode="#,##0.00">
                  <c:v>81.12</c:v>
                </c:pt>
                <c:pt idx="925" formatCode="#,##0.00">
                  <c:v>81.12</c:v>
                </c:pt>
                <c:pt idx="926" formatCode="#,##0.00">
                  <c:v>81.12</c:v>
                </c:pt>
                <c:pt idx="927" formatCode="#,##0.00">
                  <c:v>81.11</c:v>
                </c:pt>
                <c:pt idx="928" formatCode="#,##0.00">
                  <c:v>81.11</c:v>
                </c:pt>
                <c:pt idx="929" formatCode="#,##0.00">
                  <c:v>81.11</c:v>
                </c:pt>
                <c:pt idx="930">
                  <c:v>81.05</c:v>
                </c:pt>
                <c:pt idx="931" formatCode="#,##0.00">
                  <c:v>81.02</c:v>
                </c:pt>
                <c:pt idx="932" formatCode="#,##0.00">
                  <c:v>81.02</c:v>
                </c:pt>
                <c:pt idx="933" formatCode="#,##0.00">
                  <c:v>81.02</c:v>
                </c:pt>
                <c:pt idx="934" formatCode="#,##0.00">
                  <c:v>81.02</c:v>
                </c:pt>
                <c:pt idx="935" formatCode="#,##0.00">
                  <c:v>81.02</c:v>
                </c:pt>
                <c:pt idx="936" formatCode="#,##0.00">
                  <c:v>81.02</c:v>
                </c:pt>
                <c:pt idx="937" formatCode="#,##0.00">
                  <c:v>81.02</c:v>
                </c:pt>
                <c:pt idx="938" formatCode="#,##0.00">
                  <c:v>81.02</c:v>
                </c:pt>
                <c:pt idx="939" formatCode="#,##0.00">
                  <c:v>81.02</c:v>
                </c:pt>
                <c:pt idx="940" formatCode="#,##0.00">
                  <c:v>81.02</c:v>
                </c:pt>
                <c:pt idx="941">
                  <c:v>80.959999999999994</c:v>
                </c:pt>
                <c:pt idx="942" formatCode="#,##0.00">
                  <c:v>80.92</c:v>
                </c:pt>
                <c:pt idx="943" formatCode="#,##0.00">
                  <c:v>80.92</c:v>
                </c:pt>
                <c:pt idx="944" formatCode="#,##0.00">
                  <c:v>80.92</c:v>
                </c:pt>
                <c:pt idx="945" formatCode="#,##0.00">
                  <c:v>80.92</c:v>
                </c:pt>
                <c:pt idx="946" formatCode="#,##0.00">
                  <c:v>80.92</c:v>
                </c:pt>
                <c:pt idx="947" formatCode="#,##0.00">
                  <c:v>80.92</c:v>
                </c:pt>
                <c:pt idx="948" formatCode="#,##0.00">
                  <c:v>80.92</c:v>
                </c:pt>
                <c:pt idx="949" formatCode="#,##0.00">
                  <c:v>80.92</c:v>
                </c:pt>
                <c:pt idx="950" formatCode="#,##0.00">
                  <c:v>80.92</c:v>
                </c:pt>
                <c:pt idx="951" formatCode="#,##0.00">
                  <c:v>80.92</c:v>
                </c:pt>
                <c:pt idx="952" formatCode="#,##0.00">
                  <c:v>80.92</c:v>
                </c:pt>
                <c:pt idx="953" formatCode="#,##0.00">
                  <c:v>80.92</c:v>
                </c:pt>
                <c:pt idx="954">
                  <c:v>80.89</c:v>
                </c:pt>
                <c:pt idx="955">
                  <c:v>80.89</c:v>
                </c:pt>
                <c:pt idx="956">
                  <c:v>80.89</c:v>
                </c:pt>
                <c:pt idx="957">
                  <c:v>80.89</c:v>
                </c:pt>
                <c:pt idx="958">
                  <c:v>80.88</c:v>
                </c:pt>
                <c:pt idx="959">
                  <c:v>80.88</c:v>
                </c:pt>
                <c:pt idx="960" formatCode="#,##0.00">
                  <c:v>80.88</c:v>
                </c:pt>
                <c:pt idx="961">
                  <c:v>80.87</c:v>
                </c:pt>
                <c:pt idx="962">
                  <c:v>80.849999999999994</c:v>
                </c:pt>
                <c:pt idx="963" formatCode="#,##0.00">
                  <c:v>80.84</c:v>
                </c:pt>
                <c:pt idx="964" formatCode="#,##0.00">
                  <c:v>80.83</c:v>
                </c:pt>
                <c:pt idx="965" formatCode="#,##0.00">
                  <c:v>80.83</c:v>
                </c:pt>
                <c:pt idx="966" formatCode="#,##0.00">
                  <c:v>80.83</c:v>
                </c:pt>
                <c:pt idx="967" formatCode="#,##0.00">
                  <c:v>80.83</c:v>
                </c:pt>
                <c:pt idx="968" formatCode="#,##0.00">
                  <c:v>80.83</c:v>
                </c:pt>
                <c:pt idx="969" formatCode="#,##0.00">
                  <c:v>80.83</c:v>
                </c:pt>
                <c:pt idx="970">
                  <c:v>80.8</c:v>
                </c:pt>
                <c:pt idx="971">
                  <c:v>80.8</c:v>
                </c:pt>
                <c:pt idx="972">
                  <c:v>80.8</c:v>
                </c:pt>
                <c:pt idx="973">
                  <c:v>80.8</c:v>
                </c:pt>
                <c:pt idx="974">
                  <c:v>80.8</c:v>
                </c:pt>
                <c:pt idx="975" formatCode="#,##0.00">
                  <c:v>80.78</c:v>
                </c:pt>
                <c:pt idx="976">
                  <c:v>80.760000000000005</c:v>
                </c:pt>
                <c:pt idx="977" formatCode="#,##0.00">
                  <c:v>80.75</c:v>
                </c:pt>
                <c:pt idx="978" formatCode="#,##0.00">
                  <c:v>80.75</c:v>
                </c:pt>
                <c:pt idx="979" formatCode="#,##0.00">
                  <c:v>80.75</c:v>
                </c:pt>
                <c:pt idx="980" formatCode="#,##0.00">
                  <c:v>80.75</c:v>
                </c:pt>
                <c:pt idx="981" formatCode="#,##0.00">
                  <c:v>80.75</c:v>
                </c:pt>
                <c:pt idx="982" formatCode="#,##0.00">
                  <c:v>80.75</c:v>
                </c:pt>
                <c:pt idx="983" formatCode="#,##0.00">
                  <c:v>80.75</c:v>
                </c:pt>
                <c:pt idx="984" formatCode="#,##0.00">
                  <c:v>80.75</c:v>
                </c:pt>
                <c:pt idx="985" formatCode="#,##0.00">
                  <c:v>80.75</c:v>
                </c:pt>
                <c:pt idx="986" formatCode="#,##0.00">
                  <c:v>80.75</c:v>
                </c:pt>
                <c:pt idx="987" formatCode="#,##0.00">
                  <c:v>80.75</c:v>
                </c:pt>
                <c:pt idx="988" formatCode="#,##0.00">
                  <c:v>80.75</c:v>
                </c:pt>
                <c:pt idx="989" formatCode="#,##0.00">
                  <c:v>80.75</c:v>
                </c:pt>
                <c:pt idx="990" formatCode="#,##0.00">
                  <c:v>80.75</c:v>
                </c:pt>
                <c:pt idx="991" formatCode="#,##0.00">
                  <c:v>80.680000000000007</c:v>
                </c:pt>
                <c:pt idx="992">
                  <c:v>80.64</c:v>
                </c:pt>
                <c:pt idx="993">
                  <c:v>80.64</c:v>
                </c:pt>
                <c:pt idx="994" formatCode="#,##0.00">
                  <c:v>80.62</c:v>
                </c:pt>
                <c:pt idx="995">
                  <c:v>80.61</c:v>
                </c:pt>
                <c:pt idx="996" formatCode="#,##0.00">
                  <c:v>80.59</c:v>
                </c:pt>
                <c:pt idx="997" formatCode="#,##0.00">
                  <c:v>80.59</c:v>
                </c:pt>
                <c:pt idx="998" formatCode="#,##0.00">
                  <c:v>80.59</c:v>
                </c:pt>
                <c:pt idx="999" formatCode="#,##0.00">
                  <c:v>80.59</c:v>
                </c:pt>
                <c:pt idx="1000" formatCode="#,##0.00">
                  <c:v>80.59</c:v>
                </c:pt>
                <c:pt idx="1001" formatCode="#,##0.00">
                  <c:v>80.59</c:v>
                </c:pt>
                <c:pt idx="1002" formatCode="#,##0.00">
                  <c:v>80.59</c:v>
                </c:pt>
                <c:pt idx="1003" formatCode="#,##0.00">
                  <c:v>80.59</c:v>
                </c:pt>
                <c:pt idx="1004" formatCode="#,##0.00">
                  <c:v>80.59</c:v>
                </c:pt>
                <c:pt idx="1005" formatCode="#,##0.00">
                  <c:v>80.59</c:v>
                </c:pt>
                <c:pt idx="1006">
                  <c:v>80.56</c:v>
                </c:pt>
                <c:pt idx="1007">
                  <c:v>80.56</c:v>
                </c:pt>
                <c:pt idx="1008">
                  <c:v>80.56</c:v>
                </c:pt>
                <c:pt idx="1009">
                  <c:v>80.56</c:v>
                </c:pt>
                <c:pt idx="1010">
                  <c:v>80.56</c:v>
                </c:pt>
                <c:pt idx="1011">
                  <c:v>80.56</c:v>
                </c:pt>
                <c:pt idx="1012">
                  <c:v>80.56</c:v>
                </c:pt>
                <c:pt idx="1013">
                  <c:v>80.56</c:v>
                </c:pt>
                <c:pt idx="1014">
                  <c:v>80.56</c:v>
                </c:pt>
                <c:pt idx="1015">
                  <c:v>80.56</c:v>
                </c:pt>
                <c:pt idx="1016">
                  <c:v>80.56</c:v>
                </c:pt>
                <c:pt idx="1017">
                  <c:v>80.56</c:v>
                </c:pt>
                <c:pt idx="1018">
                  <c:v>80.56</c:v>
                </c:pt>
                <c:pt idx="1019">
                  <c:v>80.56</c:v>
                </c:pt>
                <c:pt idx="1020">
                  <c:v>80.56</c:v>
                </c:pt>
                <c:pt idx="1021">
                  <c:v>80.52</c:v>
                </c:pt>
                <c:pt idx="1022" formatCode="#,##0.00">
                  <c:v>80.44</c:v>
                </c:pt>
                <c:pt idx="1023" formatCode="#,##0.00">
                  <c:v>80.44</c:v>
                </c:pt>
                <c:pt idx="1024" formatCode="#,##0.00">
                  <c:v>80.44</c:v>
                </c:pt>
                <c:pt idx="1025" formatCode="#,##0.00">
                  <c:v>80.44</c:v>
                </c:pt>
                <c:pt idx="1026" formatCode="#,##0.00">
                  <c:v>80.44</c:v>
                </c:pt>
                <c:pt idx="1027" formatCode="#,##0.00">
                  <c:v>80.44</c:v>
                </c:pt>
                <c:pt idx="1028" formatCode="#,##0.00">
                  <c:v>80.44</c:v>
                </c:pt>
                <c:pt idx="1029" formatCode="#,##0.00">
                  <c:v>80.44</c:v>
                </c:pt>
                <c:pt idx="1030" formatCode="#,##0.00">
                  <c:v>80.44</c:v>
                </c:pt>
                <c:pt idx="1031" formatCode="#,##0.00">
                  <c:v>80.44</c:v>
                </c:pt>
                <c:pt idx="1032">
                  <c:v>80.42</c:v>
                </c:pt>
                <c:pt idx="1033" formatCode="#,##0.00">
                  <c:v>80.34</c:v>
                </c:pt>
                <c:pt idx="1034" formatCode="#,##0.00">
                  <c:v>80.319999999999993</c:v>
                </c:pt>
                <c:pt idx="1035">
                  <c:v>80.31</c:v>
                </c:pt>
                <c:pt idx="1036">
                  <c:v>80.27</c:v>
                </c:pt>
                <c:pt idx="1037">
                  <c:v>80.27</c:v>
                </c:pt>
                <c:pt idx="1038">
                  <c:v>80.27</c:v>
                </c:pt>
                <c:pt idx="1039">
                  <c:v>80.27</c:v>
                </c:pt>
                <c:pt idx="1040">
                  <c:v>80.27</c:v>
                </c:pt>
                <c:pt idx="1041">
                  <c:v>80.27</c:v>
                </c:pt>
                <c:pt idx="1042">
                  <c:v>80.27</c:v>
                </c:pt>
                <c:pt idx="1043">
                  <c:v>80.260000000000005</c:v>
                </c:pt>
                <c:pt idx="1044">
                  <c:v>80.260000000000005</c:v>
                </c:pt>
                <c:pt idx="1045">
                  <c:v>80.260000000000005</c:v>
                </c:pt>
                <c:pt idx="1046">
                  <c:v>80.260000000000005</c:v>
                </c:pt>
                <c:pt idx="1047">
                  <c:v>80.260000000000005</c:v>
                </c:pt>
                <c:pt idx="1048">
                  <c:v>80.260000000000005</c:v>
                </c:pt>
                <c:pt idx="1049">
                  <c:v>80.260000000000005</c:v>
                </c:pt>
                <c:pt idx="1050">
                  <c:v>80.260000000000005</c:v>
                </c:pt>
                <c:pt idx="1051">
                  <c:v>80.260000000000005</c:v>
                </c:pt>
                <c:pt idx="1052">
                  <c:v>80.25</c:v>
                </c:pt>
                <c:pt idx="1053" formatCode="#,##0.00">
                  <c:v>80.23</c:v>
                </c:pt>
                <c:pt idx="1054" formatCode="#,##0.00">
                  <c:v>80.23</c:v>
                </c:pt>
                <c:pt idx="1055" formatCode="#,##0.00">
                  <c:v>80.23</c:v>
                </c:pt>
                <c:pt idx="1056" formatCode="#,##0.00">
                  <c:v>80.23</c:v>
                </c:pt>
                <c:pt idx="1057" formatCode="#,##0.00">
                  <c:v>80.23</c:v>
                </c:pt>
                <c:pt idx="1058" formatCode="#,##0.00">
                  <c:v>80.23</c:v>
                </c:pt>
                <c:pt idx="1059" formatCode="#,##0.00">
                  <c:v>80.23</c:v>
                </c:pt>
                <c:pt idx="1060">
                  <c:v>80.11</c:v>
                </c:pt>
                <c:pt idx="1061">
                  <c:v>80.05</c:v>
                </c:pt>
                <c:pt idx="1062" formatCode="#,##0.00">
                  <c:v>80.05</c:v>
                </c:pt>
                <c:pt idx="1063">
                  <c:v>80</c:v>
                </c:pt>
                <c:pt idx="1064">
                  <c:v>80</c:v>
                </c:pt>
                <c:pt idx="1065">
                  <c:v>80</c:v>
                </c:pt>
                <c:pt idx="1066">
                  <c:v>80</c:v>
                </c:pt>
                <c:pt idx="1067">
                  <c:v>80</c:v>
                </c:pt>
                <c:pt idx="1068">
                  <c:v>80</c:v>
                </c:pt>
                <c:pt idx="1069">
                  <c:v>80</c:v>
                </c:pt>
                <c:pt idx="1070">
                  <c:v>79.989999999999995</c:v>
                </c:pt>
                <c:pt idx="1071">
                  <c:v>79.989999999999995</c:v>
                </c:pt>
                <c:pt idx="1072">
                  <c:v>79.989999999999995</c:v>
                </c:pt>
                <c:pt idx="1073">
                  <c:v>79.989999999999995</c:v>
                </c:pt>
                <c:pt idx="1074">
                  <c:v>79.989999999999995</c:v>
                </c:pt>
                <c:pt idx="1075">
                  <c:v>79.989999999999995</c:v>
                </c:pt>
                <c:pt idx="1076" formatCode="#,##0.00">
                  <c:v>79.98</c:v>
                </c:pt>
                <c:pt idx="1077" formatCode="#,##0.00">
                  <c:v>79.98</c:v>
                </c:pt>
                <c:pt idx="1078" formatCode="#,##0.00">
                  <c:v>79.98</c:v>
                </c:pt>
                <c:pt idx="1079" formatCode="#,##0.00">
                  <c:v>79.98</c:v>
                </c:pt>
                <c:pt idx="1080" formatCode="#,##0.00">
                  <c:v>79.98</c:v>
                </c:pt>
                <c:pt idx="1081" formatCode="#,##0.00">
                  <c:v>79.98</c:v>
                </c:pt>
                <c:pt idx="1082" formatCode="#,##0.00">
                  <c:v>79.98</c:v>
                </c:pt>
                <c:pt idx="1083" formatCode="#,##0.00">
                  <c:v>79.98</c:v>
                </c:pt>
                <c:pt idx="1084" formatCode="#,##0.00">
                  <c:v>79.89</c:v>
                </c:pt>
                <c:pt idx="1085" formatCode="#,##0.00">
                  <c:v>79.89</c:v>
                </c:pt>
                <c:pt idx="1086" formatCode="#,##0.00">
                  <c:v>79.89</c:v>
                </c:pt>
                <c:pt idx="1087" formatCode="#,##0.00">
                  <c:v>79.89</c:v>
                </c:pt>
                <c:pt idx="1088">
                  <c:v>79.87</c:v>
                </c:pt>
                <c:pt idx="1089" formatCode="#,##0.00">
                  <c:v>79.84</c:v>
                </c:pt>
                <c:pt idx="1090" formatCode="#,##0.00">
                  <c:v>79.75</c:v>
                </c:pt>
                <c:pt idx="1091" formatCode="#,##0.00">
                  <c:v>79.75</c:v>
                </c:pt>
                <c:pt idx="1092" formatCode="#,##0.00">
                  <c:v>79.75</c:v>
                </c:pt>
                <c:pt idx="1093" formatCode="#,##0.00">
                  <c:v>79.75</c:v>
                </c:pt>
                <c:pt idx="1094" formatCode="#,##0.00">
                  <c:v>79.64</c:v>
                </c:pt>
                <c:pt idx="1095" formatCode="#,##0.00">
                  <c:v>79.64</c:v>
                </c:pt>
                <c:pt idx="1096" formatCode="#,##0.00">
                  <c:v>79.64</c:v>
                </c:pt>
                <c:pt idx="1097" formatCode="#,##0.00">
                  <c:v>79.64</c:v>
                </c:pt>
                <c:pt idx="1098" formatCode="#,##0.00">
                  <c:v>79.64</c:v>
                </c:pt>
                <c:pt idx="1099" formatCode="#,##0.00">
                  <c:v>79.63</c:v>
                </c:pt>
                <c:pt idx="1100" formatCode="#,##0.00">
                  <c:v>79.48</c:v>
                </c:pt>
                <c:pt idx="1101" formatCode="#,##0.00">
                  <c:v>79.48</c:v>
                </c:pt>
                <c:pt idx="1102" formatCode="#,##0.00">
                  <c:v>79.48</c:v>
                </c:pt>
                <c:pt idx="1103" formatCode="#,##0.00">
                  <c:v>79.48</c:v>
                </c:pt>
                <c:pt idx="1104" formatCode="#,##0.00">
                  <c:v>79.48</c:v>
                </c:pt>
                <c:pt idx="1105" formatCode="#,##0.00">
                  <c:v>79.39</c:v>
                </c:pt>
                <c:pt idx="1106" formatCode="#,##0.00">
                  <c:v>79.28</c:v>
                </c:pt>
                <c:pt idx="1107" formatCode="#,##0.00">
                  <c:v>79.260000000000005</c:v>
                </c:pt>
                <c:pt idx="1108" formatCode="#,##0.00">
                  <c:v>79.260000000000005</c:v>
                </c:pt>
                <c:pt idx="1109" formatCode="#,##0.00">
                  <c:v>79.260000000000005</c:v>
                </c:pt>
                <c:pt idx="1110" formatCode="#,##0.00">
                  <c:v>79.260000000000005</c:v>
                </c:pt>
                <c:pt idx="1111" formatCode="#,##0.00">
                  <c:v>79.260000000000005</c:v>
                </c:pt>
                <c:pt idx="1112" formatCode="#,##0.00">
                  <c:v>79.260000000000005</c:v>
                </c:pt>
                <c:pt idx="1113" formatCode="#,##0.00">
                  <c:v>79.260000000000005</c:v>
                </c:pt>
                <c:pt idx="1114" formatCode="#,##0.00">
                  <c:v>79.14</c:v>
                </c:pt>
                <c:pt idx="1115" formatCode="#,##0.00">
                  <c:v>79.03</c:v>
                </c:pt>
                <c:pt idx="1116" formatCode="#,##0.00">
                  <c:v>79.010000000000005</c:v>
                </c:pt>
                <c:pt idx="1117" formatCode="#,##0.00">
                  <c:v>79.010000000000005</c:v>
                </c:pt>
                <c:pt idx="1118" formatCode="#,##0.00">
                  <c:v>79.010000000000005</c:v>
                </c:pt>
                <c:pt idx="1119" formatCode="#,##0.00">
                  <c:v>79.010000000000005</c:v>
                </c:pt>
                <c:pt idx="1120" formatCode="#,##0.00">
                  <c:v>79.010000000000005</c:v>
                </c:pt>
                <c:pt idx="1121" formatCode="#,##0.00">
                  <c:v>79.010000000000005</c:v>
                </c:pt>
                <c:pt idx="1122">
                  <c:v>78.88</c:v>
                </c:pt>
                <c:pt idx="1123" formatCode="#,##0.00">
                  <c:v>78.88</c:v>
                </c:pt>
                <c:pt idx="1124" formatCode="#,##0.00">
                  <c:v>78.88</c:v>
                </c:pt>
                <c:pt idx="1125" formatCode="#,##0.00">
                  <c:v>78.88</c:v>
                </c:pt>
                <c:pt idx="1126" formatCode="#,##0.00">
                  <c:v>78.88</c:v>
                </c:pt>
                <c:pt idx="1127" formatCode="#,##0.00">
                  <c:v>78.88</c:v>
                </c:pt>
                <c:pt idx="1128" formatCode="#,##0.00">
                  <c:v>78.87</c:v>
                </c:pt>
                <c:pt idx="1129" formatCode="#,##0.00">
                  <c:v>78.81</c:v>
                </c:pt>
                <c:pt idx="1130" formatCode="#,##0.00">
                  <c:v>78.739999999999995</c:v>
                </c:pt>
                <c:pt idx="1131" formatCode="General">
                  <c:v>78.739999999999995</c:v>
                </c:pt>
                <c:pt idx="1132" formatCode="#,##0.00">
                  <c:v>78.64</c:v>
                </c:pt>
                <c:pt idx="1133" formatCode="#,##0.00">
                  <c:v>78.599999999999994</c:v>
                </c:pt>
                <c:pt idx="1134" formatCode="#,##0.00">
                  <c:v>78.5</c:v>
                </c:pt>
                <c:pt idx="1135">
                  <c:v>78.48</c:v>
                </c:pt>
                <c:pt idx="1136" formatCode="#,##0.00">
                  <c:v>78.34</c:v>
                </c:pt>
                <c:pt idx="1137" formatCode="#,##0.00">
                  <c:v>78.11</c:v>
                </c:pt>
                <c:pt idx="1138" formatCode="#,##0.00">
                  <c:v>78.08</c:v>
                </c:pt>
                <c:pt idx="1139" formatCode="#,##0.00">
                  <c:v>77.84</c:v>
                </c:pt>
                <c:pt idx="1140" formatCode="#,##0.00">
                  <c:v>77.819999999999993</c:v>
                </c:pt>
                <c:pt idx="1141">
                  <c:v>77.69</c:v>
                </c:pt>
                <c:pt idx="1142" formatCode="#,##0.00">
                  <c:v>77.64</c:v>
                </c:pt>
                <c:pt idx="1143" formatCode="#,##0.00">
                  <c:v>77.56</c:v>
                </c:pt>
                <c:pt idx="1144">
                  <c:v>77.5</c:v>
                </c:pt>
                <c:pt idx="1145" formatCode="#,##0.00">
                  <c:v>77.41</c:v>
                </c:pt>
                <c:pt idx="1146">
                  <c:v>77.239999999999995</c:v>
                </c:pt>
                <c:pt idx="1147" formatCode="#,##0.00">
                  <c:v>77.16</c:v>
                </c:pt>
                <c:pt idx="1148">
                  <c:v>77</c:v>
                </c:pt>
                <c:pt idx="1149" formatCode="#,##0.00">
                  <c:v>76.959999999999994</c:v>
                </c:pt>
                <c:pt idx="1150">
                  <c:v>76.739999999999995</c:v>
                </c:pt>
                <c:pt idx="1151" formatCode="#,##0.00">
                  <c:v>76.72</c:v>
                </c:pt>
                <c:pt idx="1152">
                  <c:v>76.489999999999995</c:v>
                </c:pt>
                <c:pt idx="1153" formatCode="#,##0.00">
                  <c:v>76.45</c:v>
                </c:pt>
                <c:pt idx="1154">
                  <c:v>76.22</c:v>
                </c:pt>
                <c:pt idx="1155" formatCode="#,##0.00">
                  <c:v>76.17</c:v>
                </c:pt>
                <c:pt idx="1156">
                  <c:v>75.94</c:v>
                </c:pt>
                <c:pt idx="1157" formatCode="#,##0.00">
                  <c:v>75.88</c:v>
                </c:pt>
                <c:pt idx="1158">
                  <c:v>75.66</c:v>
                </c:pt>
                <c:pt idx="1159" formatCode="#,##0.00">
                  <c:v>75.62</c:v>
                </c:pt>
                <c:pt idx="1160" formatCode="#,##0.00">
                  <c:v>75.3</c:v>
                </c:pt>
                <c:pt idx="1161" formatCode="#,##0.00">
                  <c:v>74.97</c:v>
                </c:pt>
                <c:pt idx="1162" formatCode="#,##0.00">
                  <c:v>74.650000000000006</c:v>
                </c:pt>
                <c:pt idx="1163" formatCode="#,##0.00">
                  <c:v>74.33</c:v>
                </c:pt>
                <c:pt idx="1164">
                  <c:v>74.11</c:v>
                </c:pt>
                <c:pt idx="1165" formatCode="#,##0.00">
                  <c:v>74.010000000000005</c:v>
                </c:pt>
                <c:pt idx="1166" formatCode="#,##0.00">
                  <c:v>73.7</c:v>
                </c:pt>
                <c:pt idx="1167" formatCode="#,##0.00">
                  <c:v>73.38</c:v>
                </c:pt>
                <c:pt idx="1168" formatCode="#,##0.00">
                  <c:v>73.05</c:v>
                </c:pt>
                <c:pt idx="1169" formatCode="#,##0.00">
                  <c:v>72.7</c:v>
                </c:pt>
                <c:pt idx="1170" formatCode="#,##0.00">
                  <c:v>72.37</c:v>
                </c:pt>
                <c:pt idx="1171" formatCode="#,##0.00">
                  <c:v>72.34</c:v>
                </c:pt>
                <c:pt idx="1172" formatCode="#,##0.00">
                  <c:v>72.28</c:v>
                </c:pt>
                <c:pt idx="1173" formatCode="#,##0.00">
                  <c:v>72.27</c:v>
                </c:pt>
                <c:pt idx="1174" formatCode="#,##0.00">
                  <c:v>72.239999999999995</c:v>
                </c:pt>
                <c:pt idx="1175" formatCode="#,##0.00">
                  <c:v>72.19</c:v>
                </c:pt>
                <c:pt idx="1176" formatCode="#,##0.00">
                  <c:v>72.17</c:v>
                </c:pt>
                <c:pt idx="1177" formatCode="#,##0.00">
                  <c:v>72.150000000000006</c:v>
                </c:pt>
                <c:pt idx="1178" formatCode="#,##0.00">
                  <c:v>72.150000000000006</c:v>
                </c:pt>
                <c:pt idx="1179" formatCode="#,##0.00">
                  <c:v>72.03</c:v>
                </c:pt>
                <c:pt idx="1180" formatCode="#,##0.00">
                  <c:v>71.84</c:v>
                </c:pt>
                <c:pt idx="1181" formatCode="#,##0.00">
                  <c:v>71.62</c:v>
                </c:pt>
                <c:pt idx="1182" formatCode="#,##0.00">
                  <c:v>71.599999999999994</c:v>
                </c:pt>
                <c:pt idx="1183" formatCode="#,##0.00">
                  <c:v>71.39</c:v>
                </c:pt>
                <c:pt idx="1184" formatCode="#,##0.00">
                  <c:v>71.3</c:v>
                </c:pt>
                <c:pt idx="1185" formatCode="#,##0.00">
                  <c:v>71.28</c:v>
                </c:pt>
                <c:pt idx="1186" formatCode="#,##0.00">
                  <c:v>71.239999999999995</c:v>
                </c:pt>
                <c:pt idx="1187" formatCode="#,##0.00">
                  <c:v>71</c:v>
                </c:pt>
                <c:pt idx="1188" formatCode="#,##0.00">
                  <c:v>70.87</c:v>
                </c:pt>
                <c:pt idx="1189" formatCode="#,##0.00">
                  <c:v>70.86</c:v>
                </c:pt>
                <c:pt idx="1190" formatCode="#,##0.00">
                  <c:v>70.819999999999993</c:v>
                </c:pt>
                <c:pt idx="1191" formatCode="#,##0.00">
                  <c:v>70.680000000000007</c:v>
                </c:pt>
                <c:pt idx="1192" formatCode="#,##0.00">
                  <c:v>70.42</c:v>
                </c:pt>
                <c:pt idx="1193" formatCode="#,##0.00">
                  <c:v>70.2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76-493C-99DF-13F5C7B6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88767"/>
        <c:axId val="1"/>
      </c:scatterChart>
      <c:valAx>
        <c:axId val="998288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887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HP11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[3]HP11!$C$19:$C$281</c:f>
              <c:numCache>
                <c:formatCode>General</c:formatCode>
                <c:ptCount val="263"/>
                <c:pt idx="0">
                  <c:v>295</c:v>
                </c:pt>
                <c:pt idx="1">
                  <c:v>380</c:v>
                </c:pt>
                <c:pt idx="2">
                  <c:v>380</c:v>
                </c:pt>
                <c:pt idx="3">
                  <c:v>360</c:v>
                </c:pt>
                <c:pt idx="4">
                  <c:v>320</c:v>
                </c:pt>
                <c:pt idx="5">
                  <c:v>305</c:v>
                </c:pt>
                <c:pt idx="6">
                  <c:v>295</c:v>
                </c:pt>
                <c:pt idx="7">
                  <c:v>270</c:v>
                </c:pt>
                <c:pt idx="8">
                  <c:v>325</c:v>
                </c:pt>
                <c:pt idx="9">
                  <c:v>400</c:v>
                </c:pt>
                <c:pt idx="10">
                  <c:v>385</c:v>
                </c:pt>
                <c:pt idx="11">
                  <c:v>380</c:v>
                </c:pt>
                <c:pt idx="12">
                  <c:v>370</c:v>
                </c:pt>
                <c:pt idx="13">
                  <c:v>350</c:v>
                </c:pt>
                <c:pt idx="14">
                  <c:v>345</c:v>
                </c:pt>
                <c:pt idx="15">
                  <c:v>380</c:v>
                </c:pt>
                <c:pt idx="16">
                  <c:v>360</c:v>
                </c:pt>
                <c:pt idx="17">
                  <c:v>350</c:v>
                </c:pt>
                <c:pt idx="18">
                  <c:v>335</c:v>
                </c:pt>
                <c:pt idx="19">
                  <c:v>340</c:v>
                </c:pt>
                <c:pt idx="20">
                  <c:v>310</c:v>
                </c:pt>
                <c:pt idx="21">
                  <c:v>285</c:v>
                </c:pt>
                <c:pt idx="22">
                  <c:v>290</c:v>
                </c:pt>
                <c:pt idx="23">
                  <c:v>340</c:v>
                </c:pt>
                <c:pt idx="24">
                  <c:v>411</c:v>
                </c:pt>
                <c:pt idx="25">
                  <c:v>416</c:v>
                </c:pt>
                <c:pt idx="26">
                  <c:v>412</c:v>
                </c:pt>
                <c:pt idx="27">
                  <c:v>415</c:v>
                </c:pt>
                <c:pt idx="28">
                  <c:v>413</c:v>
                </c:pt>
                <c:pt idx="29">
                  <c:v>409</c:v>
                </c:pt>
                <c:pt idx="30">
                  <c:v>409</c:v>
                </c:pt>
                <c:pt idx="31">
                  <c:v>409</c:v>
                </c:pt>
                <c:pt idx="32">
                  <c:v>401</c:v>
                </c:pt>
                <c:pt idx="33">
                  <c:v>399</c:v>
                </c:pt>
                <c:pt idx="34">
                  <c:v>380</c:v>
                </c:pt>
                <c:pt idx="35">
                  <c:v>332</c:v>
                </c:pt>
                <c:pt idx="36">
                  <c:v>285</c:v>
                </c:pt>
                <c:pt idx="37">
                  <c:v>275</c:v>
                </c:pt>
                <c:pt idx="38">
                  <c:v>340</c:v>
                </c:pt>
                <c:pt idx="39">
                  <c:v>350</c:v>
                </c:pt>
                <c:pt idx="40">
                  <c:v>348</c:v>
                </c:pt>
                <c:pt idx="41">
                  <c:v>341</c:v>
                </c:pt>
                <c:pt idx="42">
                  <c:v>339</c:v>
                </c:pt>
                <c:pt idx="43">
                  <c:v>339</c:v>
                </c:pt>
                <c:pt idx="44">
                  <c:v>339</c:v>
                </c:pt>
                <c:pt idx="45">
                  <c:v>330</c:v>
                </c:pt>
                <c:pt idx="46">
                  <c:v>330</c:v>
                </c:pt>
                <c:pt idx="47">
                  <c:v>329</c:v>
                </c:pt>
                <c:pt idx="48">
                  <c:v>325</c:v>
                </c:pt>
                <c:pt idx="49">
                  <c:v>320</c:v>
                </c:pt>
                <c:pt idx="50">
                  <c:v>306</c:v>
                </c:pt>
                <c:pt idx="51">
                  <c:v>306</c:v>
                </c:pt>
                <c:pt idx="52">
                  <c:v>272</c:v>
                </c:pt>
                <c:pt idx="53">
                  <c:v>314</c:v>
                </c:pt>
                <c:pt idx="54">
                  <c:v>331</c:v>
                </c:pt>
                <c:pt idx="55">
                  <c:v>340</c:v>
                </c:pt>
                <c:pt idx="56">
                  <c:v>380</c:v>
                </c:pt>
                <c:pt idx="57">
                  <c:v>391</c:v>
                </c:pt>
                <c:pt idx="58">
                  <c:v>382</c:v>
                </c:pt>
                <c:pt idx="59">
                  <c:v>369</c:v>
                </c:pt>
                <c:pt idx="60">
                  <c:v>355</c:v>
                </c:pt>
                <c:pt idx="61">
                  <c:v>350</c:v>
                </c:pt>
                <c:pt idx="62">
                  <c:v>344</c:v>
                </c:pt>
                <c:pt idx="63">
                  <c:v>341</c:v>
                </c:pt>
                <c:pt idx="64">
                  <c:v>320</c:v>
                </c:pt>
                <c:pt idx="65">
                  <c:v>400</c:v>
                </c:pt>
                <c:pt idx="66">
                  <c:v>395</c:v>
                </c:pt>
                <c:pt idx="67">
                  <c:v>400</c:v>
                </c:pt>
                <c:pt idx="68">
                  <c:v>399</c:v>
                </c:pt>
                <c:pt idx="69">
                  <c:v>399</c:v>
                </c:pt>
                <c:pt idx="70">
                  <c:v>397</c:v>
                </c:pt>
                <c:pt idx="71">
                  <c:v>390</c:v>
                </c:pt>
                <c:pt idx="72">
                  <c:v>369</c:v>
                </c:pt>
                <c:pt idx="73">
                  <c:v>353</c:v>
                </c:pt>
                <c:pt idx="74">
                  <c:v>299</c:v>
                </c:pt>
                <c:pt idx="75">
                  <c:v>373</c:v>
                </c:pt>
                <c:pt idx="76">
                  <c:v>402</c:v>
                </c:pt>
                <c:pt idx="77">
                  <c:v>415</c:v>
                </c:pt>
                <c:pt idx="78">
                  <c:v>419</c:v>
                </c:pt>
                <c:pt idx="79">
                  <c:v>424</c:v>
                </c:pt>
                <c:pt idx="80">
                  <c:v>418</c:v>
                </c:pt>
                <c:pt idx="81">
                  <c:v>415</c:v>
                </c:pt>
                <c:pt idx="82">
                  <c:v>411</c:v>
                </c:pt>
                <c:pt idx="83">
                  <c:v>423</c:v>
                </c:pt>
                <c:pt idx="84">
                  <c:v>412</c:v>
                </c:pt>
                <c:pt idx="85">
                  <c:v>409</c:v>
                </c:pt>
                <c:pt idx="86">
                  <c:v>419</c:v>
                </c:pt>
                <c:pt idx="87">
                  <c:v>419</c:v>
                </c:pt>
                <c:pt idx="88">
                  <c:v>419</c:v>
                </c:pt>
                <c:pt idx="89">
                  <c:v>414</c:v>
                </c:pt>
                <c:pt idx="90">
                  <c:v>414</c:v>
                </c:pt>
                <c:pt idx="91">
                  <c:v>413</c:v>
                </c:pt>
                <c:pt idx="92">
                  <c:v>415</c:v>
                </c:pt>
                <c:pt idx="93">
                  <c:v>415</c:v>
                </c:pt>
                <c:pt idx="94">
                  <c:v>415</c:v>
                </c:pt>
                <c:pt idx="95">
                  <c:v>397</c:v>
                </c:pt>
                <c:pt idx="96">
                  <c:v>377</c:v>
                </c:pt>
                <c:pt idx="97">
                  <c:v>374</c:v>
                </c:pt>
                <c:pt idx="98">
                  <c:v>379</c:v>
                </c:pt>
                <c:pt idx="99">
                  <c:v>410</c:v>
                </c:pt>
                <c:pt idx="100">
                  <c:v>415</c:v>
                </c:pt>
                <c:pt idx="101">
                  <c:v>419</c:v>
                </c:pt>
                <c:pt idx="102">
                  <c:v>419</c:v>
                </c:pt>
                <c:pt idx="103">
                  <c:v>419</c:v>
                </c:pt>
                <c:pt idx="104">
                  <c:v>419</c:v>
                </c:pt>
                <c:pt idx="105">
                  <c:v>410</c:v>
                </c:pt>
                <c:pt idx="106">
                  <c:v>403</c:v>
                </c:pt>
                <c:pt idx="107">
                  <c:v>396</c:v>
                </c:pt>
                <c:pt idx="108">
                  <c:v>396</c:v>
                </c:pt>
                <c:pt idx="109">
                  <c:v>392</c:v>
                </c:pt>
                <c:pt idx="110">
                  <c:v>390</c:v>
                </c:pt>
                <c:pt idx="111">
                  <c:v>389</c:v>
                </c:pt>
                <c:pt idx="112">
                  <c:v>387</c:v>
                </c:pt>
                <c:pt idx="113">
                  <c:v>384</c:v>
                </c:pt>
                <c:pt idx="114">
                  <c:v>364</c:v>
                </c:pt>
                <c:pt idx="115">
                  <c:v>328</c:v>
                </c:pt>
                <c:pt idx="116">
                  <c:v>349</c:v>
                </c:pt>
                <c:pt idx="117">
                  <c:v>400</c:v>
                </c:pt>
                <c:pt idx="118">
                  <c:v>426</c:v>
                </c:pt>
                <c:pt idx="119">
                  <c:v>419</c:v>
                </c:pt>
                <c:pt idx="120">
                  <c:v>419</c:v>
                </c:pt>
                <c:pt idx="121">
                  <c:v>421</c:v>
                </c:pt>
                <c:pt idx="122">
                  <c:v>419</c:v>
                </c:pt>
                <c:pt idx="123">
                  <c:v>419</c:v>
                </c:pt>
                <c:pt idx="124">
                  <c:v>419</c:v>
                </c:pt>
                <c:pt idx="125">
                  <c:v>415</c:v>
                </c:pt>
                <c:pt idx="126">
                  <c:v>401</c:v>
                </c:pt>
                <c:pt idx="127">
                  <c:v>390</c:v>
                </c:pt>
                <c:pt idx="128">
                  <c:v>350</c:v>
                </c:pt>
                <c:pt idx="129">
                  <c:v>345</c:v>
                </c:pt>
                <c:pt idx="130">
                  <c:v>365</c:v>
                </c:pt>
                <c:pt idx="131">
                  <c:v>370</c:v>
                </c:pt>
                <c:pt idx="132">
                  <c:v>372</c:v>
                </c:pt>
                <c:pt idx="133">
                  <c:v>395</c:v>
                </c:pt>
                <c:pt idx="134">
                  <c:v>400</c:v>
                </c:pt>
                <c:pt idx="135">
                  <c:v>406</c:v>
                </c:pt>
                <c:pt idx="136">
                  <c:v>404</c:v>
                </c:pt>
                <c:pt idx="137">
                  <c:v>399</c:v>
                </c:pt>
                <c:pt idx="138">
                  <c:v>399</c:v>
                </c:pt>
                <c:pt idx="139">
                  <c:v>400</c:v>
                </c:pt>
                <c:pt idx="140">
                  <c:v>400</c:v>
                </c:pt>
                <c:pt idx="141">
                  <c:v>401</c:v>
                </c:pt>
                <c:pt idx="142">
                  <c:v>401</c:v>
                </c:pt>
                <c:pt idx="143">
                  <c:v>401</c:v>
                </c:pt>
                <c:pt idx="144">
                  <c:v>387</c:v>
                </c:pt>
                <c:pt idx="145">
                  <c:v>326</c:v>
                </c:pt>
                <c:pt idx="146">
                  <c:v>312</c:v>
                </c:pt>
                <c:pt idx="147">
                  <c:v>343</c:v>
                </c:pt>
                <c:pt idx="148">
                  <c:v>372</c:v>
                </c:pt>
                <c:pt idx="149">
                  <c:v>410</c:v>
                </c:pt>
                <c:pt idx="150">
                  <c:v>405</c:v>
                </c:pt>
                <c:pt idx="151">
                  <c:v>406</c:v>
                </c:pt>
                <c:pt idx="152">
                  <c:v>408</c:v>
                </c:pt>
                <c:pt idx="153">
                  <c:v>420</c:v>
                </c:pt>
                <c:pt idx="154">
                  <c:v>419</c:v>
                </c:pt>
                <c:pt idx="155">
                  <c:v>419</c:v>
                </c:pt>
                <c:pt idx="156">
                  <c:v>402</c:v>
                </c:pt>
                <c:pt idx="157">
                  <c:v>402</c:v>
                </c:pt>
                <c:pt idx="158">
                  <c:v>398</c:v>
                </c:pt>
                <c:pt idx="159">
                  <c:v>395</c:v>
                </c:pt>
                <c:pt idx="160">
                  <c:v>395</c:v>
                </c:pt>
                <c:pt idx="161">
                  <c:v>390</c:v>
                </c:pt>
                <c:pt idx="162">
                  <c:v>365</c:v>
                </c:pt>
                <c:pt idx="163">
                  <c:v>342</c:v>
                </c:pt>
                <c:pt idx="164">
                  <c:v>327</c:v>
                </c:pt>
                <c:pt idx="165">
                  <c:v>296</c:v>
                </c:pt>
                <c:pt idx="166">
                  <c:v>278</c:v>
                </c:pt>
                <c:pt idx="167">
                  <c:v>280</c:v>
                </c:pt>
                <c:pt idx="168">
                  <c:v>285</c:v>
                </c:pt>
                <c:pt idx="169">
                  <c:v>310</c:v>
                </c:pt>
                <c:pt idx="170">
                  <c:v>341</c:v>
                </c:pt>
                <c:pt idx="171">
                  <c:v>350</c:v>
                </c:pt>
                <c:pt idx="172">
                  <c:v>350</c:v>
                </c:pt>
                <c:pt idx="173">
                  <c:v>359</c:v>
                </c:pt>
                <c:pt idx="174">
                  <c:v>359</c:v>
                </c:pt>
                <c:pt idx="175">
                  <c:v>370</c:v>
                </c:pt>
                <c:pt idx="176">
                  <c:v>375</c:v>
                </c:pt>
                <c:pt idx="177">
                  <c:v>375</c:v>
                </c:pt>
                <c:pt idx="178">
                  <c:v>377</c:v>
                </c:pt>
                <c:pt idx="179">
                  <c:v>381</c:v>
                </c:pt>
                <c:pt idx="180">
                  <c:v>400</c:v>
                </c:pt>
                <c:pt idx="181">
                  <c:v>401</c:v>
                </c:pt>
                <c:pt idx="182">
                  <c:v>406</c:v>
                </c:pt>
                <c:pt idx="183">
                  <c:v>409</c:v>
                </c:pt>
                <c:pt idx="184">
                  <c:v>410</c:v>
                </c:pt>
                <c:pt idx="185">
                  <c:v>415</c:v>
                </c:pt>
                <c:pt idx="186">
                  <c:v>410</c:v>
                </c:pt>
                <c:pt idx="187">
                  <c:v>410</c:v>
                </c:pt>
                <c:pt idx="188">
                  <c:v>412</c:v>
                </c:pt>
                <c:pt idx="189">
                  <c:v>409</c:v>
                </c:pt>
                <c:pt idx="190">
                  <c:v>409</c:v>
                </c:pt>
                <c:pt idx="191">
                  <c:v>405</c:v>
                </c:pt>
                <c:pt idx="192">
                  <c:v>403</c:v>
                </c:pt>
                <c:pt idx="193">
                  <c:v>403</c:v>
                </c:pt>
                <c:pt idx="194">
                  <c:v>402</c:v>
                </c:pt>
                <c:pt idx="195">
                  <c:v>400</c:v>
                </c:pt>
                <c:pt idx="196">
                  <c:v>398</c:v>
                </c:pt>
                <c:pt idx="197">
                  <c:v>385</c:v>
                </c:pt>
                <c:pt idx="198">
                  <c:v>360</c:v>
                </c:pt>
                <c:pt idx="199">
                  <c:v>361</c:v>
                </c:pt>
                <c:pt idx="200">
                  <c:v>365</c:v>
                </c:pt>
                <c:pt idx="201">
                  <c:v>370</c:v>
                </c:pt>
                <c:pt idx="202">
                  <c:v>373</c:v>
                </c:pt>
                <c:pt idx="203">
                  <c:v>384</c:v>
                </c:pt>
                <c:pt idx="204">
                  <c:v>391</c:v>
                </c:pt>
                <c:pt idx="205">
                  <c:v>395</c:v>
                </c:pt>
                <c:pt idx="206">
                  <c:v>420</c:v>
                </c:pt>
                <c:pt idx="207">
                  <c:v>418</c:v>
                </c:pt>
                <c:pt idx="208">
                  <c:v>415</c:v>
                </c:pt>
                <c:pt idx="209">
                  <c:v>408</c:v>
                </c:pt>
                <c:pt idx="210">
                  <c:v>400</c:v>
                </c:pt>
                <c:pt idx="211">
                  <c:v>390</c:v>
                </c:pt>
                <c:pt idx="212">
                  <c:v>374</c:v>
                </c:pt>
                <c:pt idx="213">
                  <c:v>371</c:v>
                </c:pt>
                <c:pt idx="214">
                  <c:v>370</c:v>
                </c:pt>
                <c:pt idx="215">
                  <c:v>369</c:v>
                </c:pt>
                <c:pt idx="216">
                  <c:v>368</c:v>
                </c:pt>
                <c:pt idx="217">
                  <c:v>364</c:v>
                </c:pt>
                <c:pt idx="218">
                  <c:v>361</c:v>
                </c:pt>
                <c:pt idx="219">
                  <c:v>350</c:v>
                </c:pt>
                <c:pt idx="220">
                  <c:v>304</c:v>
                </c:pt>
                <c:pt idx="221">
                  <c:v>289</c:v>
                </c:pt>
                <c:pt idx="222">
                  <c:v>280</c:v>
                </c:pt>
                <c:pt idx="223">
                  <c:v>292</c:v>
                </c:pt>
                <c:pt idx="224">
                  <c:v>304</c:v>
                </c:pt>
                <c:pt idx="225">
                  <c:v>330</c:v>
                </c:pt>
                <c:pt idx="226">
                  <c:v>345</c:v>
                </c:pt>
                <c:pt idx="227">
                  <c:v>355</c:v>
                </c:pt>
                <c:pt idx="228">
                  <c:v>370</c:v>
                </c:pt>
                <c:pt idx="229">
                  <c:v>380</c:v>
                </c:pt>
                <c:pt idx="230">
                  <c:v>380</c:v>
                </c:pt>
                <c:pt idx="231">
                  <c:v>370</c:v>
                </c:pt>
                <c:pt idx="232">
                  <c:v>360</c:v>
                </c:pt>
                <c:pt idx="233">
                  <c:v>355</c:v>
                </c:pt>
                <c:pt idx="234">
                  <c:v>350</c:v>
                </c:pt>
                <c:pt idx="235">
                  <c:v>348</c:v>
                </c:pt>
                <c:pt idx="236">
                  <c:v>345</c:v>
                </c:pt>
                <c:pt idx="237">
                  <c:v>345</c:v>
                </c:pt>
                <c:pt idx="238">
                  <c:v>340</c:v>
                </c:pt>
                <c:pt idx="239">
                  <c:v>339</c:v>
                </c:pt>
                <c:pt idx="240">
                  <c:v>335</c:v>
                </c:pt>
                <c:pt idx="241">
                  <c:v>332</c:v>
                </c:pt>
                <c:pt idx="242">
                  <c:v>321</c:v>
                </c:pt>
                <c:pt idx="243">
                  <c:v>300</c:v>
                </c:pt>
                <c:pt idx="244">
                  <c:v>290</c:v>
                </c:pt>
                <c:pt idx="245">
                  <c:v>280</c:v>
                </c:pt>
                <c:pt idx="246">
                  <c:v>289</c:v>
                </c:pt>
                <c:pt idx="247">
                  <c:v>292</c:v>
                </c:pt>
                <c:pt idx="248">
                  <c:v>300</c:v>
                </c:pt>
                <c:pt idx="249">
                  <c:v>310</c:v>
                </c:pt>
                <c:pt idx="250">
                  <c:v>330</c:v>
                </c:pt>
                <c:pt idx="251">
                  <c:v>350</c:v>
                </c:pt>
                <c:pt idx="252">
                  <c:v>360</c:v>
                </c:pt>
                <c:pt idx="253">
                  <c:v>369</c:v>
                </c:pt>
                <c:pt idx="254">
                  <c:v>371</c:v>
                </c:pt>
                <c:pt idx="255">
                  <c:v>380</c:v>
                </c:pt>
                <c:pt idx="256">
                  <c:v>360</c:v>
                </c:pt>
                <c:pt idx="257">
                  <c:v>355</c:v>
                </c:pt>
                <c:pt idx="258">
                  <c:v>351</c:v>
                </c:pt>
                <c:pt idx="259">
                  <c:v>350</c:v>
                </c:pt>
                <c:pt idx="260">
                  <c:v>350</c:v>
                </c:pt>
                <c:pt idx="261">
                  <c:v>347</c:v>
                </c:pt>
                <c:pt idx="262">
                  <c:v>347</c:v>
                </c:pt>
              </c:numCache>
            </c:numRef>
          </c:xVal>
          <c:yVal>
            <c:numRef>
              <c:f>[3]HP11!$B$19:$B$281</c:f>
              <c:numCache>
                <c:formatCode>General</c:formatCode>
                <c:ptCount val="263"/>
                <c:pt idx="0">
                  <c:v>77.77</c:v>
                </c:pt>
                <c:pt idx="1">
                  <c:v>85.59</c:v>
                </c:pt>
                <c:pt idx="2">
                  <c:v>82.92</c:v>
                </c:pt>
                <c:pt idx="3">
                  <c:v>78.81</c:v>
                </c:pt>
                <c:pt idx="4">
                  <c:v>77.2</c:v>
                </c:pt>
                <c:pt idx="5">
                  <c:v>76.650000000000006</c:v>
                </c:pt>
                <c:pt idx="6">
                  <c:v>75.44</c:v>
                </c:pt>
                <c:pt idx="7">
                  <c:v>68.87</c:v>
                </c:pt>
                <c:pt idx="8">
                  <c:v>81.790000000000006</c:v>
                </c:pt>
                <c:pt idx="9">
                  <c:v>86.72</c:v>
                </c:pt>
                <c:pt idx="10">
                  <c:v>86.49</c:v>
                </c:pt>
                <c:pt idx="11">
                  <c:v>86.22</c:v>
                </c:pt>
                <c:pt idx="12">
                  <c:v>83.71</c:v>
                </c:pt>
                <c:pt idx="13">
                  <c:v>77.03</c:v>
                </c:pt>
                <c:pt idx="14">
                  <c:v>81.42</c:v>
                </c:pt>
                <c:pt idx="15">
                  <c:v>84.93</c:v>
                </c:pt>
                <c:pt idx="16">
                  <c:v>81.47</c:v>
                </c:pt>
                <c:pt idx="17">
                  <c:v>80.099999999999994</c:v>
                </c:pt>
                <c:pt idx="18">
                  <c:v>80.58</c:v>
                </c:pt>
                <c:pt idx="19">
                  <c:v>80.78</c:v>
                </c:pt>
                <c:pt idx="20">
                  <c:v>76.75</c:v>
                </c:pt>
                <c:pt idx="21">
                  <c:v>70.87</c:v>
                </c:pt>
                <c:pt idx="22">
                  <c:v>72.150000000000006</c:v>
                </c:pt>
                <c:pt idx="23">
                  <c:v>82.03</c:v>
                </c:pt>
                <c:pt idx="24">
                  <c:v>89.84</c:v>
                </c:pt>
                <c:pt idx="25">
                  <c:v>90.16</c:v>
                </c:pt>
                <c:pt idx="26">
                  <c:v>89.28</c:v>
                </c:pt>
                <c:pt idx="27">
                  <c:v>89.22</c:v>
                </c:pt>
                <c:pt idx="28">
                  <c:v>89.11</c:v>
                </c:pt>
                <c:pt idx="29">
                  <c:v>88.47</c:v>
                </c:pt>
                <c:pt idx="30">
                  <c:v>87.71</c:v>
                </c:pt>
                <c:pt idx="31">
                  <c:v>87.57</c:v>
                </c:pt>
                <c:pt idx="32">
                  <c:v>87.43</c:v>
                </c:pt>
                <c:pt idx="33">
                  <c:v>87.16</c:v>
                </c:pt>
                <c:pt idx="34">
                  <c:v>85.22</c:v>
                </c:pt>
                <c:pt idx="35">
                  <c:v>77.760000000000005</c:v>
                </c:pt>
                <c:pt idx="36">
                  <c:v>71.650000000000006</c:v>
                </c:pt>
                <c:pt idx="37">
                  <c:v>72.87</c:v>
                </c:pt>
                <c:pt idx="38">
                  <c:v>82.64</c:v>
                </c:pt>
                <c:pt idx="39">
                  <c:v>82.14</c:v>
                </c:pt>
                <c:pt idx="40">
                  <c:v>81.84</c:v>
                </c:pt>
                <c:pt idx="41">
                  <c:v>80.78</c:v>
                </c:pt>
                <c:pt idx="42">
                  <c:v>80.33</c:v>
                </c:pt>
                <c:pt idx="43">
                  <c:v>80.319999999999993</c:v>
                </c:pt>
                <c:pt idx="44">
                  <c:v>79.89</c:v>
                </c:pt>
                <c:pt idx="45">
                  <c:v>79.42</c:v>
                </c:pt>
                <c:pt idx="46">
                  <c:v>79.2</c:v>
                </c:pt>
                <c:pt idx="47">
                  <c:v>78.930000000000007</c:v>
                </c:pt>
                <c:pt idx="48">
                  <c:v>78.489999999999995</c:v>
                </c:pt>
                <c:pt idx="49">
                  <c:v>77.56</c:v>
                </c:pt>
                <c:pt idx="50">
                  <c:v>74.709999999999994</c:v>
                </c:pt>
                <c:pt idx="51">
                  <c:v>72.63</c:v>
                </c:pt>
                <c:pt idx="52">
                  <c:v>69.08</c:v>
                </c:pt>
                <c:pt idx="53">
                  <c:v>79.97</c:v>
                </c:pt>
                <c:pt idx="54">
                  <c:v>81.209999999999994</c:v>
                </c:pt>
                <c:pt idx="55">
                  <c:v>81.540000000000006</c:v>
                </c:pt>
                <c:pt idx="56">
                  <c:v>86.81</c:v>
                </c:pt>
                <c:pt idx="57">
                  <c:v>86.87</c:v>
                </c:pt>
                <c:pt idx="58">
                  <c:v>85.6</c:v>
                </c:pt>
                <c:pt idx="59">
                  <c:v>83.66</c:v>
                </c:pt>
                <c:pt idx="60">
                  <c:v>83.66</c:v>
                </c:pt>
                <c:pt idx="61">
                  <c:v>81.319999999999993</c:v>
                </c:pt>
                <c:pt idx="62">
                  <c:v>80.760000000000005</c:v>
                </c:pt>
                <c:pt idx="63">
                  <c:v>80.260000000000005</c:v>
                </c:pt>
                <c:pt idx="64">
                  <c:v>78.349999999999994</c:v>
                </c:pt>
                <c:pt idx="65">
                  <c:v>87.76</c:v>
                </c:pt>
                <c:pt idx="66">
                  <c:v>88.62</c:v>
                </c:pt>
                <c:pt idx="67">
                  <c:v>87.35</c:v>
                </c:pt>
                <c:pt idx="68">
                  <c:v>87.2</c:v>
                </c:pt>
                <c:pt idx="69">
                  <c:v>87.02</c:v>
                </c:pt>
                <c:pt idx="70">
                  <c:v>86.8</c:v>
                </c:pt>
                <c:pt idx="71">
                  <c:v>86.15</c:v>
                </c:pt>
                <c:pt idx="72">
                  <c:v>83.09</c:v>
                </c:pt>
                <c:pt idx="73">
                  <c:v>81.08</c:v>
                </c:pt>
                <c:pt idx="74">
                  <c:v>73.260000000000005</c:v>
                </c:pt>
                <c:pt idx="75">
                  <c:v>85.95</c:v>
                </c:pt>
                <c:pt idx="76">
                  <c:v>88.45</c:v>
                </c:pt>
                <c:pt idx="77">
                  <c:v>89.85</c:v>
                </c:pt>
                <c:pt idx="78">
                  <c:v>89.86</c:v>
                </c:pt>
                <c:pt idx="79">
                  <c:v>90.12</c:v>
                </c:pt>
                <c:pt idx="80">
                  <c:v>89.16</c:v>
                </c:pt>
                <c:pt idx="81">
                  <c:v>88.9</c:v>
                </c:pt>
                <c:pt idx="82">
                  <c:v>88.3</c:v>
                </c:pt>
                <c:pt idx="83">
                  <c:v>90.16</c:v>
                </c:pt>
                <c:pt idx="84">
                  <c:v>88.1</c:v>
                </c:pt>
                <c:pt idx="85">
                  <c:v>87.95</c:v>
                </c:pt>
                <c:pt idx="86">
                  <c:v>88.78</c:v>
                </c:pt>
                <c:pt idx="87">
                  <c:v>89.27</c:v>
                </c:pt>
                <c:pt idx="88">
                  <c:v>88.94</c:v>
                </c:pt>
                <c:pt idx="89">
                  <c:v>88.69</c:v>
                </c:pt>
                <c:pt idx="90">
                  <c:v>88.5</c:v>
                </c:pt>
                <c:pt idx="91">
                  <c:v>88.82</c:v>
                </c:pt>
                <c:pt idx="92">
                  <c:v>89.05</c:v>
                </c:pt>
                <c:pt idx="93">
                  <c:v>88.98</c:v>
                </c:pt>
                <c:pt idx="94">
                  <c:v>88.87</c:v>
                </c:pt>
                <c:pt idx="95">
                  <c:v>86.1</c:v>
                </c:pt>
                <c:pt idx="96">
                  <c:v>84.18</c:v>
                </c:pt>
                <c:pt idx="97">
                  <c:v>84.43</c:v>
                </c:pt>
                <c:pt idx="98">
                  <c:v>84.75</c:v>
                </c:pt>
                <c:pt idx="99">
                  <c:v>88.86</c:v>
                </c:pt>
                <c:pt idx="100">
                  <c:v>88.57</c:v>
                </c:pt>
                <c:pt idx="101">
                  <c:v>89.42</c:v>
                </c:pt>
                <c:pt idx="102">
                  <c:v>89.21</c:v>
                </c:pt>
                <c:pt idx="103">
                  <c:v>89.45</c:v>
                </c:pt>
                <c:pt idx="104">
                  <c:v>89.1</c:v>
                </c:pt>
                <c:pt idx="105">
                  <c:v>87.92</c:v>
                </c:pt>
                <c:pt idx="106">
                  <c:v>87.17</c:v>
                </c:pt>
                <c:pt idx="107">
                  <c:v>86.42</c:v>
                </c:pt>
                <c:pt idx="108">
                  <c:v>86.35</c:v>
                </c:pt>
                <c:pt idx="109">
                  <c:v>86</c:v>
                </c:pt>
                <c:pt idx="110">
                  <c:v>85.83</c:v>
                </c:pt>
                <c:pt idx="111">
                  <c:v>85.69</c:v>
                </c:pt>
                <c:pt idx="112">
                  <c:v>85.59</c:v>
                </c:pt>
                <c:pt idx="113">
                  <c:v>84.96</c:v>
                </c:pt>
                <c:pt idx="114">
                  <c:v>82.09</c:v>
                </c:pt>
                <c:pt idx="115">
                  <c:v>79.75</c:v>
                </c:pt>
                <c:pt idx="116">
                  <c:v>83</c:v>
                </c:pt>
                <c:pt idx="117">
                  <c:v>88.87</c:v>
                </c:pt>
                <c:pt idx="118">
                  <c:v>90.72</c:v>
                </c:pt>
                <c:pt idx="119">
                  <c:v>89.2</c:v>
                </c:pt>
                <c:pt idx="120">
                  <c:v>89.14</c:v>
                </c:pt>
                <c:pt idx="121">
                  <c:v>89.93</c:v>
                </c:pt>
                <c:pt idx="122">
                  <c:v>89.27</c:v>
                </c:pt>
                <c:pt idx="123">
                  <c:v>89.32</c:v>
                </c:pt>
                <c:pt idx="124">
                  <c:v>89.32</c:v>
                </c:pt>
                <c:pt idx="125">
                  <c:v>88.53</c:v>
                </c:pt>
                <c:pt idx="126">
                  <c:v>87.12</c:v>
                </c:pt>
                <c:pt idx="127">
                  <c:v>84.86</c:v>
                </c:pt>
                <c:pt idx="128">
                  <c:v>80.12</c:v>
                </c:pt>
                <c:pt idx="129">
                  <c:v>79.61</c:v>
                </c:pt>
                <c:pt idx="130">
                  <c:v>84.05</c:v>
                </c:pt>
                <c:pt idx="131">
                  <c:v>84.05</c:v>
                </c:pt>
                <c:pt idx="132">
                  <c:v>84.66</c:v>
                </c:pt>
                <c:pt idx="133">
                  <c:v>85.5</c:v>
                </c:pt>
                <c:pt idx="134">
                  <c:v>87.79</c:v>
                </c:pt>
                <c:pt idx="135">
                  <c:v>88.9</c:v>
                </c:pt>
                <c:pt idx="136">
                  <c:v>87.46</c:v>
                </c:pt>
                <c:pt idx="137">
                  <c:v>86.62</c:v>
                </c:pt>
                <c:pt idx="138">
                  <c:v>86.85</c:v>
                </c:pt>
                <c:pt idx="139">
                  <c:v>87.06</c:v>
                </c:pt>
                <c:pt idx="140">
                  <c:v>87.08</c:v>
                </c:pt>
                <c:pt idx="141">
                  <c:v>87.24</c:v>
                </c:pt>
                <c:pt idx="142">
                  <c:v>87.24</c:v>
                </c:pt>
                <c:pt idx="143">
                  <c:v>86.76</c:v>
                </c:pt>
                <c:pt idx="144">
                  <c:v>84.94</c:v>
                </c:pt>
                <c:pt idx="145">
                  <c:v>80.89</c:v>
                </c:pt>
                <c:pt idx="146">
                  <c:v>75.81</c:v>
                </c:pt>
                <c:pt idx="147">
                  <c:v>81.78</c:v>
                </c:pt>
                <c:pt idx="148">
                  <c:v>85.21</c:v>
                </c:pt>
                <c:pt idx="149">
                  <c:v>88.04</c:v>
                </c:pt>
                <c:pt idx="150">
                  <c:v>89.06</c:v>
                </c:pt>
                <c:pt idx="151">
                  <c:v>89.2</c:v>
                </c:pt>
                <c:pt idx="152">
                  <c:v>89.32</c:v>
                </c:pt>
                <c:pt idx="153">
                  <c:v>90.08</c:v>
                </c:pt>
                <c:pt idx="154">
                  <c:v>89.52</c:v>
                </c:pt>
                <c:pt idx="155">
                  <c:v>89.2</c:v>
                </c:pt>
                <c:pt idx="156">
                  <c:v>87.65</c:v>
                </c:pt>
                <c:pt idx="157">
                  <c:v>87.43</c:v>
                </c:pt>
                <c:pt idx="158">
                  <c:v>86.62</c:v>
                </c:pt>
                <c:pt idx="159">
                  <c:v>86.59</c:v>
                </c:pt>
                <c:pt idx="160">
                  <c:v>86.53</c:v>
                </c:pt>
                <c:pt idx="161">
                  <c:v>84.26</c:v>
                </c:pt>
                <c:pt idx="162">
                  <c:v>82.66</c:v>
                </c:pt>
                <c:pt idx="163">
                  <c:v>78.87</c:v>
                </c:pt>
                <c:pt idx="164">
                  <c:v>76.17</c:v>
                </c:pt>
                <c:pt idx="165">
                  <c:v>70.819999999999993</c:v>
                </c:pt>
                <c:pt idx="166">
                  <c:v>71.650000000000006</c:v>
                </c:pt>
                <c:pt idx="167">
                  <c:v>73.12</c:v>
                </c:pt>
                <c:pt idx="168">
                  <c:v>74.12</c:v>
                </c:pt>
                <c:pt idx="169">
                  <c:v>81.459999999999994</c:v>
                </c:pt>
                <c:pt idx="170">
                  <c:v>81.94</c:v>
                </c:pt>
                <c:pt idx="171">
                  <c:v>82.75</c:v>
                </c:pt>
                <c:pt idx="172">
                  <c:v>82.58</c:v>
                </c:pt>
                <c:pt idx="173">
                  <c:v>83.04</c:v>
                </c:pt>
                <c:pt idx="174">
                  <c:v>83.66</c:v>
                </c:pt>
                <c:pt idx="175">
                  <c:v>84.33</c:v>
                </c:pt>
                <c:pt idx="176">
                  <c:v>84.75</c:v>
                </c:pt>
                <c:pt idx="177">
                  <c:v>84.94</c:v>
                </c:pt>
                <c:pt idx="178">
                  <c:v>84.96</c:v>
                </c:pt>
                <c:pt idx="179">
                  <c:v>85.18</c:v>
                </c:pt>
                <c:pt idx="180">
                  <c:v>87.6</c:v>
                </c:pt>
                <c:pt idx="181">
                  <c:v>87.39</c:v>
                </c:pt>
                <c:pt idx="182">
                  <c:v>87.87</c:v>
                </c:pt>
                <c:pt idx="183">
                  <c:v>88.38</c:v>
                </c:pt>
                <c:pt idx="184">
                  <c:v>90.47</c:v>
                </c:pt>
                <c:pt idx="185">
                  <c:v>88.91</c:v>
                </c:pt>
                <c:pt idx="186">
                  <c:v>89.67</c:v>
                </c:pt>
                <c:pt idx="187">
                  <c:v>89.34</c:v>
                </c:pt>
                <c:pt idx="188">
                  <c:v>88.22</c:v>
                </c:pt>
                <c:pt idx="189">
                  <c:v>87.86</c:v>
                </c:pt>
                <c:pt idx="190">
                  <c:v>87.8</c:v>
                </c:pt>
                <c:pt idx="191">
                  <c:v>87.82</c:v>
                </c:pt>
                <c:pt idx="192">
                  <c:v>87.81</c:v>
                </c:pt>
                <c:pt idx="193">
                  <c:v>87.81</c:v>
                </c:pt>
                <c:pt idx="194">
                  <c:v>87.76</c:v>
                </c:pt>
                <c:pt idx="195">
                  <c:v>87.73</c:v>
                </c:pt>
                <c:pt idx="196">
                  <c:v>86.62</c:v>
                </c:pt>
                <c:pt idx="197">
                  <c:v>84.61</c:v>
                </c:pt>
                <c:pt idx="198">
                  <c:v>81.25</c:v>
                </c:pt>
                <c:pt idx="199">
                  <c:v>82.58</c:v>
                </c:pt>
                <c:pt idx="200">
                  <c:v>83.37</c:v>
                </c:pt>
                <c:pt idx="201">
                  <c:v>83.7</c:v>
                </c:pt>
                <c:pt idx="202">
                  <c:v>84.38</c:v>
                </c:pt>
                <c:pt idx="203">
                  <c:v>85.51</c:v>
                </c:pt>
                <c:pt idx="204">
                  <c:v>86.5</c:v>
                </c:pt>
                <c:pt idx="205">
                  <c:v>86.53</c:v>
                </c:pt>
                <c:pt idx="206">
                  <c:v>89.99</c:v>
                </c:pt>
                <c:pt idx="207">
                  <c:v>89.38</c:v>
                </c:pt>
                <c:pt idx="208">
                  <c:v>88.77</c:v>
                </c:pt>
                <c:pt idx="209">
                  <c:v>87.89</c:v>
                </c:pt>
                <c:pt idx="210">
                  <c:v>86.51</c:v>
                </c:pt>
                <c:pt idx="211">
                  <c:v>85.2</c:v>
                </c:pt>
                <c:pt idx="212">
                  <c:v>83.89</c:v>
                </c:pt>
                <c:pt idx="213">
                  <c:v>83.8</c:v>
                </c:pt>
                <c:pt idx="214">
                  <c:v>83.66</c:v>
                </c:pt>
                <c:pt idx="215">
                  <c:v>83.53</c:v>
                </c:pt>
                <c:pt idx="216">
                  <c:v>83.4</c:v>
                </c:pt>
                <c:pt idx="217">
                  <c:v>82.98</c:v>
                </c:pt>
                <c:pt idx="218">
                  <c:v>82.75</c:v>
                </c:pt>
                <c:pt idx="219">
                  <c:v>80.790000000000006</c:v>
                </c:pt>
                <c:pt idx="220">
                  <c:v>69.67</c:v>
                </c:pt>
                <c:pt idx="221">
                  <c:v>69.83</c:v>
                </c:pt>
                <c:pt idx="222">
                  <c:v>71.150000000000006</c:v>
                </c:pt>
                <c:pt idx="223">
                  <c:v>74.930000000000007</c:v>
                </c:pt>
                <c:pt idx="224">
                  <c:v>77.36</c:v>
                </c:pt>
                <c:pt idx="225">
                  <c:v>81.84</c:v>
                </c:pt>
                <c:pt idx="226">
                  <c:v>82.42</c:v>
                </c:pt>
                <c:pt idx="227">
                  <c:v>83.5</c:v>
                </c:pt>
                <c:pt idx="228">
                  <c:v>85.29</c:v>
                </c:pt>
                <c:pt idx="229">
                  <c:v>85.91</c:v>
                </c:pt>
                <c:pt idx="230">
                  <c:v>85.26</c:v>
                </c:pt>
                <c:pt idx="231">
                  <c:v>83.53</c:v>
                </c:pt>
                <c:pt idx="232">
                  <c:v>82.3</c:v>
                </c:pt>
                <c:pt idx="233">
                  <c:v>81.599999999999994</c:v>
                </c:pt>
                <c:pt idx="234">
                  <c:v>80.92</c:v>
                </c:pt>
                <c:pt idx="235">
                  <c:v>80.83</c:v>
                </c:pt>
                <c:pt idx="236">
                  <c:v>80.75</c:v>
                </c:pt>
                <c:pt idx="237">
                  <c:v>80.59</c:v>
                </c:pt>
                <c:pt idx="238">
                  <c:v>79.98</c:v>
                </c:pt>
                <c:pt idx="239">
                  <c:v>79.75</c:v>
                </c:pt>
                <c:pt idx="240">
                  <c:v>79.03</c:v>
                </c:pt>
                <c:pt idx="241">
                  <c:v>78.739999999999995</c:v>
                </c:pt>
                <c:pt idx="242">
                  <c:v>76.58</c:v>
                </c:pt>
                <c:pt idx="243">
                  <c:v>72.22</c:v>
                </c:pt>
                <c:pt idx="244">
                  <c:v>69.12</c:v>
                </c:pt>
                <c:pt idx="245">
                  <c:v>68.66</c:v>
                </c:pt>
                <c:pt idx="246">
                  <c:v>72.95</c:v>
                </c:pt>
                <c:pt idx="247">
                  <c:v>74.569999999999993</c:v>
                </c:pt>
                <c:pt idx="248">
                  <c:v>76.94</c:v>
                </c:pt>
                <c:pt idx="249">
                  <c:v>79.19</c:v>
                </c:pt>
                <c:pt idx="250">
                  <c:v>81.709999999999994</c:v>
                </c:pt>
                <c:pt idx="251">
                  <c:v>83.43</c:v>
                </c:pt>
                <c:pt idx="252">
                  <c:v>84.86</c:v>
                </c:pt>
                <c:pt idx="253">
                  <c:v>84.9</c:v>
                </c:pt>
                <c:pt idx="254">
                  <c:v>85.2</c:v>
                </c:pt>
                <c:pt idx="255">
                  <c:v>83.53</c:v>
                </c:pt>
                <c:pt idx="256">
                  <c:v>82.87</c:v>
                </c:pt>
                <c:pt idx="257">
                  <c:v>81.97</c:v>
                </c:pt>
                <c:pt idx="258">
                  <c:v>81.819999999999993</c:v>
                </c:pt>
                <c:pt idx="259">
                  <c:v>81.62</c:v>
                </c:pt>
                <c:pt idx="260">
                  <c:v>81.569999999999993</c:v>
                </c:pt>
                <c:pt idx="261">
                  <c:v>81.209999999999994</c:v>
                </c:pt>
                <c:pt idx="262">
                  <c:v>81.02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91-4B14-BD29-7E62B5CE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73167"/>
        <c:axId val="1"/>
      </c:scatterChart>
      <c:valAx>
        <c:axId val="1158573167"/>
        <c:scaling>
          <c:orientation val="minMax"/>
          <c:min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7316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HP12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'[3]HP12 (sort)'!$E$19:$E$281</c:f>
              <c:numCache>
                <c:formatCode>General</c:formatCode>
                <c:ptCount val="263"/>
                <c:pt idx="0">
                  <c:v>242</c:v>
                </c:pt>
                <c:pt idx="1">
                  <c:v>245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253</c:v>
                </c:pt>
                <c:pt idx="6">
                  <c:v>255</c:v>
                </c:pt>
                <c:pt idx="7">
                  <c:v>255</c:v>
                </c:pt>
                <c:pt idx="8">
                  <c:v>259</c:v>
                </c:pt>
                <c:pt idx="9">
                  <c:v>259</c:v>
                </c:pt>
                <c:pt idx="10">
                  <c:v>259</c:v>
                </c:pt>
                <c:pt idx="11">
                  <c:v>259</c:v>
                </c:pt>
                <c:pt idx="12">
                  <c:v>260</c:v>
                </c:pt>
                <c:pt idx="13">
                  <c:v>260</c:v>
                </c:pt>
                <c:pt idx="14">
                  <c:v>260</c:v>
                </c:pt>
                <c:pt idx="15">
                  <c:v>260</c:v>
                </c:pt>
                <c:pt idx="16">
                  <c:v>260</c:v>
                </c:pt>
                <c:pt idx="17">
                  <c:v>260</c:v>
                </c:pt>
                <c:pt idx="18">
                  <c:v>260</c:v>
                </c:pt>
                <c:pt idx="19">
                  <c:v>260</c:v>
                </c:pt>
                <c:pt idx="20">
                  <c:v>260</c:v>
                </c:pt>
                <c:pt idx="21">
                  <c:v>260</c:v>
                </c:pt>
                <c:pt idx="22">
                  <c:v>260</c:v>
                </c:pt>
                <c:pt idx="23">
                  <c:v>261</c:v>
                </c:pt>
                <c:pt idx="24">
                  <c:v>262</c:v>
                </c:pt>
                <c:pt idx="25">
                  <c:v>262</c:v>
                </c:pt>
                <c:pt idx="26">
                  <c:v>263</c:v>
                </c:pt>
                <c:pt idx="27">
                  <c:v>263</c:v>
                </c:pt>
                <c:pt idx="28">
                  <c:v>263</c:v>
                </c:pt>
                <c:pt idx="29">
                  <c:v>264</c:v>
                </c:pt>
                <c:pt idx="30">
                  <c:v>265</c:v>
                </c:pt>
                <c:pt idx="31">
                  <c:v>265</c:v>
                </c:pt>
                <c:pt idx="32">
                  <c:v>265</c:v>
                </c:pt>
                <c:pt idx="33">
                  <c:v>265</c:v>
                </c:pt>
                <c:pt idx="34">
                  <c:v>267</c:v>
                </c:pt>
                <c:pt idx="35">
                  <c:v>268</c:v>
                </c:pt>
                <c:pt idx="36">
                  <c:v>268</c:v>
                </c:pt>
                <c:pt idx="37">
                  <c:v>268</c:v>
                </c:pt>
                <c:pt idx="38">
                  <c:v>268</c:v>
                </c:pt>
                <c:pt idx="39">
                  <c:v>268</c:v>
                </c:pt>
                <c:pt idx="40">
                  <c:v>269</c:v>
                </c:pt>
                <c:pt idx="41">
                  <c:v>269</c:v>
                </c:pt>
                <c:pt idx="42">
                  <c:v>269</c:v>
                </c:pt>
                <c:pt idx="43">
                  <c:v>269</c:v>
                </c:pt>
                <c:pt idx="44">
                  <c:v>269</c:v>
                </c:pt>
                <c:pt idx="45">
                  <c:v>270</c:v>
                </c:pt>
                <c:pt idx="46">
                  <c:v>270</c:v>
                </c:pt>
                <c:pt idx="47">
                  <c:v>270</c:v>
                </c:pt>
                <c:pt idx="48">
                  <c:v>270</c:v>
                </c:pt>
                <c:pt idx="49">
                  <c:v>270</c:v>
                </c:pt>
                <c:pt idx="50">
                  <c:v>270</c:v>
                </c:pt>
                <c:pt idx="51">
                  <c:v>270</c:v>
                </c:pt>
                <c:pt idx="52">
                  <c:v>270</c:v>
                </c:pt>
                <c:pt idx="53">
                  <c:v>271</c:v>
                </c:pt>
                <c:pt idx="54">
                  <c:v>271</c:v>
                </c:pt>
                <c:pt idx="55">
                  <c:v>271</c:v>
                </c:pt>
                <c:pt idx="56">
                  <c:v>272</c:v>
                </c:pt>
                <c:pt idx="57">
                  <c:v>272</c:v>
                </c:pt>
                <c:pt idx="58">
                  <c:v>273</c:v>
                </c:pt>
                <c:pt idx="59">
                  <c:v>273</c:v>
                </c:pt>
                <c:pt idx="60">
                  <c:v>273</c:v>
                </c:pt>
                <c:pt idx="61">
                  <c:v>274</c:v>
                </c:pt>
                <c:pt idx="62">
                  <c:v>274</c:v>
                </c:pt>
                <c:pt idx="63">
                  <c:v>275</c:v>
                </c:pt>
                <c:pt idx="64">
                  <c:v>275</c:v>
                </c:pt>
                <c:pt idx="65">
                  <c:v>275</c:v>
                </c:pt>
                <c:pt idx="66">
                  <c:v>275</c:v>
                </c:pt>
                <c:pt idx="67">
                  <c:v>275</c:v>
                </c:pt>
                <c:pt idx="68">
                  <c:v>275</c:v>
                </c:pt>
                <c:pt idx="69">
                  <c:v>276</c:v>
                </c:pt>
                <c:pt idx="70">
                  <c:v>276</c:v>
                </c:pt>
                <c:pt idx="71">
                  <c:v>276</c:v>
                </c:pt>
                <c:pt idx="72">
                  <c:v>276</c:v>
                </c:pt>
                <c:pt idx="73">
                  <c:v>277</c:v>
                </c:pt>
                <c:pt idx="74">
                  <c:v>277</c:v>
                </c:pt>
                <c:pt idx="75">
                  <c:v>277</c:v>
                </c:pt>
                <c:pt idx="76">
                  <c:v>277</c:v>
                </c:pt>
                <c:pt idx="77">
                  <c:v>277</c:v>
                </c:pt>
                <c:pt idx="78">
                  <c:v>277</c:v>
                </c:pt>
                <c:pt idx="79">
                  <c:v>278</c:v>
                </c:pt>
                <c:pt idx="80">
                  <c:v>278</c:v>
                </c:pt>
                <c:pt idx="81">
                  <c:v>278</c:v>
                </c:pt>
                <c:pt idx="82">
                  <c:v>278</c:v>
                </c:pt>
                <c:pt idx="83">
                  <c:v>279</c:v>
                </c:pt>
                <c:pt idx="84">
                  <c:v>279</c:v>
                </c:pt>
                <c:pt idx="85">
                  <c:v>280</c:v>
                </c:pt>
                <c:pt idx="86">
                  <c:v>280</c:v>
                </c:pt>
                <c:pt idx="87">
                  <c:v>280</c:v>
                </c:pt>
                <c:pt idx="88">
                  <c:v>280</c:v>
                </c:pt>
                <c:pt idx="89">
                  <c:v>280</c:v>
                </c:pt>
                <c:pt idx="90">
                  <c:v>280</c:v>
                </c:pt>
                <c:pt idx="91">
                  <c:v>280</c:v>
                </c:pt>
                <c:pt idx="92">
                  <c:v>280</c:v>
                </c:pt>
                <c:pt idx="93">
                  <c:v>280</c:v>
                </c:pt>
                <c:pt idx="94">
                  <c:v>280</c:v>
                </c:pt>
                <c:pt idx="95">
                  <c:v>280</c:v>
                </c:pt>
                <c:pt idx="96">
                  <c:v>280</c:v>
                </c:pt>
                <c:pt idx="97">
                  <c:v>280</c:v>
                </c:pt>
                <c:pt idx="98">
                  <c:v>280</c:v>
                </c:pt>
                <c:pt idx="99">
                  <c:v>281</c:v>
                </c:pt>
                <c:pt idx="100">
                  <c:v>281</c:v>
                </c:pt>
                <c:pt idx="101">
                  <c:v>281</c:v>
                </c:pt>
                <c:pt idx="102">
                  <c:v>281</c:v>
                </c:pt>
                <c:pt idx="103">
                  <c:v>282</c:v>
                </c:pt>
                <c:pt idx="104">
                  <c:v>282</c:v>
                </c:pt>
                <c:pt idx="105">
                  <c:v>282</c:v>
                </c:pt>
                <c:pt idx="106">
                  <c:v>283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288</c:v>
                </c:pt>
                <c:pt idx="115">
                  <c:v>289</c:v>
                </c:pt>
                <c:pt idx="116">
                  <c:v>289</c:v>
                </c:pt>
                <c:pt idx="117">
                  <c:v>289</c:v>
                </c:pt>
                <c:pt idx="118">
                  <c:v>290</c:v>
                </c:pt>
                <c:pt idx="119">
                  <c:v>290</c:v>
                </c:pt>
                <c:pt idx="120">
                  <c:v>290</c:v>
                </c:pt>
                <c:pt idx="121">
                  <c:v>290</c:v>
                </c:pt>
                <c:pt idx="122">
                  <c:v>290</c:v>
                </c:pt>
                <c:pt idx="123">
                  <c:v>291</c:v>
                </c:pt>
                <c:pt idx="124">
                  <c:v>291</c:v>
                </c:pt>
                <c:pt idx="125">
                  <c:v>292</c:v>
                </c:pt>
                <c:pt idx="126">
                  <c:v>293</c:v>
                </c:pt>
                <c:pt idx="127">
                  <c:v>293</c:v>
                </c:pt>
                <c:pt idx="128">
                  <c:v>294</c:v>
                </c:pt>
                <c:pt idx="129">
                  <c:v>295</c:v>
                </c:pt>
                <c:pt idx="130">
                  <c:v>295</c:v>
                </c:pt>
                <c:pt idx="131">
                  <c:v>295</c:v>
                </c:pt>
                <c:pt idx="132">
                  <c:v>295</c:v>
                </c:pt>
                <c:pt idx="133">
                  <c:v>296</c:v>
                </c:pt>
                <c:pt idx="134">
                  <c:v>296</c:v>
                </c:pt>
                <c:pt idx="135">
                  <c:v>298</c:v>
                </c:pt>
                <c:pt idx="136">
                  <c:v>298</c:v>
                </c:pt>
                <c:pt idx="137">
                  <c:v>298</c:v>
                </c:pt>
                <c:pt idx="138">
                  <c:v>298</c:v>
                </c:pt>
                <c:pt idx="139">
                  <c:v>298</c:v>
                </c:pt>
                <c:pt idx="140">
                  <c:v>298</c:v>
                </c:pt>
                <c:pt idx="141">
                  <c:v>298</c:v>
                </c:pt>
                <c:pt idx="142">
                  <c:v>298</c:v>
                </c:pt>
                <c:pt idx="143">
                  <c:v>298</c:v>
                </c:pt>
                <c:pt idx="144">
                  <c:v>298</c:v>
                </c:pt>
                <c:pt idx="145">
                  <c:v>298</c:v>
                </c:pt>
                <c:pt idx="146">
                  <c:v>299</c:v>
                </c:pt>
                <c:pt idx="147">
                  <c:v>299</c:v>
                </c:pt>
                <c:pt idx="148">
                  <c:v>299</c:v>
                </c:pt>
                <c:pt idx="149">
                  <c:v>299</c:v>
                </c:pt>
                <c:pt idx="150">
                  <c:v>300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300</c:v>
                </c:pt>
                <c:pt idx="157">
                  <c:v>300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301</c:v>
                </c:pt>
                <c:pt idx="162">
                  <c:v>301</c:v>
                </c:pt>
                <c:pt idx="163">
                  <c:v>301</c:v>
                </c:pt>
                <c:pt idx="164">
                  <c:v>302</c:v>
                </c:pt>
                <c:pt idx="165">
                  <c:v>302</c:v>
                </c:pt>
                <c:pt idx="166">
                  <c:v>302</c:v>
                </c:pt>
                <c:pt idx="167">
                  <c:v>303</c:v>
                </c:pt>
                <c:pt idx="168">
                  <c:v>303</c:v>
                </c:pt>
                <c:pt idx="169">
                  <c:v>303</c:v>
                </c:pt>
                <c:pt idx="170">
                  <c:v>304</c:v>
                </c:pt>
                <c:pt idx="171">
                  <c:v>304</c:v>
                </c:pt>
                <c:pt idx="172">
                  <c:v>304</c:v>
                </c:pt>
                <c:pt idx="173">
                  <c:v>305</c:v>
                </c:pt>
                <c:pt idx="174">
                  <c:v>305</c:v>
                </c:pt>
                <c:pt idx="175">
                  <c:v>305</c:v>
                </c:pt>
                <c:pt idx="176">
                  <c:v>305</c:v>
                </c:pt>
                <c:pt idx="177">
                  <c:v>305</c:v>
                </c:pt>
                <c:pt idx="178">
                  <c:v>305</c:v>
                </c:pt>
                <c:pt idx="179">
                  <c:v>306</c:v>
                </c:pt>
                <c:pt idx="180">
                  <c:v>306</c:v>
                </c:pt>
                <c:pt idx="181">
                  <c:v>306</c:v>
                </c:pt>
                <c:pt idx="182">
                  <c:v>306</c:v>
                </c:pt>
                <c:pt idx="183">
                  <c:v>306</c:v>
                </c:pt>
                <c:pt idx="184">
                  <c:v>306</c:v>
                </c:pt>
                <c:pt idx="185">
                  <c:v>307</c:v>
                </c:pt>
                <c:pt idx="186">
                  <c:v>308</c:v>
                </c:pt>
                <c:pt idx="187">
                  <c:v>308</c:v>
                </c:pt>
                <c:pt idx="188">
                  <c:v>309</c:v>
                </c:pt>
                <c:pt idx="189">
                  <c:v>309</c:v>
                </c:pt>
                <c:pt idx="190">
                  <c:v>309</c:v>
                </c:pt>
                <c:pt idx="191">
                  <c:v>309</c:v>
                </c:pt>
                <c:pt idx="192">
                  <c:v>309</c:v>
                </c:pt>
                <c:pt idx="193">
                  <c:v>309</c:v>
                </c:pt>
                <c:pt idx="194">
                  <c:v>310</c:v>
                </c:pt>
                <c:pt idx="195">
                  <c:v>310</c:v>
                </c:pt>
                <c:pt idx="196">
                  <c:v>310</c:v>
                </c:pt>
                <c:pt idx="197">
                  <c:v>310</c:v>
                </c:pt>
                <c:pt idx="198">
                  <c:v>310</c:v>
                </c:pt>
                <c:pt idx="199">
                  <c:v>310</c:v>
                </c:pt>
                <c:pt idx="200">
                  <c:v>310</c:v>
                </c:pt>
                <c:pt idx="201">
                  <c:v>310</c:v>
                </c:pt>
                <c:pt idx="202">
                  <c:v>310</c:v>
                </c:pt>
                <c:pt idx="203">
                  <c:v>310</c:v>
                </c:pt>
                <c:pt idx="204">
                  <c:v>310</c:v>
                </c:pt>
                <c:pt idx="205">
                  <c:v>310</c:v>
                </c:pt>
                <c:pt idx="206">
                  <c:v>310</c:v>
                </c:pt>
                <c:pt idx="207">
                  <c:v>310</c:v>
                </c:pt>
                <c:pt idx="208">
                  <c:v>310</c:v>
                </c:pt>
                <c:pt idx="209">
                  <c:v>310</c:v>
                </c:pt>
                <c:pt idx="210">
                  <c:v>310</c:v>
                </c:pt>
                <c:pt idx="211">
                  <c:v>310</c:v>
                </c:pt>
                <c:pt idx="212">
                  <c:v>310</c:v>
                </c:pt>
                <c:pt idx="213">
                  <c:v>311</c:v>
                </c:pt>
                <c:pt idx="214">
                  <c:v>311</c:v>
                </c:pt>
                <c:pt idx="215">
                  <c:v>311</c:v>
                </c:pt>
                <c:pt idx="216">
                  <c:v>311</c:v>
                </c:pt>
                <c:pt idx="217">
                  <c:v>311</c:v>
                </c:pt>
                <c:pt idx="218">
                  <c:v>313</c:v>
                </c:pt>
                <c:pt idx="219">
                  <c:v>313</c:v>
                </c:pt>
                <c:pt idx="220">
                  <c:v>314</c:v>
                </c:pt>
                <c:pt idx="221">
                  <c:v>314</c:v>
                </c:pt>
                <c:pt idx="222">
                  <c:v>315</c:v>
                </c:pt>
                <c:pt idx="223">
                  <c:v>315</c:v>
                </c:pt>
                <c:pt idx="224">
                  <c:v>315</c:v>
                </c:pt>
                <c:pt idx="225">
                  <c:v>316</c:v>
                </c:pt>
                <c:pt idx="226">
                  <c:v>316</c:v>
                </c:pt>
                <c:pt idx="227">
                  <c:v>316</c:v>
                </c:pt>
                <c:pt idx="228">
                  <c:v>317</c:v>
                </c:pt>
                <c:pt idx="229">
                  <c:v>317</c:v>
                </c:pt>
                <c:pt idx="230">
                  <c:v>318</c:v>
                </c:pt>
                <c:pt idx="231">
                  <c:v>318</c:v>
                </c:pt>
                <c:pt idx="232">
                  <c:v>318</c:v>
                </c:pt>
                <c:pt idx="233">
                  <c:v>318</c:v>
                </c:pt>
                <c:pt idx="234">
                  <c:v>319</c:v>
                </c:pt>
                <c:pt idx="235">
                  <c:v>319</c:v>
                </c:pt>
                <c:pt idx="236">
                  <c:v>319</c:v>
                </c:pt>
                <c:pt idx="237">
                  <c:v>319</c:v>
                </c:pt>
                <c:pt idx="238">
                  <c:v>319</c:v>
                </c:pt>
                <c:pt idx="239">
                  <c:v>319</c:v>
                </c:pt>
                <c:pt idx="240">
                  <c:v>319</c:v>
                </c:pt>
                <c:pt idx="241">
                  <c:v>320</c:v>
                </c:pt>
                <c:pt idx="242">
                  <c:v>320</c:v>
                </c:pt>
                <c:pt idx="243">
                  <c:v>320</c:v>
                </c:pt>
                <c:pt idx="244">
                  <c:v>320</c:v>
                </c:pt>
                <c:pt idx="245">
                  <c:v>320</c:v>
                </c:pt>
                <c:pt idx="246">
                  <c:v>320</c:v>
                </c:pt>
                <c:pt idx="247">
                  <c:v>320</c:v>
                </c:pt>
                <c:pt idx="248">
                  <c:v>320</c:v>
                </c:pt>
                <c:pt idx="249">
                  <c:v>320</c:v>
                </c:pt>
                <c:pt idx="250">
                  <c:v>320</c:v>
                </c:pt>
                <c:pt idx="251">
                  <c:v>320</c:v>
                </c:pt>
                <c:pt idx="252">
                  <c:v>320</c:v>
                </c:pt>
                <c:pt idx="253">
                  <c:v>320</c:v>
                </c:pt>
                <c:pt idx="254">
                  <c:v>320</c:v>
                </c:pt>
                <c:pt idx="255">
                  <c:v>320</c:v>
                </c:pt>
                <c:pt idx="256">
                  <c:v>320</c:v>
                </c:pt>
                <c:pt idx="257">
                  <c:v>320</c:v>
                </c:pt>
                <c:pt idx="258">
                  <c:v>320</c:v>
                </c:pt>
                <c:pt idx="259">
                  <c:v>320</c:v>
                </c:pt>
                <c:pt idx="260">
                  <c:v>321</c:v>
                </c:pt>
                <c:pt idx="261">
                  <c:v>321</c:v>
                </c:pt>
                <c:pt idx="262">
                  <c:v>321</c:v>
                </c:pt>
              </c:numCache>
            </c:numRef>
          </c:xVal>
          <c:yVal>
            <c:numRef>
              <c:f>'[3]HP12 (sort)'!$B$19:$B$281</c:f>
              <c:numCache>
                <c:formatCode>General</c:formatCode>
                <c:ptCount val="263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69.67</c:v>
                </c:pt>
                <c:pt idx="5">
                  <c:v>69.83</c:v>
                </c:pt>
                <c:pt idx="6">
                  <c:v>70.819999999999993</c:v>
                </c:pt>
                <c:pt idx="7">
                  <c:v>70.87</c:v>
                </c:pt>
                <c:pt idx="8">
                  <c:v>71.150000000000006</c:v>
                </c:pt>
                <c:pt idx="9">
                  <c:v>71.650000000000006</c:v>
                </c:pt>
                <c:pt idx="10">
                  <c:v>71.650000000000006</c:v>
                </c:pt>
                <c:pt idx="11">
                  <c:v>72.150000000000006</c:v>
                </c:pt>
                <c:pt idx="12">
                  <c:v>72.22</c:v>
                </c:pt>
                <c:pt idx="13">
                  <c:v>72.63</c:v>
                </c:pt>
                <c:pt idx="14">
                  <c:v>72.87</c:v>
                </c:pt>
                <c:pt idx="15">
                  <c:v>72.95</c:v>
                </c:pt>
                <c:pt idx="16">
                  <c:v>73.12</c:v>
                </c:pt>
                <c:pt idx="17">
                  <c:v>73.260000000000005</c:v>
                </c:pt>
                <c:pt idx="18">
                  <c:v>74.12</c:v>
                </c:pt>
                <c:pt idx="19">
                  <c:v>74.569999999999993</c:v>
                </c:pt>
                <c:pt idx="20">
                  <c:v>74.709999999999994</c:v>
                </c:pt>
                <c:pt idx="21">
                  <c:v>74.930000000000007</c:v>
                </c:pt>
                <c:pt idx="22">
                  <c:v>75.44</c:v>
                </c:pt>
                <c:pt idx="23">
                  <c:v>75.81</c:v>
                </c:pt>
                <c:pt idx="24">
                  <c:v>76.17</c:v>
                </c:pt>
                <c:pt idx="25">
                  <c:v>76.58</c:v>
                </c:pt>
                <c:pt idx="26">
                  <c:v>76.650000000000006</c:v>
                </c:pt>
                <c:pt idx="27">
                  <c:v>76.75</c:v>
                </c:pt>
                <c:pt idx="28">
                  <c:v>76.94</c:v>
                </c:pt>
                <c:pt idx="29">
                  <c:v>77.03</c:v>
                </c:pt>
                <c:pt idx="30">
                  <c:v>77.2</c:v>
                </c:pt>
                <c:pt idx="31">
                  <c:v>77.36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77.77</c:v>
                </c:pt>
                <c:pt idx="35">
                  <c:v>78.349999999999994</c:v>
                </c:pt>
                <c:pt idx="36">
                  <c:v>78.489999999999995</c:v>
                </c:pt>
                <c:pt idx="37">
                  <c:v>78.739999999999995</c:v>
                </c:pt>
                <c:pt idx="38">
                  <c:v>78.81</c:v>
                </c:pt>
                <c:pt idx="39">
                  <c:v>78.87</c:v>
                </c:pt>
                <c:pt idx="40">
                  <c:v>78.930000000000007</c:v>
                </c:pt>
                <c:pt idx="41">
                  <c:v>79.03</c:v>
                </c:pt>
                <c:pt idx="42">
                  <c:v>79.19</c:v>
                </c:pt>
                <c:pt idx="43">
                  <c:v>79.2</c:v>
                </c:pt>
                <c:pt idx="44">
                  <c:v>79.42</c:v>
                </c:pt>
                <c:pt idx="45">
                  <c:v>79.61</c:v>
                </c:pt>
                <c:pt idx="46">
                  <c:v>79.75</c:v>
                </c:pt>
                <c:pt idx="47">
                  <c:v>79.75</c:v>
                </c:pt>
                <c:pt idx="48">
                  <c:v>79.89</c:v>
                </c:pt>
                <c:pt idx="49">
                  <c:v>79.97</c:v>
                </c:pt>
                <c:pt idx="50">
                  <c:v>79.98</c:v>
                </c:pt>
                <c:pt idx="51">
                  <c:v>80.099999999999994</c:v>
                </c:pt>
                <c:pt idx="52">
                  <c:v>80.12</c:v>
                </c:pt>
                <c:pt idx="53">
                  <c:v>80.260000000000005</c:v>
                </c:pt>
                <c:pt idx="54">
                  <c:v>80.319999999999993</c:v>
                </c:pt>
                <c:pt idx="55">
                  <c:v>80.33</c:v>
                </c:pt>
                <c:pt idx="56">
                  <c:v>80.58</c:v>
                </c:pt>
                <c:pt idx="57">
                  <c:v>80.59</c:v>
                </c:pt>
                <c:pt idx="58">
                  <c:v>80.75</c:v>
                </c:pt>
                <c:pt idx="59">
                  <c:v>80.760000000000005</c:v>
                </c:pt>
                <c:pt idx="60">
                  <c:v>80.78</c:v>
                </c:pt>
                <c:pt idx="61">
                  <c:v>80.78</c:v>
                </c:pt>
                <c:pt idx="62">
                  <c:v>80.790000000000006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81.02</c:v>
                </c:pt>
                <c:pt idx="67">
                  <c:v>81.08</c:v>
                </c:pt>
                <c:pt idx="68">
                  <c:v>81.209999999999994</c:v>
                </c:pt>
                <c:pt idx="69">
                  <c:v>81.209999999999994</c:v>
                </c:pt>
                <c:pt idx="70">
                  <c:v>81.25</c:v>
                </c:pt>
                <c:pt idx="71">
                  <c:v>81.319999999999993</c:v>
                </c:pt>
                <c:pt idx="72">
                  <c:v>81.42</c:v>
                </c:pt>
                <c:pt idx="73">
                  <c:v>81.459999999999994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81.599999999999994</c:v>
                </c:pt>
                <c:pt idx="78">
                  <c:v>81.62</c:v>
                </c:pt>
                <c:pt idx="79">
                  <c:v>81.709999999999994</c:v>
                </c:pt>
                <c:pt idx="80">
                  <c:v>81.78</c:v>
                </c:pt>
                <c:pt idx="81">
                  <c:v>81.790000000000006</c:v>
                </c:pt>
                <c:pt idx="82">
                  <c:v>81.819999999999993</c:v>
                </c:pt>
                <c:pt idx="83">
                  <c:v>81.84</c:v>
                </c:pt>
                <c:pt idx="84">
                  <c:v>81.84</c:v>
                </c:pt>
                <c:pt idx="85">
                  <c:v>81.94</c:v>
                </c:pt>
                <c:pt idx="86">
                  <c:v>81.97</c:v>
                </c:pt>
                <c:pt idx="87">
                  <c:v>82.03</c:v>
                </c:pt>
                <c:pt idx="88">
                  <c:v>82.09</c:v>
                </c:pt>
                <c:pt idx="89">
                  <c:v>82.14</c:v>
                </c:pt>
                <c:pt idx="90">
                  <c:v>82.3</c:v>
                </c:pt>
                <c:pt idx="91">
                  <c:v>82.42</c:v>
                </c:pt>
                <c:pt idx="92">
                  <c:v>82.58</c:v>
                </c:pt>
                <c:pt idx="93">
                  <c:v>82.58</c:v>
                </c:pt>
                <c:pt idx="94">
                  <c:v>82.64</c:v>
                </c:pt>
                <c:pt idx="95">
                  <c:v>82.66</c:v>
                </c:pt>
                <c:pt idx="96">
                  <c:v>82.75</c:v>
                </c:pt>
                <c:pt idx="97">
                  <c:v>82.75</c:v>
                </c:pt>
                <c:pt idx="98">
                  <c:v>82.87</c:v>
                </c:pt>
                <c:pt idx="99">
                  <c:v>82.92</c:v>
                </c:pt>
                <c:pt idx="100">
                  <c:v>82.98</c:v>
                </c:pt>
                <c:pt idx="101">
                  <c:v>83</c:v>
                </c:pt>
                <c:pt idx="102">
                  <c:v>83.04</c:v>
                </c:pt>
                <c:pt idx="103">
                  <c:v>83.09</c:v>
                </c:pt>
                <c:pt idx="104">
                  <c:v>83.37</c:v>
                </c:pt>
                <c:pt idx="105">
                  <c:v>83.4</c:v>
                </c:pt>
                <c:pt idx="106">
                  <c:v>83.43</c:v>
                </c:pt>
                <c:pt idx="107">
                  <c:v>83.5</c:v>
                </c:pt>
                <c:pt idx="108">
                  <c:v>83.53</c:v>
                </c:pt>
                <c:pt idx="109">
                  <c:v>83.53</c:v>
                </c:pt>
                <c:pt idx="110">
                  <c:v>83.53</c:v>
                </c:pt>
                <c:pt idx="111">
                  <c:v>83.66</c:v>
                </c:pt>
                <c:pt idx="112">
                  <c:v>83.66</c:v>
                </c:pt>
                <c:pt idx="113">
                  <c:v>83.66</c:v>
                </c:pt>
                <c:pt idx="114">
                  <c:v>83.66</c:v>
                </c:pt>
                <c:pt idx="115">
                  <c:v>83.7</c:v>
                </c:pt>
                <c:pt idx="116">
                  <c:v>83.71</c:v>
                </c:pt>
                <c:pt idx="117">
                  <c:v>83.8</c:v>
                </c:pt>
                <c:pt idx="118">
                  <c:v>83.89</c:v>
                </c:pt>
                <c:pt idx="119">
                  <c:v>84.05</c:v>
                </c:pt>
                <c:pt idx="120">
                  <c:v>84.05</c:v>
                </c:pt>
                <c:pt idx="121">
                  <c:v>84.18</c:v>
                </c:pt>
                <c:pt idx="122">
                  <c:v>84.26</c:v>
                </c:pt>
                <c:pt idx="123">
                  <c:v>84.33</c:v>
                </c:pt>
                <c:pt idx="124">
                  <c:v>84.38</c:v>
                </c:pt>
                <c:pt idx="125">
                  <c:v>84.43</c:v>
                </c:pt>
                <c:pt idx="126">
                  <c:v>84.61</c:v>
                </c:pt>
                <c:pt idx="127">
                  <c:v>84.66</c:v>
                </c:pt>
                <c:pt idx="128">
                  <c:v>84.75</c:v>
                </c:pt>
                <c:pt idx="129">
                  <c:v>84.75</c:v>
                </c:pt>
                <c:pt idx="130">
                  <c:v>84.86</c:v>
                </c:pt>
                <c:pt idx="131">
                  <c:v>84.86</c:v>
                </c:pt>
                <c:pt idx="132">
                  <c:v>84.9</c:v>
                </c:pt>
                <c:pt idx="133">
                  <c:v>84.93</c:v>
                </c:pt>
                <c:pt idx="134">
                  <c:v>84.94</c:v>
                </c:pt>
                <c:pt idx="135">
                  <c:v>84.94</c:v>
                </c:pt>
                <c:pt idx="136">
                  <c:v>84.96</c:v>
                </c:pt>
                <c:pt idx="137">
                  <c:v>84.96</c:v>
                </c:pt>
                <c:pt idx="138">
                  <c:v>85.18</c:v>
                </c:pt>
                <c:pt idx="139">
                  <c:v>85.2</c:v>
                </c:pt>
                <c:pt idx="140">
                  <c:v>85.2</c:v>
                </c:pt>
                <c:pt idx="141">
                  <c:v>85.21</c:v>
                </c:pt>
                <c:pt idx="142">
                  <c:v>85.22</c:v>
                </c:pt>
                <c:pt idx="143">
                  <c:v>85.26</c:v>
                </c:pt>
                <c:pt idx="144">
                  <c:v>85.29</c:v>
                </c:pt>
                <c:pt idx="145">
                  <c:v>85.5</c:v>
                </c:pt>
                <c:pt idx="146">
                  <c:v>85.51</c:v>
                </c:pt>
                <c:pt idx="147">
                  <c:v>85.59</c:v>
                </c:pt>
                <c:pt idx="148">
                  <c:v>85.59</c:v>
                </c:pt>
                <c:pt idx="149">
                  <c:v>85.6</c:v>
                </c:pt>
                <c:pt idx="150">
                  <c:v>85.69</c:v>
                </c:pt>
                <c:pt idx="151">
                  <c:v>85.83</c:v>
                </c:pt>
                <c:pt idx="152">
                  <c:v>85.91</c:v>
                </c:pt>
                <c:pt idx="153">
                  <c:v>85.95</c:v>
                </c:pt>
                <c:pt idx="154">
                  <c:v>86</c:v>
                </c:pt>
                <c:pt idx="155">
                  <c:v>86.1</c:v>
                </c:pt>
                <c:pt idx="156">
                  <c:v>86.15</c:v>
                </c:pt>
                <c:pt idx="157">
                  <c:v>86.22</c:v>
                </c:pt>
                <c:pt idx="158">
                  <c:v>86.35</c:v>
                </c:pt>
                <c:pt idx="159">
                  <c:v>86.42</c:v>
                </c:pt>
                <c:pt idx="160">
                  <c:v>86.49</c:v>
                </c:pt>
                <c:pt idx="161">
                  <c:v>86.5</c:v>
                </c:pt>
                <c:pt idx="162">
                  <c:v>86.51</c:v>
                </c:pt>
                <c:pt idx="163">
                  <c:v>86.53</c:v>
                </c:pt>
                <c:pt idx="164">
                  <c:v>86.53</c:v>
                </c:pt>
                <c:pt idx="165">
                  <c:v>86.59</c:v>
                </c:pt>
                <c:pt idx="166">
                  <c:v>86.62</c:v>
                </c:pt>
                <c:pt idx="167">
                  <c:v>86.62</c:v>
                </c:pt>
                <c:pt idx="168">
                  <c:v>86.62</c:v>
                </c:pt>
                <c:pt idx="169">
                  <c:v>86.72</c:v>
                </c:pt>
                <c:pt idx="170">
                  <c:v>86.76</c:v>
                </c:pt>
                <c:pt idx="171">
                  <c:v>86.8</c:v>
                </c:pt>
                <c:pt idx="172">
                  <c:v>86.81</c:v>
                </c:pt>
                <c:pt idx="173">
                  <c:v>86.85</c:v>
                </c:pt>
                <c:pt idx="174">
                  <c:v>86.87</c:v>
                </c:pt>
                <c:pt idx="175">
                  <c:v>87.02</c:v>
                </c:pt>
                <c:pt idx="176">
                  <c:v>87.06</c:v>
                </c:pt>
                <c:pt idx="177">
                  <c:v>87.08</c:v>
                </c:pt>
                <c:pt idx="178">
                  <c:v>87.12</c:v>
                </c:pt>
                <c:pt idx="179">
                  <c:v>87.16</c:v>
                </c:pt>
                <c:pt idx="180">
                  <c:v>87.17</c:v>
                </c:pt>
                <c:pt idx="181">
                  <c:v>87.2</c:v>
                </c:pt>
                <c:pt idx="182">
                  <c:v>87.24</c:v>
                </c:pt>
                <c:pt idx="183">
                  <c:v>87.24</c:v>
                </c:pt>
                <c:pt idx="184">
                  <c:v>87.35</c:v>
                </c:pt>
                <c:pt idx="185">
                  <c:v>87.39</c:v>
                </c:pt>
                <c:pt idx="186">
                  <c:v>87.43</c:v>
                </c:pt>
                <c:pt idx="187">
                  <c:v>87.43</c:v>
                </c:pt>
                <c:pt idx="188">
                  <c:v>87.46</c:v>
                </c:pt>
                <c:pt idx="189">
                  <c:v>87.57</c:v>
                </c:pt>
                <c:pt idx="190">
                  <c:v>87.6</c:v>
                </c:pt>
                <c:pt idx="191">
                  <c:v>87.65</c:v>
                </c:pt>
                <c:pt idx="192">
                  <c:v>87.71</c:v>
                </c:pt>
                <c:pt idx="193">
                  <c:v>87.73</c:v>
                </c:pt>
                <c:pt idx="194">
                  <c:v>87.76</c:v>
                </c:pt>
                <c:pt idx="195">
                  <c:v>87.76</c:v>
                </c:pt>
                <c:pt idx="196">
                  <c:v>87.79</c:v>
                </c:pt>
                <c:pt idx="197">
                  <c:v>87.8</c:v>
                </c:pt>
                <c:pt idx="198">
                  <c:v>87.81</c:v>
                </c:pt>
                <c:pt idx="199">
                  <c:v>87.81</c:v>
                </c:pt>
                <c:pt idx="200">
                  <c:v>87.82</c:v>
                </c:pt>
                <c:pt idx="201">
                  <c:v>87.86</c:v>
                </c:pt>
                <c:pt idx="202">
                  <c:v>87.87</c:v>
                </c:pt>
                <c:pt idx="203">
                  <c:v>87.89</c:v>
                </c:pt>
                <c:pt idx="204">
                  <c:v>87.92</c:v>
                </c:pt>
                <c:pt idx="205">
                  <c:v>87.95</c:v>
                </c:pt>
                <c:pt idx="206">
                  <c:v>88.04</c:v>
                </c:pt>
                <c:pt idx="207">
                  <c:v>88.1</c:v>
                </c:pt>
                <c:pt idx="208">
                  <c:v>88.22</c:v>
                </c:pt>
                <c:pt idx="209">
                  <c:v>88.3</c:v>
                </c:pt>
                <c:pt idx="210">
                  <c:v>88.38</c:v>
                </c:pt>
                <c:pt idx="211">
                  <c:v>88.45</c:v>
                </c:pt>
                <c:pt idx="212">
                  <c:v>88.47</c:v>
                </c:pt>
                <c:pt idx="213">
                  <c:v>88.5</c:v>
                </c:pt>
                <c:pt idx="214">
                  <c:v>88.53</c:v>
                </c:pt>
                <c:pt idx="215">
                  <c:v>88.57</c:v>
                </c:pt>
                <c:pt idx="216">
                  <c:v>88.62</c:v>
                </c:pt>
                <c:pt idx="217">
                  <c:v>88.69</c:v>
                </c:pt>
                <c:pt idx="218">
                  <c:v>88.77</c:v>
                </c:pt>
                <c:pt idx="219">
                  <c:v>88.78</c:v>
                </c:pt>
                <c:pt idx="220">
                  <c:v>88.82</c:v>
                </c:pt>
                <c:pt idx="221">
                  <c:v>88.86</c:v>
                </c:pt>
                <c:pt idx="222">
                  <c:v>88.87</c:v>
                </c:pt>
                <c:pt idx="223">
                  <c:v>88.87</c:v>
                </c:pt>
                <c:pt idx="224">
                  <c:v>88.9</c:v>
                </c:pt>
                <c:pt idx="225">
                  <c:v>88.9</c:v>
                </c:pt>
                <c:pt idx="226">
                  <c:v>88.91</c:v>
                </c:pt>
                <c:pt idx="227">
                  <c:v>88.94</c:v>
                </c:pt>
                <c:pt idx="228">
                  <c:v>88.98</c:v>
                </c:pt>
                <c:pt idx="229">
                  <c:v>89.05</c:v>
                </c:pt>
                <c:pt idx="230">
                  <c:v>89.06</c:v>
                </c:pt>
                <c:pt idx="231">
                  <c:v>89.1</c:v>
                </c:pt>
                <c:pt idx="232">
                  <c:v>89.11</c:v>
                </c:pt>
                <c:pt idx="233">
                  <c:v>89.14</c:v>
                </c:pt>
                <c:pt idx="234">
                  <c:v>89.16</c:v>
                </c:pt>
                <c:pt idx="235">
                  <c:v>89.2</c:v>
                </c:pt>
                <c:pt idx="236">
                  <c:v>89.2</c:v>
                </c:pt>
                <c:pt idx="237">
                  <c:v>89.2</c:v>
                </c:pt>
                <c:pt idx="238">
                  <c:v>89.21</c:v>
                </c:pt>
                <c:pt idx="239">
                  <c:v>89.22</c:v>
                </c:pt>
                <c:pt idx="240">
                  <c:v>89.27</c:v>
                </c:pt>
                <c:pt idx="241">
                  <c:v>89.27</c:v>
                </c:pt>
                <c:pt idx="242">
                  <c:v>89.28</c:v>
                </c:pt>
                <c:pt idx="243">
                  <c:v>89.32</c:v>
                </c:pt>
                <c:pt idx="244">
                  <c:v>89.32</c:v>
                </c:pt>
                <c:pt idx="245">
                  <c:v>89.32</c:v>
                </c:pt>
                <c:pt idx="246">
                  <c:v>89.34</c:v>
                </c:pt>
                <c:pt idx="247">
                  <c:v>89.38</c:v>
                </c:pt>
                <c:pt idx="248">
                  <c:v>89.42</c:v>
                </c:pt>
                <c:pt idx="249">
                  <c:v>89.45</c:v>
                </c:pt>
                <c:pt idx="250">
                  <c:v>89.52</c:v>
                </c:pt>
                <c:pt idx="251">
                  <c:v>89.67</c:v>
                </c:pt>
                <c:pt idx="252">
                  <c:v>89.84</c:v>
                </c:pt>
                <c:pt idx="253">
                  <c:v>89.85</c:v>
                </c:pt>
                <c:pt idx="254">
                  <c:v>89.86</c:v>
                </c:pt>
                <c:pt idx="255">
                  <c:v>89.93</c:v>
                </c:pt>
                <c:pt idx="256">
                  <c:v>89.99</c:v>
                </c:pt>
                <c:pt idx="257">
                  <c:v>90.08</c:v>
                </c:pt>
                <c:pt idx="258">
                  <c:v>90.12</c:v>
                </c:pt>
                <c:pt idx="259">
                  <c:v>90.16</c:v>
                </c:pt>
                <c:pt idx="260">
                  <c:v>90.16</c:v>
                </c:pt>
                <c:pt idx="261">
                  <c:v>90.47</c:v>
                </c:pt>
                <c:pt idx="262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F9-465E-A5D2-518F7CB7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90639"/>
        <c:axId val="1"/>
      </c:scatterChart>
      <c:valAx>
        <c:axId val="1158590639"/>
        <c:scaling>
          <c:orientation val="minMax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9063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Notch'!$J$22:$J$1216</c:f>
              <c:numCache>
                <c:formatCode>0.00</c:formatCode>
                <c:ptCount val="1195"/>
                <c:pt idx="0">
                  <c:v>7.1997753481336044</c:v>
                </c:pt>
                <c:pt idx="1">
                  <c:v>7.0732452898171143</c:v>
                </c:pt>
                <c:pt idx="2">
                  <c:v>7.0732452898171143</c:v>
                </c:pt>
                <c:pt idx="3">
                  <c:v>7.0732452898171143</c:v>
                </c:pt>
                <c:pt idx="4">
                  <c:v>7.0732452898171143</c:v>
                </c:pt>
                <c:pt idx="5">
                  <c:v>6.9407754822516363</c:v>
                </c:pt>
                <c:pt idx="6">
                  <c:v>6.7822004632867143</c:v>
                </c:pt>
                <c:pt idx="7">
                  <c:v>6.7822004632867143</c:v>
                </c:pt>
                <c:pt idx="8">
                  <c:v>6.73391967267266</c:v>
                </c:pt>
                <c:pt idx="9">
                  <c:v>6.6394217724498663</c:v>
                </c:pt>
                <c:pt idx="10">
                  <c:v>6.5665762776589149</c:v>
                </c:pt>
                <c:pt idx="11">
                  <c:v>6.6092029436730249</c:v>
                </c:pt>
                <c:pt idx="12">
                  <c:v>6.4984618991858323</c:v>
                </c:pt>
                <c:pt idx="13">
                  <c:v>6.4984618991858323</c:v>
                </c:pt>
                <c:pt idx="14">
                  <c:v>6.4984618991858323</c:v>
                </c:pt>
                <c:pt idx="15">
                  <c:v>6.4930354656393572</c:v>
                </c:pt>
                <c:pt idx="16">
                  <c:v>6.3765280775717086</c:v>
                </c:pt>
                <c:pt idx="17">
                  <c:v>6.2265421216251431</c:v>
                </c:pt>
                <c:pt idx="18">
                  <c:v>6.2265421216251431</c:v>
                </c:pt>
                <c:pt idx="19">
                  <c:v>6.22</c:v>
                </c:pt>
                <c:pt idx="20">
                  <c:v>5.1047673565904406</c:v>
                </c:pt>
                <c:pt idx="21">
                  <c:v>5.1362513709453932</c:v>
                </c:pt>
                <c:pt idx="22">
                  <c:v>5.1871674398435879</c:v>
                </c:pt>
                <c:pt idx="23">
                  <c:v>5.3731878862633859</c:v>
                </c:pt>
                <c:pt idx="24">
                  <c:v>5.3902443741931449</c:v>
                </c:pt>
                <c:pt idx="25">
                  <c:v>5.3902443741931449</c:v>
                </c:pt>
                <c:pt idx="26">
                  <c:v>5.4353184322658104</c:v>
                </c:pt>
                <c:pt idx="27">
                  <c:v>5.4353184322658104</c:v>
                </c:pt>
                <c:pt idx="28">
                  <c:v>5.4969561949907897</c:v>
                </c:pt>
                <c:pt idx="29">
                  <c:v>5.4969561949907897</c:v>
                </c:pt>
                <c:pt idx="30">
                  <c:v>5.56</c:v>
                </c:pt>
                <c:pt idx="31">
                  <c:v>5.5620110683953037</c:v>
                </c:pt>
                <c:pt idx="32">
                  <c:v>5.5620110683953037</c:v>
                </c:pt>
                <c:pt idx="33">
                  <c:v>5.5620110683953037</c:v>
                </c:pt>
                <c:pt idx="34">
                  <c:v>5.5620110683953037</c:v>
                </c:pt>
                <c:pt idx="35">
                  <c:v>5.5620110683953037</c:v>
                </c:pt>
                <c:pt idx="36">
                  <c:v>5.6213388786856084</c:v>
                </c:pt>
                <c:pt idx="37">
                  <c:v>5.6757699186276298</c:v>
                </c:pt>
                <c:pt idx="38">
                  <c:v>5.69</c:v>
                </c:pt>
                <c:pt idx="39">
                  <c:v>5.69</c:v>
                </c:pt>
                <c:pt idx="40">
                  <c:v>5.6904592389859019</c:v>
                </c:pt>
                <c:pt idx="41">
                  <c:v>5.6904592389859019</c:v>
                </c:pt>
                <c:pt idx="42">
                  <c:v>5.7706714694747747</c:v>
                </c:pt>
                <c:pt idx="43">
                  <c:v>5.816989297302392</c:v>
                </c:pt>
                <c:pt idx="44">
                  <c:v>5.82</c:v>
                </c:pt>
                <c:pt idx="45">
                  <c:v>5.8450199026388043</c:v>
                </c:pt>
                <c:pt idx="46">
                  <c:v>5.95</c:v>
                </c:pt>
                <c:pt idx="47">
                  <c:v>5.95</c:v>
                </c:pt>
                <c:pt idx="48">
                  <c:v>5.95</c:v>
                </c:pt>
                <c:pt idx="49">
                  <c:v>5.95</c:v>
                </c:pt>
                <c:pt idx="50">
                  <c:v>6.0348093405674295</c:v>
                </c:pt>
                <c:pt idx="51">
                  <c:v>6.0399626814140976</c:v>
                </c:pt>
                <c:pt idx="52">
                  <c:v>6.0645376525518913</c:v>
                </c:pt>
                <c:pt idx="53">
                  <c:v>6.2133510218763632</c:v>
                </c:pt>
                <c:pt idx="54">
                  <c:v>5.0309813774841583</c:v>
                </c:pt>
                <c:pt idx="55">
                  <c:v>5.07</c:v>
                </c:pt>
                <c:pt idx="56">
                  <c:v>5.07</c:v>
                </c:pt>
                <c:pt idx="57">
                  <c:v>4.8279044431346012</c:v>
                </c:pt>
                <c:pt idx="58">
                  <c:v>4.83</c:v>
                </c:pt>
                <c:pt idx="59">
                  <c:v>4.83</c:v>
                </c:pt>
                <c:pt idx="60">
                  <c:v>4.83</c:v>
                </c:pt>
                <c:pt idx="61">
                  <c:v>4.95</c:v>
                </c:pt>
                <c:pt idx="62">
                  <c:v>5.0139248895543993</c:v>
                </c:pt>
                <c:pt idx="63">
                  <c:v>5.0139248895543993</c:v>
                </c:pt>
                <c:pt idx="64">
                  <c:v>4.7667958505119765</c:v>
                </c:pt>
                <c:pt idx="65">
                  <c:v>4.7667958505119765</c:v>
                </c:pt>
                <c:pt idx="66">
                  <c:v>4.7667958505119765</c:v>
                </c:pt>
                <c:pt idx="67">
                  <c:v>4.71</c:v>
                </c:pt>
                <c:pt idx="68">
                  <c:v>4.7115741821417627</c:v>
                </c:pt>
                <c:pt idx="69">
                  <c:v>4.5999999999999996</c:v>
                </c:pt>
                <c:pt idx="70">
                  <c:v>4.3727393469931606</c:v>
                </c:pt>
                <c:pt idx="71">
                  <c:v>4.4800000000000004</c:v>
                </c:pt>
                <c:pt idx="72">
                  <c:v>4.4800000000000004</c:v>
                </c:pt>
                <c:pt idx="73">
                  <c:v>4.484</c:v>
                </c:pt>
                <c:pt idx="74">
                  <c:v>4.4864981972254867</c:v>
                </c:pt>
                <c:pt idx="75">
                  <c:v>4.4864981972254867</c:v>
                </c:pt>
                <c:pt idx="76">
                  <c:v>4.4864981972254867</c:v>
                </c:pt>
                <c:pt idx="77">
                  <c:v>4.5128643469931609</c:v>
                </c:pt>
                <c:pt idx="78">
                  <c:v>4.5545585433348394</c:v>
                </c:pt>
                <c:pt idx="79">
                  <c:v>4.5642122304888728</c:v>
                </c:pt>
                <c:pt idx="80">
                  <c:v>4.5969421495036702</c:v>
                </c:pt>
                <c:pt idx="81">
                  <c:v>4.5969421495036702</c:v>
                </c:pt>
                <c:pt idx="82">
                  <c:v>4.5977588502323261</c:v>
                </c:pt>
                <c:pt idx="83">
                  <c:v>4.5977588502323261</c:v>
                </c:pt>
                <c:pt idx="84">
                  <c:v>4.5999999999999996</c:v>
                </c:pt>
                <c:pt idx="85">
                  <c:v>4.3433639922943073</c:v>
                </c:pt>
                <c:pt idx="86">
                  <c:v>4.37</c:v>
                </c:pt>
                <c:pt idx="87">
                  <c:v>4.3433639922943073</c:v>
                </c:pt>
                <c:pt idx="88">
                  <c:v>4.3337103051402739</c:v>
                </c:pt>
                <c:pt idx="89">
                  <c:v>4.3337103051402739</c:v>
                </c:pt>
                <c:pt idx="90">
                  <c:v>4.3433639922943073</c:v>
                </c:pt>
                <c:pt idx="91">
                  <c:v>4.3433639922943073</c:v>
                </c:pt>
                <c:pt idx="92">
                  <c:v>4.26898762331267</c:v>
                </c:pt>
                <c:pt idx="93">
                  <c:v>4.26898762331267</c:v>
                </c:pt>
                <c:pt idx="94">
                  <c:v>4.3337103051402739</c:v>
                </c:pt>
                <c:pt idx="95">
                  <c:v>4.26</c:v>
                </c:pt>
                <c:pt idx="96">
                  <c:v>4.2570228025328571</c:v>
                </c:pt>
                <c:pt idx="97">
                  <c:v>4.2570228025328571</c:v>
                </c:pt>
                <c:pt idx="98">
                  <c:v>4.1754919244441746</c:v>
                </c:pt>
                <c:pt idx="99">
                  <c:v>4.1890868661276848</c:v>
                </c:pt>
                <c:pt idx="100">
                  <c:v>4.1627207163600106</c:v>
                </c:pt>
                <c:pt idx="101">
                  <c:v>4.0708725405681268</c:v>
                </c:pt>
                <c:pt idx="102">
                  <c:v>4.0708725405681268</c:v>
                </c:pt>
                <c:pt idx="103">
                  <c:v>4.16</c:v>
                </c:pt>
                <c:pt idx="104">
                  <c:v>4.16</c:v>
                </c:pt>
                <c:pt idx="105">
                  <c:v>4.0581013324839619</c:v>
                </c:pt>
                <c:pt idx="106">
                  <c:v>4.0581013324839619</c:v>
                </c:pt>
                <c:pt idx="107">
                  <c:v>4.0581013324839619</c:v>
                </c:pt>
                <c:pt idx="108">
                  <c:v>4.0581013324839619</c:v>
                </c:pt>
                <c:pt idx="109">
                  <c:v>4.0581013324839619</c:v>
                </c:pt>
                <c:pt idx="110">
                  <c:v>4.0581013324839619</c:v>
                </c:pt>
                <c:pt idx="111">
                  <c:v>4.0489618661276845</c:v>
                </c:pt>
                <c:pt idx="112">
                  <c:v>4.05</c:v>
                </c:pt>
                <c:pt idx="113">
                  <c:v>4.0489618661276845</c:v>
                </c:pt>
                <c:pt idx="114">
                  <c:v>4.0489618661276845</c:v>
                </c:pt>
                <c:pt idx="115">
                  <c:v>4.0489618661276845</c:v>
                </c:pt>
                <c:pt idx="116">
                  <c:v>4.0489618661276845</c:v>
                </c:pt>
                <c:pt idx="117">
                  <c:v>4.0489618661276845</c:v>
                </c:pt>
                <c:pt idx="118">
                  <c:v>4.0489618661276845</c:v>
                </c:pt>
                <c:pt idx="119">
                  <c:v>4.0461365117041499</c:v>
                </c:pt>
                <c:pt idx="120">
                  <c:v>4.0461365117041499</c:v>
                </c:pt>
                <c:pt idx="121">
                  <c:v>4.0245547127405086</c:v>
                </c:pt>
                <c:pt idx="122">
                  <c:v>4.0245547127405086</c:v>
                </c:pt>
                <c:pt idx="123">
                  <c:v>4.0245547127405086</c:v>
                </c:pt>
                <c:pt idx="124">
                  <c:v>4.0245547127405086</c:v>
                </c:pt>
                <c:pt idx="125">
                  <c:v>3.943156047513833</c:v>
                </c:pt>
                <c:pt idx="126">
                  <c:v>4.0059802449766151</c:v>
                </c:pt>
                <c:pt idx="127">
                  <c:v>4.0059802449766151</c:v>
                </c:pt>
                <c:pt idx="128">
                  <c:v>3.94</c:v>
                </c:pt>
                <c:pt idx="129">
                  <c:v>3.94</c:v>
                </c:pt>
                <c:pt idx="130">
                  <c:v>3.94</c:v>
                </c:pt>
                <c:pt idx="131">
                  <c:v>3.94</c:v>
                </c:pt>
                <c:pt idx="132">
                  <c:v>3.94</c:v>
                </c:pt>
                <c:pt idx="133">
                  <c:v>3.9319798861866819</c:v>
                </c:pt>
                <c:pt idx="134">
                  <c:v>3.9319798861866819</c:v>
                </c:pt>
                <c:pt idx="135">
                  <c:v>3.8471751570119381</c:v>
                </c:pt>
                <c:pt idx="136">
                  <c:v>3.8471751570119381</c:v>
                </c:pt>
                <c:pt idx="137">
                  <c:v>3.8471751570119381</c:v>
                </c:pt>
                <c:pt idx="138">
                  <c:v>3.8413620180613193</c:v>
                </c:pt>
                <c:pt idx="139">
                  <c:v>3.84</c:v>
                </c:pt>
                <c:pt idx="140">
                  <c:v>3.84</c:v>
                </c:pt>
                <c:pt idx="141">
                  <c:v>3.84</c:v>
                </c:pt>
                <c:pt idx="142">
                  <c:v>3.84</c:v>
                </c:pt>
                <c:pt idx="143">
                  <c:v>3.84</c:v>
                </c:pt>
                <c:pt idx="144">
                  <c:v>3.84</c:v>
                </c:pt>
                <c:pt idx="145">
                  <c:v>3.8202240552520434</c:v>
                </c:pt>
                <c:pt idx="146">
                  <c:v>3.8306296928885337</c:v>
                </c:pt>
                <c:pt idx="147">
                  <c:v>3.8306296928885337</c:v>
                </c:pt>
                <c:pt idx="148">
                  <c:v>3.8202240552520434</c:v>
                </c:pt>
                <c:pt idx="149">
                  <c:v>3.8202240552520434</c:v>
                </c:pt>
                <c:pt idx="150">
                  <c:v>3.8202240552520434</c:v>
                </c:pt>
                <c:pt idx="151">
                  <c:v>3.7790863537430579</c:v>
                </c:pt>
                <c:pt idx="152">
                  <c:v>3.7790863537430579</c:v>
                </c:pt>
                <c:pt idx="153">
                  <c:v>3.6402832074344356</c:v>
                </c:pt>
                <c:pt idx="154">
                  <c:v>3.6402832074344356</c:v>
                </c:pt>
                <c:pt idx="155">
                  <c:v>3.6402832074344356</c:v>
                </c:pt>
                <c:pt idx="156">
                  <c:v>3.6402832074344356</c:v>
                </c:pt>
                <c:pt idx="157">
                  <c:v>3.6427898396372127</c:v>
                </c:pt>
                <c:pt idx="158">
                  <c:v>3.6427898396372127</c:v>
                </c:pt>
                <c:pt idx="159">
                  <c:v>3.710841750769275</c:v>
                </c:pt>
                <c:pt idx="160">
                  <c:v>3.710841750769275</c:v>
                </c:pt>
                <c:pt idx="161">
                  <c:v>3.710841750769275</c:v>
                </c:pt>
                <c:pt idx="162">
                  <c:v>3.710841750769275</c:v>
                </c:pt>
                <c:pt idx="163">
                  <c:v>3.7204954379233079</c:v>
                </c:pt>
                <c:pt idx="164">
                  <c:v>3.74</c:v>
                </c:pt>
                <c:pt idx="165">
                  <c:v>3.74</c:v>
                </c:pt>
                <c:pt idx="166">
                  <c:v>3.74</c:v>
                </c:pt>
                <c:pt idx="167">
                  <c:v>3.7400118247631711</c:v>
                </c:pt>
                <c:pt idx="168">
                  <c:v>3.7400118247631711</c:v>
                </c:pt>
                <c:pt idx="169">
                  <c:v>3.7400118247631711</c:v>
                </c:pt>
                <c:pt idx="170">
                  <c:v>3.7400118247631711</c:v>
                </c:pt>
                <c:pt idx="171">
                  <c:v>3.5421674242770838</c:v>
                </c:pt>
                <c:pt idx="172">
                  <c:v>3.5421674242770838</c:v>
                </c:pt>
                <c:pt idx="173">
                  <c:v>3.5421674242770838</c:v>
                </c:pt>
                <c:pt idx="174">
                  <c:v>3.5421674242770838</c:v>
                </c:pt>
                <c:pt idx="175">
                  <c:v>3.5421674242770838</c:v>
                </c:pt>
                <c:pt idx="176">
                  <c:v>3.5421674242770838</c:v>
                </c:pt>
                <c:pt idx="177">
                  <c:v>3.5421674242770838</c:v>
                </c:pt>
                <c:pt idx="178">
                  <c:v>3.5421674242770838</c:v>
                </c:pt>
                <c:pt idx="179">
                  <c:v>3.5421674242770838</c:v>
                </c:pt>
                <c:pt idx="180">
                  <c:v>3.5421674242770838</c:v>
                </c:pt>
                <c:pt idx="181">
                  <c:v>3.5421674242770838</c:v>
                </c:pt>
                <c:pt idx="182">
                  <c:v>3.5594145360837146</c:v>
                </c:pt>
                <c:pt idx="183">
                  <c:v>3.5594145360837146</c:v>
                </c:pt>
                <c:pt idx="184">
                  <c:v>3.5857806858513883</c:v>
                </c:pt>
                <c:pt idx="185">
                  <c:v>3.5857806858513883</c:v>
                </c:pt>
                <c:pt idx="186">
                  <c:v>3.5857806858513883</c:v>
                </c:pt>
                <c:pt idx="187">
                  <c:v>3.6038051870020626</c:v>
                </c:pt>
                <c:pt idx="188">
                  <c:v>3.6038051870020626</c:v>
                </c:pt>
                <c:pt idx="189">
                  <c:v>3.6038051870020626</c:v>
                </c:pt>
                <c:pt idx="190">
                  <c:v>3.6038051870020626</c:v>
                </c:pt>
                <c:pt idx="191">
                  <c:v>3.64</c:v>
                </c:pt>
                <c:pt idx="192">
                  <c:v>3.64</c:v>
                </c:pt>
                <c:pt idx="193">
                  <c:v>3.64</c:v>
                </c:pt>
                <c:pt idx="194">
                  <c:v>3.64</c:v>
                </c:pt>
                <c:pt idx="195">
                  <c:v>3.64</c:v>
                </c:pt>
                <c:pt idx="196">
                  <c:v>3.64</c:v>
                </c:pt>
                <c:pt idx="197">
                  <c:v>3.64</c:v>
                </c:pt>
                <c:pt idx="198">
                  <c:v>3.64</c:v>
                </c:pt>
                <c:pt idx="199">
                  <c:v>3.64</c:v>
                </c:pt>
                <c:pt idx="200">
                  <c:v>3.6402832074344356</c:v>
                </c:pt>
                <c:pt idx="201">
                  <c:v>3.6402832074344356</c:v>
                </c:pt>
                <c:pt idx="202">
                  <c:v>3.6402832074344356</c:v>
                </c:pt>
                <c:pt idx="203">
                  <c:v>3.6402832074344356</c:v>
                </c:pt>
                <c:pt idx="204">
                  <c:v>3.5421674242770838</c:v>
                </c:pt>
                <c:pt idx="205">
                  <c:v>3.5421674242770838</c:v>
                </c:pt>
                <c:pt idx="206">
                  <c:v>3.5421674242770838</c:v>
                </c:pt>
                <c:pt idx="207">
                  <c:v>3.5421674242770838</c:v>
                </c:pt>
                <c:pt idx="208">
                  <c:v>3.5421674242770838</c:v>
                </c:pt>
                <c:pt idx="209">
                  <c:v>3.5421674242770838</c:v>
                </c:pt>
                <c:pt idx="210">
                  <c:v>3.54</c:v>
                </c:pt>
                <c:pt idx="211">
                  <c:v>3.54</c:v>
                </c:pt>
                <c:pt idx="212">
                  <c:v>3.5421674242770838</c:v>
                </c:pt>
                <c:pt idx="213">
                  <c:v>3.5421674242770838</c:v>
                </c:pt>
                <c:pt idx="214">
                  <c:v>3.4915718458513885</c:v>
                </c:pt>
                <c:pt idx="215">
                  <c:v>3.4915718458513885</c:v>
                </c:pt>
                <c:pt idx="216">
                  <c:v>3.4915718458513885</c:v>
                </c:pt>
                <c:pt idx="217">
                  <c:v>3.54</c:v>
                </c:pt>
                <c:pt idx="218">
                  <c:v>3.54</c:v>
                </c:pt>
                <c:pt idx="219">
                  <c:v>3.54</c:v>
                </c:pt>
                <c:pt idx="220">
                  <c:v>3.45</c:v>
                </c:pt>
                <c:pt idx="221">
                  <c:v>3.45</c:v>
                </c:pt>
                <c:pt idx="222">
                  <c:v>3.45</c:v>
                </c:pt>
                <c:pt idx="223">
                  <c:v>3.45</c:v>
                </c:pt>
                <c:pt idx="224">
                  <c:v>3.4729784091948037</c:v>
                </c:pt>
                <c:pt idx="225">
                  <c:v>3.4847302148312753</c:v>
                </c:pt>
                <c:pt idx="226">
                  <c:v>3.4847302148312753</c:v>
                </c:pt>
                <c:pt idx="227">
                  <c:v>3.4847302148312753</c:v>
                </c:pt>
                <c:pt idx="228">
                  <c:v>3.4847302148312753</c:v>
                </c:pt>
                <c:pt idx="229">
                  <c:v>3.4915718458513885</c:v>
                </c:pt>
                <c:pt idx="230">
                  <c:v>3.45</c:v>
                </c:pt>
                <c:pt idx="231">
                  <c:v>3.45</c:v>
                </c:pt>
                <c:pt idx="232">
                  <c:v>3.45</c:v>
                </c:pt>
                <c:pt idx="233">
                  <c:v>3.45</c:v>
                </c:pt>
                <c:pt idx="234">
                  <c:v>3.45</c:v>
                </c:pt>
                <c:pt idx="235">
                  <c:v>3.45</c:v>
                </c:pt>
                <c:pt idx="236">
                  <c:v>3.45</c:v>
                </c:pt>
                <c:pt idx="237">
                  <c:v>3.45</c:v>
                </c:pt>
                <c:pt idx="238">
                  <c:v>3.45</c:v>
                </c:pt>
                <c:pt idx="239">
                  <c:v>3.4456556858513885</c:v>
                </c:pt>
                <c:pt idx="240">
                  <c:v>3.4456556858513885</c:v>
                </c:pt>
                <c:pt idx="241">
                  <c:v>3.4456556858513885</c:v>
                </c:pt>
                <c:pt idx="242">
                  <c:v>3.4456556858513885</c:v>
                </c:pt>
                <c:pt idx="243">
                  <c:v>3.4456556858513885</c:v>
                </c:pt>
                <c:pt idx="244">
                  <c:v>3.4456556858513885</c:v>
                </c:pt>
                <c:pt idx="245">
                  <c:v>3.4456556858513885</c:v>
                </c:pt>
                <c:pt idx="246">
                  <c:v>3.4456556858513885</c:v>
                </c:pt>
                <c:pt idx="247">
                  <c:v>3.4456556858513885</c:v>
                </c:pt>
                <c:pt idx="248">
                  <c:v>3.4456556858513885</c:v>
                </c:pt>
                <c:pt idx="249">
                  <c:v>3.4456556858513885</c:v>
                </c:pt>
                <c:pt idx="250">
                  <c:v>3.4456556858513885</c:v>
                </c:pt>
                <c:pt idx="251">
                  <c:v>3.4456556858513885</c:v>
                </c:pt>
                <c:pt idx="252">
                  <c:v>3.4456556858513885</c:v>
                </c:pt>
                <c:pt idx="253">
                  <c:v>3.4456556858513885</c:v>
                </c:pt>
                <c:pt idx="254">
                  <c:v>3.4456556858513885</c:v>
                </c:pt>
                <c:pt idx="255">
                  <c:v>3.4456556858513885</c:v>
                </c:pt>
                <c:pt idx="256">
                  <c:v>3.4456556858513885</c:v>
                </c:pt>
                <c:pt idx="257">
                  <c:v>3.4456556858513885</c:v>
                </c:pt>
                <c:pt idx="258">
                  <c:v>3.4456556858513885</c:v>
                </c:pt>
                <c:pt idx="259">
                  <c:v>3.4456556858513885</c:v>
                </c:pt>
                <c:pt idx="260">
                  <c:v>3.4456556858513885</c:v>
                </c:pt>
                <c:pt idx="261">
                  <c:v>3.4456556858513885</c:v>
                </c:pt>
                <c:pt idx="262">
                  <c:v>3.4456556858513885</c:v>
                </c:pt>
                <c:pt idx="263">
                  <c:v>3.4456556858513885</c:v>
                </c:pt>
                <c:pt idx="264">
                  <c:v>3.4456556858513885</c:v>
                </c:pt>
                <c:pt idx="265">
                  <c:v>3.4456556858513885</c:v>
                </c:pt>
                <c:pt idx="266">
                  <c:v>3.3507391542883926</c:v>
                </c:pt>
                <c:pt idx="267">
                  <c:v>3.3507391542883926</c:v>
                </c:pt>
                <c:pt idx="268">
                  <c:v>3.3507391542883926</c:v>
                </c:pt>
                <c:pt idx="269">
                  <c:v>3.3507391542883926</c:v>
                </c:pt>
                <c:pt idx="270">
                  <c:v>3.3507391542883926</c:v>
                </c:pt>
                <c:pt idx="271">
                  <c:v>3.3507391542883926</c:v>
                </c:pt>
                <c:pt idx="272">
                  <c:v>3.3507391542883926</c:v>
                </c:pt>
                <c:pt idx="273">
                  <c:v>3.3507391542883926</c:v>
                </c:pt>
                <c:pt idx="274">
                  <c:v>3.3507391542883926</c:v>
                </c:pt>
                <c:pt idx="275">
                  <c:v>3.3507391542883926</c:v>
                </c:pt>
                <c:pt idx="276">
                  <c:v>3.3507391542883926</c:v>
                </c:pt>
                <c:pt idx="277">
                  <c:v>3.3507391542883926</c:v>
                </c:pt>
                <c:pt idx="278">
                  <c:v>3.3507391542883926</c:v>
                </c:pt>
                <c:pt idx="279">
                  <c:v>3.3507391542883926</c:v>
                </c:pt>
                <c:pt idx="280">
                  <c:v>3.3507391542883926</c:v>
                </c:pt>
                <c:pt idx="281">
                  <c:v>3.4456556858513885</c:v>
                </c:pt>
                <c:pt idx="282">
                  <c:v>3.4456556858513885</c:v>
                </c:pt>
                <c:pt idx="283">
                  <c:v>3.3507391542883926</c:v>
                </c:pt>
                <c:pt idx="284">
                  <c:v>3.3507391542883926</c:v>
                </c:pt>
                <c:pt idx="285">
                  <c:v>3.3507391542883926</c:v>
                </c:pt>
                <c:pt idx="286">
                  <c:v>3.3507391542883926</c:v>
                </c:pt>
                <c:pt idx="287">
                  <c:v>3.3507391542883926</c:v>
                </c:pt>
                <c:pt idx="288">
                  <c:v>3.3507391542883926</c:v>
                </c:pt>
                <c:pt idx="289">
                  <c:v>3.3507391542883926</c:v>
                </c:pt>
                <c:pt idx="290">
                  <c:v>3.3507391542883926</c:v>
                </c:pt>
                <c:pt idx="291">
                  <c:v>3.3507391542883926</c:v>
                </c:pt>
                <c:pt idx="292">
                  <c:v>3.3480268106057971</c:v>
                </c:pt>
                <c:pt idx="293">
                  <c:v>3.35</c:v>
                </c:pt>
                <c:pt idx="294">
                  <c:v>3.35</c:v>
                </c:pt>
                <c:pt idx="295">
                  <c:v>3.35</c:v>
                </c:pt>
                <c:pt idx="296">
                  <c:v>3.35</c:v>
                </c:pt>
                <c:pt idx="297">
                  <c:v>3.3507391542883926</c:v>
                </c:pt>
                <c:pt idx="298">
                  <c:v>3.3507391542883926</c:v>
                </c:pt>
                <c:pt idx="299">
                  <c:v>3.3507391542883926</c:v>
                </c:pt>
                <c:pt idx="300">
                  <c:v>3.3507391542883926</c:v>
                </c:pt>
                <c:pt idx="301">
                  <c:v>3.2964834714603213</c:v>
                </c:pt>
                <c:pt idx="302">
                  <c:v>3.3480268106057971</c:v>
                </c:pt>
                <c:pt idx="303">
                  <c:v>3.2847316658238497</c:v>
                </c:pt>
                <c:pt idx="304">
                  <c:v>3.2847316658238497</c:v>
                </c:pt>
                <c:pt idx="305">
                  <c:v>3.2847316658238497</c:v>
                </c:pt>
                <c:pt idx="306">
                  <c:v>3.2847316658238497</c:v>
                </c:pt>
                <c:pt idx="307">
                  <c:v>3.26</c:v>
                </c:pt>
                <c:pt idx="308">
                  <c:v>3.26</c:v>
                </c:pt>
                <c:pt idx="309">
                  <c:v>3.26</c:v>
                </c:pt>
                <c:pt idx="310">
                  <c:v>3.26</c:v>
                </c:pt>
                <c:pt idx="311">
                  <c:v>3.26</c:v>
                </c:pt>
                <c:pt idx="312">
                  <c:v>3.26</c:v>
                </c:pt>
                <c:pt idx="313">
                  <c:v>3.26</c:v>
                </c:pt>
                <c:pt idx="314">
                  <c:v>3.26</c:v>
                </c:pt>
                <c:pt idx="315">
                  <c:v>3.26</c:v>
                </c:pt>
                <c:pt idx="316">
                  <c:v>3.26</c:v>
                </c:pt>
                <c:pt idx="317">
                  <c:v>3.26</c:v>
                </c:pt>
                <c:pt idx="318">
                  <c:v>3.26</c:v>
                </c:pt>
                <c:pt idx="319">
                  <c:v>3.2574089424804344</c:v>
                </c:pt>
                <c:pt idx="320">
                  <c:v>3.2574089424804344</c:v>
                </c:pt>
                <c:pt idx="321">
                  <c:v>3.2574089424804344</c:v>
                </c:pt>
                <c:pt idx="322">
                  <c:v>3.2574089424804344</c:v>
                </c:pt>
                <c:pt idx="323">
                  <c:v>3.2574089424804344</c:v>
                </c:pt>
                <c:pt idx="324">
                  <c:v>3.2574089424804344</c:v>
                </c:pt>
                <c:pt idx="325">
                  <c:v>3.2574089424804344</c:v>
                </c:pt>
                <c:pt idx="326">
                  <c:v>3.2574089424804344</c:v>
                </c:pt>
                <c:pt idx="327">
                  <c:v>3.2574089424804344</c:v>
                </c:pt>
                <c:pt idx="328">
                  <c:v>3.1836509253764071</c:v>
                </c:pt>
                <c:pt idx="329">
                  <c:v>3.1836509253764071</c:v>
                </c:pt>
                <c:pt idx="330">
                  <c:v>3.1836509253764071</c:v>
                </c:pt>
                <c:pt idx="331">
                  <c:v>3.1836509253764071</c:v>
                </c:pt>
                <c:pt idx="332">
                  <c:v>3.17</c:v>
                </c:pt>
                <c:pt idx="333">
                  <c:v>3.17</c:v>
                </c:pt>
                <c:pt idx="334">
                  <c:v>3.17</c:v>
                </c:pt>
                <c:pt idx="335">
                  <c:v>3.17</c:v>
                </c:pt>
                <c:pt idx="336">
                  <c:v>3.17</c:v>
                </c:pt>
                <c:pt idx="337">
                  <c:v>3.17</c:v>
                </c:pt>
                <c:pt idx="338">
                  <c:v>3.17</c:v>
                </c:pt>
                <c:pt idx="339">
                  <c:v>3.17</c:v>
                </c:pt>
                <c:pt idx="340">
                  <c:v>3.17</c:v>
                </c:pt>
                <c:pt idx="341">
                  <c:v>3.17</c:v>
                </c:pt>
                <c:pt idx="342">
                  <c:v>3.17</c:v>
                </c:pt>
                <c:pt idx="343">
                  <c:v>3.17</c:v>
                </c:pt>
                <c:pt idx="344">
                  <c:v>3.17</c:v>
                </c:pt>
                <c:pt idx="345">
                  <c:v>3.17</c:v>
                </c:pt>
                <c:pt idx="346">
                  <c:v>3.17</c:v>
                </c:pt>
                <c:pt idx="347">
                  <c:v>3.17</c:v>
                </c:pt>
                <c:pt idx="348">
                  <c:v>3.17</c:v>
                </c:pt>
                <c:pt idx="349">
                  <c:v>3.17</c:v>
                </c:pt>
                <c:pt idx="350">
                  <c:v>3.17</c:v>
                </c:pt>
                <c:pt idx="351">
                  <c:v>3.1656561132488634</c:v>
                </c:pt>
                <c:pt idx="352">
                  <c:v>3.17</c:v>
                </c:pt>
                <c:pt idx="353">
                  <c:v>3.1656561132488634</c:v>
                </c:pt>
                <c:pt idx="354">
                  <c:v>3.1656561132488634</c:v>
                </c:pt>
                <c:pt idx="355">
                  <c:v>3.1656561132488634</c:v>
                </c:pt>
                <c:pt idx="356">
                  <c:v>3.1656561132488634</c:v>
                </c:pt>
                <c:pt idx="357">
                  <c:v>3.1656561132488634</c:v>
                </c:pt>
                <c:pt idx="358">
                  <c:v>3.07547167848805</c:v>
                </c:pt>
                <c:pt idx="359">
                  <c:v>3.07547167848805</c:v>
                </c:pt>
                <c:pt idx="360">
                  <c:v>3.07547167848805</c:v>
                </c:pt>
                <c:pt idx="361">
                  <c:v>3.07547167848805</c:v>
                </c:pt>
                <c:pt idx="362">
                  <c:v>3.07547167848805</c:v>
                </c:pt>
                <c:pt idx="363">
                  <c:v>3.07547167848805</c:v>
                </c:pt>
                <c:pt idx="364">
                  <c:v>3.07547167848805</c:v>
                </c:pt>
                <c:pt idx="365">
                  <c:v>3.08</c:v>
                </c:pt>
                <c:pt idx="366">
                  <c:v>3.08</c:v>
                </c:pt>
                <c:pt idx="367">
                  <c:v>3.08</c:v>
                </c:pt>
                <c:pt idx="368">
                  <c:v>3.08</c:v>
                </c:pt>
                <c:pt idx="369">
                  <c:v>3.08</c:v>
                </c:pt>
                <c:pt idx="370">
                  <c:v>3.0886406277372327</c:v>
                </c:pt>
                <c:pt idx="371">
                  <c:v>3.1145462074679369</c:v>
                </c:pt>
                <c:pt idx="372">
                  <c:v>3.1145462074679369</c:v>
                </c:pt>
                <c:pt idx="373">
                  <c:v>3.1656561132488634</c:v>
                </c:pt>
                <c:pt idx="374">
                  <c:v>3.07547167848805</c:v>
                </c:pt>
                <c:pt idx="375">
                  <c:v>3.07547167848805</c:v>
                </c:pt>
                <c:pt idx="376">
                  <c:v>3.07547167848805</c:v>
                </c:pt>
                <c:pt idx="377">
                  <c:v>3.07547167848805</c:v>
                </c:pt>
                <c:pt idx="378">
                  <c:v>3.07547167848805</c:v>
                </c:pt>
                <c:pt idx="379">
                  <c:v>3.07547167848805</c:v>
                </c:pt>
                <c:pt idx="380">
                  <c:v>3.07547167848805</c:v>
                </c:pt>
                <c:pt idx="381">
                  <c:v>3.07547167848805</c:v>
                </c:pt>
                <c:pt idx="382">
                  <c:v>3.07547167848805</c:v>
                </c:pt>
                <c:pt idx="383">
                  <c:v>3.07547167848805</c:v>
                </c:pt>
                <c:pt idx="384">
                  <c:v>3.07547167848805</c:v>
                </c:pt>
                <c:pt idx="385">
                  <c:v>3.07547167848805</c:v>
                </c:pt>
                <c:pt idx="386">
                  <c:v>3.07547167848805</c:v>
                </c:pt>
                <c:pt idx="387">
                  <c:v>3.07547167848805</c:v>
                </c:pt>
                <c:pt idx="388">
                  <c:v>3.07547167848805</c:v>
                </c:pt>
                <c:pt idx="389">
                  <c:v>3.07547167848805</c:v>
                </c:pt>
                <c:pt idx="390">
                  <c:v>3.07547167848805</c:v>
                </c:pt>
                <c:pt idx="391">
                  <c:v>3.07547167848805</c:v>
                </c:pt>
                <c:pt idx="392">
                  <c:v>3.07547167848805</c:v>
                </c:pt>
                <c:pt idx="393">
                  <c:v>3.07547167848805</c:v>
                </c:pt>
                <c:pt idx="394">
                  <c:v>3.07547167848805</c:v>
                </c:pt>
                <c:pt idx="395">
                  <c:v>3.07547167848805</c:v>
                </c:pt>
                <c:pt idx="396">
                  <c:v>3.07547167848805</c:v>
                </c:pt>
                <c:pt idx="397">
                  <c:v>3.07547167848805</c:v>
                </c:pt>
                <c:pt idx="398">
                  <c:v>3.07547167848805</c:v>
                </c:pt>
                <c:pt idx="399">
                  <c:v>3.07547167848805</c:v>
                </c:pt>
                <c:pt idx="400">
                  <c:v>3.07547167848805</c:v>
                </c:pt>
                <c:pt idx="401">
                  <c:v>3.07547167848805</c:v>
                </c:pt>
                <c:pt idx="402">
                  <c:v>3.07547167848805</c:v>
                </c:pt>
                <c:pt idx="403">
                  <c:v>3.07547167848805</c:v>
                </c:pt>
                <c:pt idx="404">
                  <c:v>3.07547167848805</c:v>
                </c:pt>
                <c:pt idx="405">
                  <c:v>3.0259211272646058</c:v>
                </c:pt>
                <c:pt idx="406">
                  <c:v>3.032762758284719</c:v>
                </c:pt>
                <c:pt idx="407">
                  <c:v>3.032762758284719</c:v>
                </c:pt>
                <c:pt idx="408">
                  <c:v>3.040276934541748</c:v>
                </c:pt>
                <c:pt idx="409">
                  <c:v>3.040276934541748</c:v>
                </c:pt>
                <c:pt idx="410">
                  <c:v>3.07547167848805</c:v>
                </c:pt>
                <c:pt idx="411">
                  <c:v>3.001026251312914</c:v>
                </c:pt>
                <c:pt idx="412">
                  <c:v>3.001026251312914</c:v>
                </c:pt>
                <c:pt idx="413">
                  <c:v>2.99</c:v>
                </c:pt>
                <c:pt idx="414">
                  <c:v>3.001026251312914</c:v>
                </c:pt>
                <c:pt idx="415">
                  <c:v>3.001026251312914</c:v>
                </c:pt>
                <c:pt idx="416">
                  <c:v>2.99</c:v>
                </c:pt>
                <c:pt idx="417">
                  <c:v>2.99</c:v>
                </c:pt>
                <c:pt idx="418">
                  <c:v>2.99</c:v>
                </c:pt>
                <c:pt idx="419">
                  <c:v>2.99</c:v>
                </c:pt>
                <c:pt idx="420">
                  <c:v>2.99</c:v>
                </c:pt>
                <c:pt idx="421">
                  <c:v>2.99</c:v>
                </c:pt>
                <c:pt idx="422">
                  <c:v>2.99</c:v>
                </c:pt>
                <c:pt idx="423">
                  <c:v>2.986846598284719</c:v>
                </c:pt>
                <c:pt idx="424">
                  <c:v>2.986846598284719</c:v>
                </c:pt>
                <c:pt idx="425">
                  <c:v>2.986846598284719</c:v>
                </c:pt>
                <c:pt idx="426">
                  <c:v>2.986846598284719</c:v>
                </c:pt>
                <c:pt idx="427">
                  <c:v>2.986846598284719</c:v>
                </c:pt>
                <c:pt idx="428">
                  <c:v>2.99</c:v>
                </c:pt>
                <c:pt idx="429">
                  <c:v>2.99</c:v>
                </c:pt>
                <c:pt idx="430">
                  <c:v>2.99</c:v>
                </c:pt>
                <c:pt idx="431">
                  <c:v>2.99</c:v>
                </c:pt>
                <c:pt idx="432">
                  <c:v>2.99</c:v>
                </c:pt>
                <c:pt idx="433">
                  <c:v>2.99</c:v>
                </c:pt>
                <c:pt idx="434">
                  <c:v>2.99</c:v>
                </c:pt>
                <c:pt idx="435">
                  <c:v>2.99</c:v>
                </c:pt>
                <c:pt idx="436">
                  <c:v>2.99</c:v>
                </c:pt>
                <c:pt idx="437">
                  <c:v>2.99</c:v>
                </c:pt>
                <c:pt idx="438">
                  <c:v>2.99</c:v>
                </c:pt>
                <c:pt idx="439">
                  <c:v>2.99</c:v>
                </c:pt>
                <c:pt idx="440">
                  <c:v>2.986846598284719</c:v>
                </c:pt>
                <c:pt idx="441">
                  <c:v>2.986846598284719</c:v>
                </c:pt>
                <c:pt idx="442">
                  <c:v>2.986846598284719</c:v>
                </c:pt>
                <c:pt idx="443">
                  <c:v>2.986846598284719</c:v>
                </c:pt>
                <c:pt idx="444">
                  <c:v>2.986846598284719</c:v>
                </c:pt>
                <c:pt idx="445">
                  <c:v>2.986846598284719</c:v>
                </c:pt>
                <c:pt idx="446">
                  <c:v>2.986846598284719</c:v>
                </c:pt>
                <c:pt idx="447">
                  <c:v>2.986846598284719</c:v>
                </c:pt>
                <c:pt idx="448">
                  <c:v>2.986846598284719</c:v>
                </c:pt>
                <c:pt idx="449">
                  <c:v>2.986846598284719</c:v>
                </c:pt>
                <c:pt idx="450">
                  <c:v>2.986846598284719</c:v>
                </c:pt>
                <c:pt idx="451">
                  <c:v>2.986846598284719</c:v>
                </c:pt>
                <c:pt idx="452">
                  <c:v>2.986846598284719</c:v>
                </c:pt>
                <c:pt idx="453">
                  <c:v>2.986846598284719</c:v>
                </c:pt>
                <c:pt idx="454">
                  <c:v>2.986846598284719</c:v>
                </c:pt>
                <c:pt idx="455">
                  <c:v>2.986846598284719</c:v>
                </c:pt>
                <c:pt idx="456">
                  <c:v>2.986846598284719</c:v>
                </c:pt>
                <c:pt idx="457">
                  <c:v>2.986846598284719</c:v>
                </c:pt>
                <c:pt idx="458">
                  <c:v>2.986846598284719</c:v>
                </c:pt>
                <c:pt idx="459">
                  <c:v>2.986846598284719</c:v>
                </c:pt>
                <c:pt idx="460">
                  <c:v>2.9</c:v>
                </c:pt>
                <c:pt idx="461">
                  <c:v>2.9</c:v>
                </c:pt>
                <c:pt idx="462">
                  <c:v>2.986846598284719</c:v>
                </c:pt>
                <c:pt idx="463">
                  <c:v>2.986846598284719</c:v>
                </c:pt>
                <c:pt idx="464">
                  <c:v>2.986846598284719</c:v>
                </c:pt>
                <c:pt idx="465">
                  <c:v>2.9</c:v>
                </c:pt>
                <c:pt idx="466">
                  <c:v>2.9</c:v>
                </c:pt>
                <c:pt idx="467">
                  <c:v>2.8142380773943518</c:v>
                </c:pt>
                <c:pt idx="468">
                  <c:v>2.8142380773943518</c:v>
                </c:pt>
                <c:pt idx="469">
                  <c:v>2.8142380773943518</c:v>
                </c:pt>
                <c:pt idx="470">
                  <c:v>2.8142380773943518</c:v>
                </c:pt>
                <c:pt idx="471">
                  <c:v>2.8142380773943518</c:v>
                </c:pt>
                <c:pt idx="472">
                  <c:v>2.8142380773943518</c:v>
                </c:pt>
                <c:pt idx="473">
                  <c:v>2.8142380773943518</c:v>
                </c:pt>
                <c:pt idx="474">
                  <c:v>2.8142380773943518</c:v>
                </c:pt>
                <c:pt idx="475">
                  <c:v>2.8142380773943518</c:v>
                </c:pt>
                <c:pt idx="476">
                  <c:v>2.8142380773943518</c:v>
                </c:pt>
                <c:pt idx="477">
                  <c:v>2.8142380773943518</c:v>
                </c:pt>
                <c:pt idx="478">
                  <c:v>2.8142380773943518</c:v>
                </c:pt>
                <c:pt idx="479">
                  <c:v>2.8142380773943518</c:v>
                </c:pt>
                <c:pt idx="480">
                  <c:v>2.8142380773943518</c:v>
                </c:pt>
                <c:pt idx="481">
                  <c:v>2.8997717800116014</c:v>
                </c:pt>
                <c:pt idx="482">
                  <c:v>2.8997717800116014</c:v>
                </c:pt>
                <c:pt idx="483">
                  <c:v>2.8997717800116014</c:v>
                </c:pt>
                <c:pt idx="484">
                  <c:v>2.8997717800116014</c:v>
                </c:pt>
                <c:pt idx="485">
                  <c:v>2.8997717800116014</c:v>
                </c:pt>
                <c:pt idx="486">
                  <c:v>2.8997717800116014</c:v>
                </c:pt>
                <c:pt idx="487">
                  <c:v>2.8997717800116014</c:v>
                </c:pt>
                <c:pt idx="488">
                  <c:v>2.9</c:v>
                </c:pt>
                <c:pt idx="489">
                  <c:v>2.9</c:v>
                </c:pt>
                <c:pt idx="490">
                  <c:v>2.9</c:v>
                </c:pt>
                <c:pt idx="491">
                  <c:v>2.9</c:v>
                </c:pt>
                <c:pt idx="492">
                  <c:v>2.9</c:v>
                </c:pt>
                <c:pt idx="493">
                  <c:v>2.9</c:v>
                </c:pt>
                <c:pt idx="494">
                  <c:v>2.8142380773943518</c:v>
                </c:pt>
                <c:pt idx="495">
                  <c:v>2.8142380773943518</c:v>
                </c:pt>
                <c:pt idx="496">
                  <c:v>2.8142380773943518</c:v>
                </c:pt>
                <c:pt idx="497">
                  <c:v>2.8142380773943518</c:v>
                </c:pt>
                <c:pt idx="498">
                  <c:v>2.8142380773943518</c:v>
                </c:pt>
                <c:pt idx="499">
                  <c:v>2.8142380773943518</c:v>
                </c:pt>
                <c:pt idx="500">
                  <c:v>2.8142380773943518</c:v>
                </c:pt>
                <c:pt idx="501">
                  <c:v>2.8142380773943518</c:v>
                </c:pt>
                <c:pt idx="502">
                  <c:v>2.8142380773943518</c:v>
                </c:pt>
                <c:pt idx="503">
                  <c:v>2.8142380773943518</c:v>
                </c:pt>
                <c:pt idx="504">
                  <c:v>2.8142380773943518</c:v>
                </c:pt>
                <c:pt idx="505">
                  <c:v>2.8142380773943518</c:v>
                </c:pt>
                <c:pt idx="506">
                  <c:v>2.8142380773943518</c:v>
                </c:pt>
                <c:pt idx="507">
                  <c:v>2.8142380773943518</c:v>
                </c:pt>
                <c:pt idx="508">
                  <c:v>2.8142380773943518</c:v>
                </c:pt>
                <c:pt idx="509">
                  <c:v>2.8142380773943518</c:v>
                </c:pt>
                <c:pt idx="510">
                  <c:v>2.8142380773943518</c:v>
                </c:pt>
                <c:pt idx="511">
                  <c:v>2.8142380773943518</c:v>
                </c:pt>
                <c:pt idx="512">
                  <c:v>2.8142380773943518</c:v>
                </c:pt>
                <c:pt idx="513">
                  <c:v>2.8142380773943518</c:v>
                </c:pt>
                <c:pt idx="514">
                  <c:v>2.8142380773943518</c:v>
                </c:pt>
                <c:pt idx="515">
                  <c:v>2.8142380773943518</c:v>
                </c:pt>
                <c:pt idx="516">
                  <c:v>2.8142380773943518</c:v>
                </c:pt>
                <c:pt idx="517">
                  <c:v>2.8142380773943518</c:v>
                </c:pt>
                <c:pt idx="518">
                  <c:v>2.8142380773943518</c:v>
                </c:pt>
                <c:pt idx="519">
                  <c:v>2.8142380773943518</c:v>
                </c:pt>
                <c:pt idx="520">
                  <c:v>2.8142380773943518</c:v>
                </c:pt>
                <c:pt idx="521">
                  <c:v>2.8142380773943518</c:v>
                </c:pt>
                <c:pt idx="522">
                  <c:v>2.8142380773943518</c:v>
                </c:pt>
                <c:pt idx="523">
                  <c:v>2.8142380773943518</c:v>
                </c:pt>
                <c:pt idx="524">
                  <c:v>2.8142380773943518</c:v>
                </c:pt>
                <c:pt idx="525">
                  <c:v>2.8142380773943518</c:v>
                </c:pt>
                <c:pt idx="526">
                  <c:v>2.8142380773943518</c:v>
                </c:pt>
                <c:pt idx="527">
                  <c:v>2.8142380773943518</c:v>
                </c:pt>
                <c:pt idx="528">
                  <c:v>2.81</c:v>
                </c:pt>
                <c:pt idx="529">
                  <c:v>2.81</c:v>
                </c:pt>
                <c:pt idx="530">
                  <c:v>2.81</c:v>
                </c:pt>
                <c:pt idx="531">
                  <c:v>2.81</c:v>
                </c:pt>
                <c:pt idx="532">
                  <c:v>2.81</c:v>
                </c:pt>
                <c:pt idx="533">
                  <c:v>2.7302362895506049</c:v>
                </c:pt>
                <c:pt idx="534">
                  <c:v>2.7302362895506049</c:v>
                </c:pt>
                <c:pt idx="535">
                  <c:v>2.81</c:v>
                </c:pt>
                <c:pt idx="536">
                  <c:v>2.7302362895506049</c:v>
                </c:pt>
                <c:pt idx="537">
                  <c:v>2.7302362895506049</c:v>
                </c:pt>
                <c:pt idx="538">
                  <c:v>2.7302362895506049</c:v>
                </c:pt>
                <c:pt idx="539">
                  <c:v>2.7302362895506049</c:v>
                </c:pt>
                <c:pt idx="540">
                  <c:v>2.7302362895506049</c:v>
                </c:pt>
                <c:pt idx="541">
                  <c:v>2.7302362895506049</c:v>
                </c:pt>
                <c:pt idx="542">
                  <c:v>2.7302362895506049</c:v>
                </c:pt>
                <c:pt idx="543">
                  <c:v>2.7302362895506049</c:v>
                </c:pt>
                <c:pt idx="544">
                  <c:v>2.7302362895506049</c:v>
                </c:pt>
                <c:pt idx="545">
                  <c:v>2.7302362895506049</c:v>
                </c:pt>
                <c:pt idx="546">
                  <c:v>2.7302362895506049</c:v>
                </c:pt>
                <c:pt idx="547">
                  <c:v>2.7302362895506049</c:v>
                </c:pt>
                <c:pt idx="548">
                  <c:v>2.7302362895506049</c:v>
                </c:pt>
                <c:pt idx="549">
                  <c:v>2.7302362895506049</c:v>
                </c:pt>
                <c:pt idx="550">
                  <c:v>2.7302362895506049</c:v>
                </c:pt>
                <c:pt idx="551">
                  <c:v>2.7302362895506049</c:v>
                </c:pt>
                <c:pt idx="552">
                  <c:v>2.7302362895506049</c:v>
                </c:pt>
                <c:pt idx="553">
                  <c:v>2.7302362895506049</c:v>
                </c:pt>
                <c:pt idx="554">
                  <c:v>2.7302362895506049</c:v>
                </c:pt>
                <c:pt idx="555">
                  <c:v>2.7302362895506049</c:v>
                </c:pt>
                <c:pt idx="556">
                  <c:v>2.7302362895506049</c:v>
                </c:pt>
                <c:pt idx="557">
                  <c:v>2.7302362895506049</c:v>
                </c:pt>
                <c:pt idx="558">
                  <c:v>2.7302362895506049</c:v>
                </c:pt>
                <c:pt idx="559">
                  <c:v>2.7302362895506049</c:v>
                </c:pt>
                <c:pt idx="560">
                  <c:v>2.7302362895506049</c:v>
                </c:pt>
                <c:pt idx="561">
                  <c:v>2.7302362895506049</c:v>
                </c:pt>
                <c:pt idx="562">
                  <c:v>2.7302362895506049</c:v>
                </c:pt>
                <c:pt idx="563">
                  <c:v>2.7302362895506049</c:v>
                </c:pt>
                <c:pt idx="564">
                  <c:v>2.7302362895506049</c:v>
                </c:pt>
                <c:pt idx="565">
                  <c:v>2.7302362895506049</c:v>
                </c:pt>
                <c:pt idx="566">
                  <c:v>2.7302362895506049</c:v>
                </c:pt>
                <c:pt idx="567">
                  <c:v>2.7302362895506049</c:v>
                </c:pt>
                <c:pt idx="568">
                  <c:v>2.7302362895506049</c:v>
                </c:pt>
                <c:pt idx="569">
                  <c:v>2.7302362895506049</c:v>
                </c:pt>
                <c:pt idx="570">
                  <c:v>2.7302362895506049</c:v>
                </c:pt>
                <c:pt idx="571">
                  <c:v>2.7302362895506049</c:v>
                </c:pt>
                <c:pt idx="572">
                  <c:v>2.7302362895506049</c:v>
                </c:pt>
                <c:pt idx="573">
                  <c:v>2.7302362895506049</c:v>
                </c:pt>
                <c:pt idx="574">
                  <c:v>2.7302362895506049</c:v>
                </c:pt>
                <c:pt idx="575">
                  <c:v>2.7302362895506049</c:v>
                </c:pt>
                <c:pt idx="576">
                  <c:v>2.7302362895506049</c:v>
                </c:pt>
                <c:pt idx="577">
                  <c:v>2.7302362895506049</c:v>
                </c:pt>
                <c:pt idx="578">
                  <c:v>2.7302362895506049</c:v>
                </c:pt>
                <c:pt idx="579">
                  <c:v>2.7302362895506049</c:v>
                </c:pt>
                <c:pt idx="580">
                  <c:v>2.7302362895506049</c:v>
                </c:pt>
                <c:pt idx="581">
                  <c:v>2.7302362895506049</c:v>
                </c:pt>
                <c:pt idx="582">
                  <c:v>2.7302362895506049</c:v>
                </c:pt>
                <c:pt idx="583">
                  <c:v>2.73</c:v>
                </c:pt>
                <c:pt idx="584">
                  <c:v>2.73</c:v>
                </c:pt>
                <c:pt idx="585">
                  <c:v>2.73</c:v>
                </c:pt>
                <c:pt idx="586">
                  <c:v>2.73</c:v>
                </c:pt>
                <c:pt idx="587">
                  <c:v>2.73</c:v>
                </c:pt>
                <c:pt idx="588">
                  <c:v>2.73</c:v>
                </c:pt>
                <c:pt idx="589">
                  <c:v>2.73</c:v>
                </c:pt>
                <c:pt idx="590">
                  <c:v>2.73</c:v>
                </c:pt>
                <c:pt idx="591">
                  <c:v>2.73</c:v>
                </c:pt>
                <c:pt idx="592">
                  <c:v>2.65</c:v>
                </c:pt>
                <c:pt idx="593">
                  <c:v>2.65</c:v>
                </c:pt>
                <c:pt idx="594">
                  <c:v>2.65</c:v>
                </c:pt>
                <c:pt idx="595">
                  <c:v>2.6477571600000003</c:v>
                </c:pt>
                <c:pt idx="596">
                  <c:v>2.65</c:v>
                </c:pt>
                <c:pt idx="597">
                  <c:v>2.65</c:v>
                </c:pt>
                <c:pt idx="598">
                  <c:v>2.65</c:v>
                </c:pt>
                <c:pt idx="599">
                  <c:v>2.65</c:v>
                </c:pt>
                <c:pt idx="600">
                  <c:v>2.6477571600000003</c:v>
                </c:pt>
                <c:pt idx="601">
                  <c:v>2.6477571600000003</c:v>
                </c:pt>
                <c:pt idx="602">
                  <c:v>2.6477571600000003</c:v>
                </c:pt>
                <c:pt idx="603">
                  <c:v>2.6477571600000003</c:v>
                </c:pt>
                <c:pt idx="604">
                  <c:v>2.6477571600000003</c:v>
                </c:pt>
                <c:pt idx="605">
                  <c:v>2.6477571600000003</c:v>
                </c:pt>
                <c:pt idx="606">
                  <c:v>2.6477571600000003</c:v>
                </c:pt>
                <c:pt idx="607">
                  <c:v>2.6477571600000003</c:v>
                </c:pt>
                <c:pt idx="608">
                  <c:v>2.6477571600000003</c:v>
                </c:pt>
                <c:pt idx="609">
                  <c:v>2.6477571600000003</c:v>
                </c:pt>
                <c:pt idx="610">
                  <c:v>2.6477571600000003</c:v>
                </c:pt>
                <c:pt idx="611">
                  <c:v>2.6477571600000003</c:v>
                </c:pt>
                <c:pt idx="612">
                  <c:v>2.6477571600000003</c:v>
                </c:pt>
                <c:pt idx="613">
                  <c:v>2.6477571600000003</c:v>
                </c:pt>
                <c:pt idx="614">
                  <c:v>2.6477571600000003</c:v>
                </c:pt>
                <c:pt idx="615">
                  <c:v>2.6477571600000003</c:v>
                </c:pt>
                <c:pt idx="616">
                  <c:v>2.6477571600000003</c:v>
                </c:pt>
                <c:pt idx="617">
                  <c:v>2.6477571600000003</c:v>
                </c:pt>
                <c:pt idx="618">
                  <c:v>2.6477571600000003</c:v>
                </c:pt>
                <c:pt idx="619">
                  <c:v>2.6477571600000003</c:v>
                </c:pt>
                <c:pt idx="620">
                  <c:v>2.6477571600000003</c:v>
                </c:pt>
                <c:pt idx="621">
                  <c:v>2.6477571600000003</c:v>
                </c:pt>
                <c:pt idx="622">
                  <c:v>2.6477571600000003</c:v>
                </c:pt>
                <c:pt idx="623">
                  <c:v>2.6477571600000003</c:v>
                </c:pt>
                <c:pt idx="624">
                  <c:v>2.6477571600000003</c:v>
                </c:pt>
                <c:pt idx="625">
                  <c:v>2.6477571600000003</c:v>
                </c:pt>
                <c:pt idx="626">
                  <c:v>2.6477571600000003</c:v>
                </c:pt>
                <c:pt idx="627">
                  <c:v>2.6477571600000003</c:v>
                </c:pt>
                <c:pt idx="628">
                  <c:v>2.6477571600000003</c:v>
                </c:pt>
                <c:pt idx="629">
                  <c:v>2.6477571600000003</c:v>
                </c:pt>
                <c:pt idx="630">
                  <c:v>2.57</c:v>
                </c:pt>
                <c:pt idx="631">
                  <c:v>2.57</c:v>
                </c:pt>
                <c:pt idx="632">
                  <c:v>2.57</c:v>
                </c:pt>
                <c:pt idx="633">
                  <c:v>2.57</c:v>
                </c:pt>
                <c:pt idx="634">
                  <c:v>2.57</c:v>
                </c:pt>
                <c:pt idx="635">
                  <c:v>2.57</c:v>
                </c:pt>
                <c:pt idx="636">
                  <c:v>2.57</c:v>
                </c:pt>
                <c:pt idx="637">
                  <c:v>2.57</c:v>
                </c:pt>
                <c:pt idx="638">
                  <c:v>2.57</c:v>
                </c:pt>
                <c:pt idx="639">
                  <c:v>2.57</c:v>
                </c:pt>
                <c:pt idx="640">
                  <c:v>2.57</c:v>
                </c:pt>
                <c:pt idx="641">
                  <c:v>2.5667913756439189</c:v>
                </c:pt>
                <c:pt idx="642">
                  <c:v>2.5667913756439189</c:v>
                </c:pt>
                <c:pt idx="643">
                  <c:v>2.5667913756439189</c:v>
                </c:pt>
                <c:pt idx="644">
                  <c:v>2.5667913756439189</c:v>
                </c:pt>
                <c:pt idx="645">
                  <c:v>2.5667913756439189</c:v>
                </c:pt>
                <c:pt idx="646">
                  <c:v>2.5667913756439189</c:v>
                </c:pt>
                <c:pt idx="647">
                  <c:v>2.5667913756439189</c:v>
                </c:pt>
                <c:pt idx="648">
                  <c:v>2.5667913756439189</c:v>
                </c:pt>
                <c:pt idx="649">
                  <c:v>2.5667913756439189</c:v>
                </c:pt>
                <c:pt idx="650">
                  <c:v>2.5667913756439189</c:v>
                </c:pt>
                <c:pt idx="651">
                  <c:v>2.5667913756439189</c:v>
                </c:pt>
                <c:pt idx="652">
                  <c:v>2.5667913756439189</c:v>
                </c:pt>
                <c:pt idx="653">
                  <c:v>2.5667913756439189</c:v>
                </c:pt>
                <c:pt idx="654">
                  <c:v>2.5667913756439189</c:v>
                </c:pt>
                <c:pt idx="655">
                  <c:v>2.5667913756439189</c:v>
                </c:pt>
                <c:pt idx="656">
                  <c:v>2.5667913756439189</c:v>
                </c:pt>
                <c:pt idx="657">
                  <c:v>2.5667913756439189</c:v>
                </c:pt>
                <c:pt idx="658">
                  <c:v>2.5667913756439189</c:v>
                </c:pt>
                <c:pt idx="659">
                  <c:v>2.5667913756439189</c:v>
                </c:pt>
                <c:pt idx="660">
                  <c:v>2.5667913756439189</c:v>
                </c:pt>
                <c:pt idx="661">
                  <c:v>2.5667913756439189</c:v>
                </c:pt>
                <c:pt idx="662">
                  <c:v>2.5667913756439189</c:v>
                </c:pt>
                <c:pt idx="663">
                  <c:v>2.5667913756439189</c:v>
                </c:pt>
                <c:pt idx="664">
                  <c:v>2.5667913756439189</c:v>
                </c:pt>
                <c:pt idx="665">
                  <c:v>2.5667913756439189</c:v>
                </c:pt>
                <c:pt idx="666">
                  <c:v>2.5667913756439189</c:v>
                </c:pt>
                <c:pt idx="667">
                  <c:v>2.5667913756439189</c:v>
                </c:pt>
                <c:pt idx="668">
                  <c:v>2.5667913756439189</c:v>
                </c:pt>
                <c:pt idx="669">
                  <c:v>2.5667913756439189</c:v>
                </c:pt>
                <c:pt idx="670">
                  <c:v>2.5667913756439189</c:v>
                </c:pt>
                <c:pt idx="671">
                  <c:v>2.5667913756439189</c:v>
                </c:pt>
                <c:pt idx="672">
                  <c:v>2.5667913756439189</c:v>
                </c:pt>
                <c:pt idx="673">
                  <c:v>2.5667913756439189</c:v>
                </c:pt>
                <c:pt idx="674">
                  <c:v>2.5667913756439189</c:v>
                </c:pt>
                <c:pt idx="675">
                  <c:v>2.5667913756439189</c:v>
                </c:pt>
                <c:pt idx="676">
                  <c:v>2.5667913756439189</c:v>
                </c:pt>
                <c:pt idx="677">
                  <c:v>2.5667913756439189</c:v>
                </c:pt>
                <c:pt idx="678">
                  <c:v>2.5667913756439189</c:v>
                </c:pt>
                <c:pt idx="679">
                  <c:v>2.5667913756439189</c:v>
                </c:pt>
                <c:pt idx="680">
                  <c:v>2.5667913756439189</c:v>
                </c:pt>
                <c:pt idx="681">
                  <c:v>2.5667913756439189</c:v>
                </c:pt>
                <c:pt idx="682">
                  <c:v>2.5667913756439189</c:v>
                </c:pt>
                <c:pt idx="683">
                  <c:v>2.5667913756439189</c:v>
                </c:pt>
                <c:pt idx="684">
                  <c:v>2.5667913756439189</c:v>
                </c:pt>
                <c:pt idx="685">
                  <c:v>2.5667913756439189</c:v>
                </c:pt>
                <c:pt idx="686">
                  <c:v>2.5667913756439189</c:v>
                </c:pt>
                <c:pt idx="687">
                  <c:v>2.5667913756439189</c:v>
                </c:pt>
                <c:pt idx="688">
                  <c:v>2.4900000000000002</c:v>
                </c:pt>
                <c:pt idx="689">
                  <c:v>2.4900000000000002</c:v>
                </c:pt>
                <c:pt idx="690">
                  <c:v>2.4900000000000002</c:v>
                </c:pt>
                <c:pt idx="691">
                  <c:v>2.4873295657136421</c:v>
                </c:pt>
                <c:pt idx="692">
                  <c:v>2.4873295657136421</c:v>
                </c:pt>
                <c:pt idx="693">
                  <c:v>2.4873295657136421</c:v>
                </c:pt>
                <c:pt idx="694">
                  <c:v>2.4873295657136421</c:v>
                </c:pt>
                <c:pt idx="695">
                  <c:v>2.4873295657136421</c:v>
                </c:pt>
                <c:pt idx="696">
                  <c:v>2.4873295657136421</c:v>
                </c:pt>
                <c:pt idx="697">
                  <c:v>2.4873295657136421</c:v>
                </c:pt>
                <c:pt idx="698">
                  <c:v>2.4900000000000002</c:v>
                </c:pt>
                <c:pt idx="699">
                  <c:v>2.4900000000000002</c:v>
                </c:pt>
                <c:pt idx="700">
                  <c:v>2.4900000000000002</c:v>
                </c:pt>
                <c:pt idx="701">
                  <c:v>2.4900000000000002</c:v>
                </c:pt>
                <c:pt idx="702">
                  <c:v>2.4900000000000002</c:v>
                </c:pt>
                <c:pt idx="703">
                  <c:v>2.4873295657136421</c:v>
                </c:pt>
                <c:pt idx="704">
                  <c:v>2.4873295657136421</c:v>
                </c:pt>
                <c:pt idx="705">
                  <c:v>2.4873295657136421</c:v>
                </c:pt>
                <c:pt idx="706">
                  <c:v>2.4873295657136421</c:v>
                </c:pt>
                <c:pt idx="707">
                  <c:v>2.4873295657136421</c:v>
                </c:pt>
                <c:pt idx="708">
                  <c:v>2.4873295657136421</c:v>
                </c:pt>
                <c:pt idx="709">
                  <c:v>2.4873295657136421</c:v>
                </c:pt>
                <c:pt idx="710">
                  <c:v>2.4873295657136421</c:v>
                </c:pt>
                <c:pt idx="711">
                  <c:v>2.4873295657136421</c:v>
                </c:pt>
                <c:pt idx="712">
                  <c:v>2.41</c:v>
                </c:pt>
                <c:pt idx="713">
                  <c:v>2.41</c:v>
                </c:pt>
                <c:pt idx="714">
                  <c:v>2.41</c:v>
                </c:pt>
                <c:pt idx="715">
                  <c:v>2.4873295657136421</c:v>
                </c:pt>
                <c:pt idx="716">
                  <c:v>2.4873295657136421</c:v>
                </c:pt>
                <c:pt idx="717">
                  <c:v>2.4873295657136421</c:v>
                </c:pt>
                <c:pt idx="718">
                  <c:v>2.4873295657136421</c:v>
                </c:pt>
                <c:pt idx="719">
                  <c:v>2.4873295657136421</c:v>
                </c:pt>
                <c:pt idx="720">
                  <c:v>2.4873295657136421</c:v>
                </c:pt>
                <c:pt idx="721">
                  <c:v>2.41</c:v>
                </c:pt>
                <c:pt idx="722">
                  <c:v>2.41</c:v>
                </c:pt>
                <c:pt idx="723">
                  <c:v>2.41</c:v>
                </c:pt>
                <c:pt idx="724">
                  <c:v>2.41</c:v>
                </c:pt>
                <c:pt idx="725">
                  <c:v>2.41</c:v>
                </c:pt>
                <c:pt idx="726">
                  <c:v>2.4093623006855198</c:v>
                </c:pt>
                <c:pt idx="727">
                  <c:v>2.4093623006855198</c:v>
                </c:pt>
                <c:pt idx="728">
                  <c:v>2.4093623006855198</c:v>
                </c:pt>
                <c:pt idx="729">
                  <c:v>2.4093623006855198</c:v>
                </c:pt>
                <c:pt idx="730">
                  <c:v>2.4093623006855198</c:v>
                </c:pt>
                <c:pt idx="731">
                  <c:v>2.4093623006855198</c:v>
                </c:pt>
                <c:pt idx="732">
                  <c:v>2.41</c:v>
                </c:pt>
                <c:pt idx="733">
                  <c:v>2.4093623006855198</c:v>
                </c:pt>
                <c:pt idx="734">
                  <c:v>2.4093623006855198</c:v>
                </c:pt>
                <c:pt idx="735">
                  <c:v>2.4093623006855198</c:v>
                </c:pt>
                <c:pt idx="736">
                  <c:v>2.4093623006855198</c:v>
                </c:pt>
                <c:pt idx="737">
                  <c:v>2.4093623006855198</c:v>
                </c:pt>
                <c:pt idx="738">
                  <c:v>2.4093623006855198</c:v>
                </c:pt>
                <c:pt idx="739">
                  <c:v>2.4093623006855198</c:v>
                </c:pt>
                <c:pt idx="740">
                  <c:v>2.4093623006855198</c:v>
                </c:pt>
                <c:pt idx="741">
                  <c:v>2.4093623006855198</c:v>
                </c:pt>
                <c:pt idx="742">
                  <c:v>2.4093623006855198</c:v>
                </c:pt>
                <c:pt idx="743">
                  <c:v>2.4093623006855198</c:v>
                </c:pt>
                <c:pt idx="744">
                  <c:v>2.4093623006855198</c:v>
                </c:pt>
                <c:pt idx="745">
                  <c:v>2.4093623006855198</c:v>
                </c:pt>
                <c:pt idx="746">
                  <c:v>2.4093623006855198</c:v>
                </c:pt>
                <c:pt idx="747">
                  <c:v>2.4093623006855198</c:v>
                </c:pt>
                <c:pt idx="748">
                  <c:v>2.4093623006855198</c:v>
                </c:pt>
                <c:pt idx="749">
                  <c:v>2.4093623006855198</c:v>
                </c:pt>
                <c:pt idx="750">
                  <c:v>2.4093623006855198</c:v>
                </c:pt>
                <c:pt idx="751">
                  <c:v>2.4093623006855198</c:v>
                </c:pt>
                <c:pt idx="752">
                  <c:v>2.4093623006855198</c:v>
                </c:pt>
                <c:pt idx="753">
                  <c:v>2.4093623006855198</c:v>
                </c:pt>
                <c:pt idx="754">
                  <c:v>2.4093623006855198</c:v>
                </c:pt>
                <c:pt idx="755">
                  <c:v>2.4093623006855198</c:v>
                </c:pt>
                <c:pt idx="756">
                  <c:v>2.4093623006855198</c:v>
                </c:pt>
                <c:pt idx="757">
                  <c:v>2.4093623006855198</c:v>
                </c:pt>
                <c:pt idx="758">
                  <c:v>2.4093623006855198</c:v>
                </c:pt>
                <c:pt idx="759">
                  <c:v>2.4093623006855198</c:v>
                </c:pt>
                <c:pt idx="760">
                  <c:v>2.4093623006855198</c:v>
                </c:pt>
                <c:pt idx="761">
                  <c:v>2.4093623006855198</c:v>
                </c:pt>
                <c:pt idx="762">
                  <c:v>2.4093623006855198</c:v>
                </c:pt>
                <c:pt idx="763">
                  <c:v>2.4093623006855198</c:v>
                </c:pt>
                <c:pt idx="764">
                  <c:v>2.4093623006855198</c:v>
                </c:pt>
                <c:pt idx="765">
                  <c:v>2.4093623006855198</c:v>
                </c:pt>
                <c:pt idx="766">
                  <c:v>2.4093623006855198</c:v>
                </c:pt>
                <c:pt idx="767">
                  <c:v>2.4093623006855198</c:v>
                </c:pt>
                <c:pt idx="768">
                  <c:v>2.3328800911616994</c:v>
                </c:pt>
                <c:pt idx="769">
                  <c:v>2.3328800911616994</c:v>
                </c:pt>
                <c:pt idx="770">
                  <c:v>2.3328800911616994</c:v>
                </c:pt>
                <c:pt idx="771">
                  <c:v>2.3328800911616994</c:v>
                </c:pt>
                <c:pt idx="772">
                  <c:v>2.4093623006855198</c:v>
                </c:pt>
                <c:pt idx="773">
                  <c:v>2.3328800911616994</c:v>
                </c:pt>
                <c:pt idx="774">
                  <c:v>2.3328800911616994</c:v>
                </c:pt>
                <c:pt idx="775">
                  <c:v>2.3328800911616994</c:v>
                </c:pt>
                <c:pt idx="776">
                  <c:v>2.3328800911616994</c:v>
                </c:pt>
                <c:pt idx="777">
                  <c:v>2.3328800911616994</c:v>
                </c:pt>
                <c:pt idx="778">
                  <c:v>2.3328800911616994</c:v>
                </c:pt>
                <c:pt idx="779">
                  <c:v>2.3328800911616994</c:v>
                </c:pt>
                <c:pt idx="780">
                  <c:v>2.3328800911616994</c:v>
                </c:pt>
                <c:pt idx="781">
                  <c:v>2.3328800911616994</c:v>
                </c:pt>
                <c:pt idx="782">
                  <c:v>2.3328800911616994</c:v>
                </c:pt>
                <c:pt idx="783">
                  <c:v>2.3328800911616994</c:v>
                </c:pt>
                <c:pt idx="784">
                  <c:v>2.3328800911616994</c:v>
                </c:pt>
                <c:pt idx="785">
                  <c:v>2.3328800911616994</c:v>
                </c:pt>
                <c:pt idx="786">
                  <c:v>2.2599999999999998</c:v>
                </c:pt>
                <c:pt idx="787">
                  <c:v>2.3328800911616994</c:v>
                </c:pt>
                <c:pt idx="788">
                  <c:v>2.3328800911616994</c:v>
                </c:pt>
                <c:pt idx="789">
                  <c:v>2.3328800911616994</c:v>
                </c:pt>
                <c:pt idx="790">
                  <c:v>2.3328800911616994</c:v>
                </c:pt>
                <c:pt idx="791">
                  <c:v>2.3328800911616994</c:v>
                </c:pt>
                <c:pt idx="792">
                  <c:v>2.2578733867148584</c:v>
                </c:pt>
                <c:pt idx="793">
                  <c:v>2.2578733867148584</c:v>
                </c:pt>
                <c:pt idx="794">
                  <c:v>2.2578733867148584</c:v>
                </c:pt>
                <c:pt idx="795">
                  <c:v>2.2578733867148584</c:v>
                </c:pt>
                <c:pt idx="796">
                  <c:v>2.2578733867148584</c:v>
                </c:pt>
                <c:pt idx="797">
                  <c:v>2.2578733867148584</c:v>
                </c:pt>
                <c:pt idx="798">
                  <c:v>2.2578733867148584</c:v>
                </c:pt>
                <c:pt idx="799">
                  <c:v>2.2578733867148584</c:v>
                </c:pt>
                <c:pt idx="800">
                  <c:v>2.2578733867148584</c:v>
                </c:pt>
                <c:pt idx="801">
                  <c:v>2.2578733867148584</c:v>
                </c:pt>
                <c:pt idx="802">
                  <c:v>2.2578733867148584</c:v>
                </c:pt>
                <c:pt idx="803">
                  <c:v>2.2578733867148584</c:v>
                </c:pt>
                <c:pt idx="804">
                  <c:v>2.2578733867148584</c:v>
                </c:pt>
                <c:pt idx="805">
                  <c:v>2.2578733867148584</c:v>
                </c:pt>
                <c:pt idx="806">
                  <c:v>2.2578733867148584</c:v>
                </c:pt>
                <c:pt idx="807">
                  <c:v>2.2578733867148584</c:v>
                </c:pt>
                <c:pt idx="808">
                  <c:v>2.2578733867148584</c:v>
                </c:pt>
                <c:pt idx="809">
                  <c:v>2.2578733867148584</c:v>
                </c:pt>
                <c:pt idx="810">
                  <c:v>2.2578733867148584</c:v>
                </c:pt>
                <c:pt idx="811">
                  <c:v>2.2578733867148584</c:v>
                </c:pt>
                <c:pt idx="812">
                  <c:v>2.2578733867148584</c:v>
                </c:pt>
                <c:pt idx="813">
                  <c:v>2.2578733867148584</c:v>
                </c:pt>
                <c:pt idx="814">
                  <c:v>2.2578733867148584</c:v>
                </c:pt>
                <c:pt idx="815">
                  <c:v>2.2578733867148584</c:v>
                </c:pt>
                <c:pt idx="816">
                  <c:v>2.2578733867148584</c:v>
                </c:pt>
                <c:pt idx="817">
                  <c:v>2.2578733867148584</c:v>
                </c:pt>
                <c:pt idx="818">
                  <c:v>2.2578733867148584</c:v>
                </c:pt>
                <c:pt idx="819">
                  <c:v>2.2578733867148584</c:v>
                </c:pt>
                <c:pt idx="820">
                  <c:v>2.2578733867148584</c:v>
                </c:pt>
                <c:pt idx="821">
                  <c:v>2.2578733867148584</c:v>
                </c:pt>
                <c:pt idx="822">
                  <c:v>2.2578733867148584</c:v>
                </c:pt>
                <c:pt idx="823">
                  <c:v>2.2578733867148584</c:v>
                </c:pt>
                <c:pt idx="824">
                  <c:v>2.2578733867148584</c:v>
                </c:pt>
                <c:pt idx="825">
                  <c:v>2.2578733867148584</c:v>
                </c:pt>
                <c:pt idx="826">
                  <c:v>2.2578733867148584</c:v>
                </c:pt>
                <c:pt idx="827">
                  <c:v>2.2578733867148584</c:v>
                </c:pt>
                <c:pt idx="828">
                  <c:v>2.2578733867148584</c:v>
                </c:pt>
                <c:pt idx="829">
                  <c:v>2.2578733867148584</c:v>
                </c:pt>
                <c:pt idx="830">
                  <c:v>2.2578733867148584</c:v>
                </c:pt>
                <c:pt idx="831">
                  <c:v>2.2578733867148584</c:v>
                </c:pt>
                <c:pt idx="832">
                  <c:v>2.2578733867148584</c:v>
                </c:pt>
                <c:pt idx="833">
                  <c:v>2.2578733867148584</c:v>
                </c:pt>
                <c:pt idx="834">
                  <c:v>2.2578733867148584</c:v>
                </c:pt>
                <c:pt idx="835">
                  <c:v>2.2578733867148584</c:v>
                </c:pt>
                <c:pt idx="836">
                  <c:v>2.2578733867148584</c:v>
                </c:pt>
                <c:pt idx="837">
                  <c:v>2.2578733867148584</c:v>
                </c:pt>
                <c:pt idx="838">
                  <c:v>2.2578733867148584</c:v>
                </c:pt>
                <c:pt idx="839">
                  <c:v>2.1843325746953006</c:v>
                </c:pt>
                <c:pt idx="840">
                  <c:v>2.1843325746953006</c:v>
                </c:pt>
                <c:pt idx="841">
                  <c:v>2.1843325746953006</c:v>
                </c:pt>
                <c:pt idx="842">
                  <c:v>2.2578733867148584</c:v>
                </c:pt>
                <c:pt idx="843">
                  <c:v>2.2578733867148584</c:v>
                </c:pt>
                <c:pt idx="844">
                  <c:v>2.1843325746953006</c:v>
                </c:pt>
                <c:pt idx="845">
                  <c:v>2.1843325746953006</c:v>
                </c:pt>
                <c:pt idx="846">
                  <c:v>2.1843325746953006</c:v>
                </c:pt>
                <c:pt idx="847">
                  <c:v>2.1843325746953006</c:v>
                </c:pt>
                <c:pt idx="848">
                  <c:v>2.1843325746953006</c:v>
                </c:pt>
                <c:pt idx="849">
                  <c:v>2.1843325746953006</c:v>
                </c:pt>
                <c:pt idx="850">
                  <c:v>2.1843325746953006</c:v>
                </c:pt>
                <c:pt idx="851">
                  <c:v>2.1843325746953006</c:v>
                </c:pt>
                <c:pt idx="852">
                  <c:v>2.1843325746953006</c:v>
                </c:pt>
                <c:pt idx="853">
                  <c:v>2.1843325746953006</c:v>
                </c:pt>
                <c:pt idx="854">
                  <c:v>2.1843325746953006</c:v>
                </c:pt>
                <c:pt idx="855">
                  <c:v>2.1843325746953006</c:v>
                </c:pt>
                <c:pt idx="856">
                  <c:v>2.1843325746953006</c:v>
                </c:pt>
                <c:pt idx="857">
                  <c:v>2.1843325746953006</c:v>
                </c:pt>
                <c:pt idx="858">
                  <c:v>2.1843325746953006</c:v>
                </c:pt>
                <c:pt idx="859">
                  <c:v>2.1843325746953006</c:v>
                </c:pt>
                <c:pt idx="860">
                  <c:v>2.1843325746953006</c:v>
                </c:pt>
                <c:pt idx="861">
                  <c:v>2.1843325746953006</c:v>
                </c:pt>
                <c:pt idx="862">
                  <c:v>2.1843325746953006</c:v>
                </c:pt>
                <c:pt idx="863">
                  <c:v>2.1800000000000002</c:v>
                </c:pt>
                <c:pt idx="864">
                  <c:v>2.1843325746953006</c:v>
                </c:pt>
                <c:pt idx="865">
                  <c:v>2.1843325746953006</c:v>
                </c:pt>
                <c:pt idx="866">
                  <c:v>2.1843325746953006</c:v>
                </c:pt>
                <c:pt idx="867">
                  <c:v>2.1843325746953006</c:v>
                </c:pt>
                <c:pt idx="868">
                  <c:v>2.1122479789986719</c:v>
                </c:pt>
                <c:pt idx="869">
                  <c:v>2.1122479789986719</c:v>
                </c:pt>
                <c:pt idx="870">
                  <c:v>2.1800000000000002</c:v>
                </c:pt>
                <c:pt idx="871">
                  <c:v>2.1800000000000002</c:v>
                </c:pt>
                <c:pt idx="872">
                  <c:v>2.1800000000000002</c:v>
                </c:pt>
                <c:pt idx="873">
                  <c:v>2.1122479789986719</c:v>
                </c:pt>
                <c:pt idx="874">
                  <c:v>2.1122479789986719</c:v>
                </c:pt>
                <c:pt idx="875">
                  <c:v>2.1122479789986719</c:v>
                </c:pt>
                <c:pt idx="876">
                  <c:v>2.1122479789986719</c:v>
                </c:pt>
                <c:pt idx="877">
                  <c:v>2.1122479789986719</c:v>
                </c:pt>
                <c:pt idx="878">
                  <c:v>2.1122479789986719</c:v>
                </c:pt>
                <c:pt idx="879">
                  <c:v>2.1122479789986719</c:v>
                </c:pt>
                <c:pt idx="880">
                  <c:v>2.1122479789986719</c:v>
                </c:pt>
                <c:pt idx="881">
                  <c:v>2.1122479789986719</c:v>
                </c:pt>
                <c:pt idx="882">
                  <c:v>2.1122479789986719</c:v>
                </c:pt>
                <c:pt idx="883">
                  <c:v>2.1122479789986719</c:v>
                </c:pt>
                <c:pt idx="884">
                  <c:v>2.1122479789986719</c:v>
                </c:pt>
                <c:pt idx="885">
                  <c:v>2.1122479789986719</c:v>
                </c:pt>
                <c:pt idx="886">
                  <c:v>2.1122479789986719</c:v>
                </c:pt>
                <c:pt idx="887">
                  <c:v>2.1122479789986719</c:v>
                </c:pt>
                <c:pt idx="888">
                  <c:v>2.1122479789986719</c:v>
                </c:pt>
                <c:pt idx="889">
                  <c:v>2.1122479789986719</c:v>
                </c:pt>
                <c:pt idx="890">
                  <c:v>2.1122479789986719</c:v>
                </c:pt>
                <c:pt idx="891">
                  <c:v>2.1122479789986719</c:v>
                </c:pt>
                <c:pt idx="892">
                  <c:v>2.1122479789986719</c:v>
                </c:pt>
                <c:pt idx="893">
                  <c:v>2.1122479789986719</c:v>
                </c:pt>
                <c:pt idx="894">
                  <c:v>2.1122479789986719</c:v>
                </c:pt>
                <c:pt idx="895">
                  <c:v>2.1122479789986719</c:v>
                </c:pt>
                <c:pt idx="896">
                  <c:v>2.1122479789986719</c:v>
                </c:pt>
                <c:pt idx="897">
                  <c:v>2.1122479789986719</c:v>
                </c:pt>
                <c:pt idx="898">
                  <c:v>2.1122479789986719</c:v>
                </c:pt>
                <c:pt idx="899">
                  <c:v>2.1122479789986719</c:v>
                </c:pt>
                <c:pt idx="900">
                  <c:v>2.1122479789986719</c:v>
                </c:pt>
                <c:pt idx="901">
                  <c:v>2.1122479789986719</c:v>
                </c:pt>
                <c:pt idx="902">
                  <c:v>2.1122479789986719</c:v>
                </c:pt>
                <c:pt idx="903">
                  <c:v>2.1122479789986719</c:v>
                </c:pt>
                <c:pt idx="904">
                  <c:v>2.1122479789986719</c:v>
                </c:pt>
                <c:pt idx="905">
                  <c:v>2.1122479789986719</c:v>
                </c:pt>
                <c:pt idx="906">
                  <c:v>2.1122479789986719</c:v>
                </c:pt>
                <c:pt idx="907">
                  <c:v>2.1122479789986719</c:v>
                </c:pt>
                <c:pt idx="908">
                  <c:v>2.1122479789986719</c:v>
                </c:pt>
                <c:pt idx="909">
                  <c:v>2.1122479789986719</c:v>
                </c:pt>
                <c:pt idx="910">
                  <c:v>2.1122479789986719</c:v>
                </c:pt>
                <c:pt idx="911">
                  <c:v>2.1122479789986719</c:v>
                </c:pt>
                <c:pt idx="912">
                  <c:v>2.1122479789986719</c:v>
                </c:pt>
                <c:pt idx="913">
                  <c:v>2.1122479789986719</c:v>
                </c:pt>
                <c:pt idx="914">
                  <c:v>2.1122479789986719</c:v>
                </c:pt>
                <c:pt idx="915">
                  <c:v>2.1122479789986719</c:v>
                </c:pt>
                <c:pt idx="916">
                  <c:v>2.1122479789986719</c:v>
                </c:pt>
                <c:pt idx="917">
                  <c:v>2.1122479789986719</c:v>
                </c:pt>
                <c:pt idx="918">
                  <c:v>2.1122479789986719</c:v>
                </c:pt>
                <c:pt idx="919">
                  <c:v>2.1122479789986719</c:v>
                </c:pt>
                <c:pt idx="920">
                  <c:v>2.1122479789986719</c:v>
                </c:pt>
                <c:pt idx="921">
                  <c:v>2.1122479789986719</c:v>
                </c:pt>
                <c:pt idx="922">
                  <c:v>2.1122479789986719</c:v>
                </c:pt>
                <c:pt idx="923">
                  <c:v>2.1122479789986719</c:v>
                </c:pt>
                <c:pt idx="924">
                  <c:v>2.1122479789986719</c:v>
                </c:pt>
                <c:pt idx="925">
                  <c:v>2.1122479789986719</c:v>
                </c:pt>
                <c:pt idx="926">
                  <c:v>2.1122479789986719</c:v>
                </c:pt>
                <c:pt idx="927">
                  <c:v>2.1122479789986719</c:v>
                </c:pt>
                <c:pt idx="928">
                  <c:v>2.1122479789986719</c:v>
                </c:pt>
                <c:pt idx="929">
                  <c:v>2.1122479789986719</c:v>
                </c:pt>
                <c:pt idx="930">
                  <c:v>2.1122479789986719</c:v>
                </c:pt>
                <c:pt idx="931">
                  <c:v>2.1122479789986719</c:v>
                </c:pt>
                <c:pt idx="932">
                  <c:v>2.1122479789986719</c:v>
                </c:pt>
                <c:pt idx="933">
                  <c:v>2.1122479789986719</c:v>
                </c:pt>
                <c:pt idx="934">
                  <c:v>2.1122479789986719</c:v>
                </c:pt>
                <c:pt idx="935">
                  <c:v>2.1122479789986719</c:v>
                </c:pt>
                <c:pt idx="936">
                  <c:v>2.1122479789986719</c:v>
                </c:pt>
                <c:pt idx="937">
                  <c:v>2.1122479789986719</c:v>
                </c:pt>
                <c:pt idx="938">
                  <c:v>2.1122479789986719</c:v>
                </c:pt>
                <c:pt idx="939">
                  <c:v>2.1122479789986719</c:v>
                </c:pt>
                <c:pt idx="940">
                  <c:v>2.1122479789986719</c:v>
                </c:pt>
                <c:pt idx="941">
                  <c:v>2.1122479789986719</c:v>
                </c:pt>
                <c:pt idx="942">
                  <c:v>2.11</c:v>
                </c:pt>
                <c:pt idx="943">
                  <c:v>2.11</c:v>
                </c:pt>
                <c:pt idx="944">
                  <c:v>2.11</c:v>
                </c:pt>
                <c:pt idx="945">
                  <c:v>2.11</c:v>
                </c:pt>
                <c:pt idx="946">
                  <c:v>2.11</c:v>
                </c:pt>
                <c:pt idx="947">
                  <c:v>2.11</c:v>
                </c:pt>
                <c:pt idx="948">
                  <c:v>2.11</c:v>
                </c:pt>
                <c:pt idx="949">
                  <c:v>2.11</c:v>
                </c:pt>
                <c:pt idx="950">
                  <c:v>2.11</c:v>
                </c:pt>
                <c:pt idx="951">
                  <c:v>2.1122479789986719</c:v>
                </c:pt>
                <c:pt idx="952">
                  <c:v>2.1122479789986719</c:v>
                </c:pt>
                <c:pt idx="953">
                  <c:v>2.1122479789986719</c:v>
                </c:pt>
                <c:pt idx="954">
                  <c:v>2.11</c:v>
                </c:pt>
                <c:pt idx="955">
                  <c:v>2.11</c:v>
                </c:pt>
                <c:pt idx="956">
                  <c:v>2.11</c:v>
                </c:pt>
                <c:pt idx="957">
                  <c:v>2.11</c:v>
                </c:pt>
                <c:pt idx="958">
                  <c:v>2.0416098587924632</c:v>
                </c:pt>
                <c:pt idx="959">
                  <c:v>2.0416098587924632</c:v>
                </c:pt>
                <c:pt idx="960">
                  <c:v>2.11</c:v>
                </c:pt>
                <c:pt idx="961">
                  <c:v>2.0416098587924632</c:v>
                </c:pt>
                <c:pt idx="962">
                  <c:v>2.0416098587924632</c:v>
                </c:pt>
                <c:pt idx="963">
                  <c:v>2.0416098587924632</c:v>
                </c:pt>
                <c:pt idx="964">
                  <c:v>2.0416098587924632</c:v>
                </c:pt>
                <c:pt idx="965">
                  <c:v>2.0416098587924632</c:v>
                </c:pt>
                <c:pt idx="966">
                  <c:v>2.0416098587924632</c:v>
                </c:pt>
                <c:pt idx="967">
                  <c:v>2.0416098587924632</c:v>
                </c:pt>
                <c:pt idx="968">
                  <c:v>2.0416098587924632</c:v>
                </c:pt>
                <c:pt idx="969">
                  <c:v>2.0416098587924632</c:v>
                </c:pt>
                <c:pt idx="970">
                  <c:v>2.04</c:v>
                </c:pt>
                <c:pt idx="971">
                  <c:v>2.04</c:v>
                </c:pt>
                <c:pt idx="972">
                  <c:v>2.04</c:v>
                </c:pt>
                <c:pt idx="973">
                  <c:v>2.0416098587924632</c:v>
                </c:pt>
                <c:pt idx="974">
                  <c:v>2.0416098587924632</c:v>
                </c:pt>
                <c:pt idx="975">
                  <c:v>2.04</c:v>
                </c:pt>
                <c:pt idx="976">
                  <c:v>2.04</c:v>
                </c:pt>
                <c:pt idx="977">
                  <c:v>2.04</c:v>
                </c:pt>
                <c:pt idx="978">
                  <c:v>2.04</c:v>
                </c:pt>
                <c:pt idx="979">
                  <c:v>2.04</c:v>
                </c:pt>
                <c:pt idx="980">
                  <c:v>2.04</c:v>
                </c:pt>
                <c:pt idx="981">
                  <c:v>2.04</c:v>
                </c:pt>
                <c:pt idx="982">
                  <c:v>2.04</c:v>
                </c:pt>
                <c:pt idx="983">
                  <c:v>2.04</c:v>
                </c:pt>
                <c:pt idx="984">
                  <c:v>2.04</c:v>
                </c:pt>
                <c:pt idx="985">
                  <c:v>2.04</c:v>
                </c:pt>
                <c:pt idx="986">
                  <c:v>2.04</c:v>
                </c:pt>
                <c:pt idx="987">
                  <c:v>2.04</c:v>
                </c:pt>
                <c:pt idx="988">
                  <c:v>2.04</c:v>
                </c:pt>
                <c:pt idx="989">
                  <c:v>2.04</c:v>
                </c:pt>
                <c:pt idx="990">
                  <c:v>2.04</c:v>
                </c:pt>
                <c:pt idx="991">
                  <c:v>2.04</c:v>
                </c:pt>
                <c:pt idx="992">
                  <c:v>2.04</c:v>
                </c:pt>
                <c:pt idx="993">
                  <c:v>2.04</c:v>
                </c:pt>
                <c:pt idx="994">
                  <c:v>2.04</c:v>
                </c:pt>
                <c:pt idx="995">
                  <c:v>2.04</c:v>
                </c:pt>
                <c:pt idx="996">
                  <c:v>1.9724084071993251</c:v>
                </c:pt>
                <c:pt idx="997">
                  <c:v>1.9724084071993251</c:v>
                </c:pt>
                <c:pt idx="998">
                  <c:v>2.04</c:v>
                </c:pt>
                <c:pt idx="999">
                  <c:v>2.04</c:v>
                </c:pt>
                <c:pt idx="1000">
                  <c:v>2.04</c:v>
                </c:pt>
                <c:pt idx="1001">
                  <c:v>2.04</c:v>
                </c:pt>
                <c:pt idx="1002">
                  <c:v>2.04</c:v>
                </c:pt>
                <c:pt idx="1003">
                  <c:v>2.04</c:v>
                </c:pt>
                <c:pt idx="1004">
                  <c:v>2.04</c:v>
                </c:pt>
                <c:pt idx="1005">
                  <c:v>2.04</c:v>
                </c:pt>
                <c:pt idx="1006">
                  <c:v>1.9724084071993251</c:v>
                </c:pt>
                <c:pt idx="1007">
                  <c:v>1.9724084071993251</c:v>
                </c:pt>
                <c:pt idx="1008">
                  <c:v>1.9724084071993251</c:v>
                </c:pt>
                <c:pt idx="1009">
                  <c:v>1.9724084071993251</c:v>
                </c:pt>
                <c:pt idx="1010">
                  <c:v>1.9724084071993251</c:v>
                </c:pt>
                <c:pt idx="1011">
                  <c:v>1.9724084071993251</c:v>
                </c:pt>
                <c:pt idx="1012">
                  <c:v>1.9724084071993251</c:v>
                </c:pt>
                <c:pt idx="1013">
                  <c:v>1.9724084071993251</c:v>
                </c:pt>
                <c:pt idx="1014">
                  <c:v>1.9724084071993251</c:v>
                </c:pt>
                <c:pt idx="1015">
                  <c:v>1.9724084071993251</c:v>
                </c:pt>
                <c:pt idx="1016">
                  <c:v>1.9724084071993251</c:v>
                </c:pt>
                <c:pt idx="1017">
                  <c:v>1.9724084071993251</c:v>
                </c:pt>
                <c:pt idx="1018">
                  <c:v>1.9724084071993251</c:v>
                </c:pt>
                <c:pt idx="1019">
                  <c:v>1.9724084071993251</c:v>
                </c:pt>
                <c:pt idx="1020">
                  <c:v>1.9724084071993251</c:v>
                </c:pt>
                <c:pt idx="1021">
                  <c:v>1.97</c:v>
                </c:pt>
                <c:pt idx="1022">
                  <c:v>1.9046337499351378</c:v>
                </c:pt>
                <c:pt idx="1023">
                  <c:v>1.9046337499351378</c:v>
                </c:pt>
                <c:pt idx="1024">
                  <c:v>1.9046337499351378</c:v>
                </c:pt>
                <c:pt idx="1025">
                  <c:v>1.9046337499351378</c:v>
                </c:pt>
                <c:pt idx="1026">
                  <c:v>1.9046337499351378</c:v>
                </c:pt>
                <c:pt idx="1027">
                  <c:v>1.9046337499351378</c:v>
                </c:pt>
                <c:pt idx="1028">
                  <c:v>1.97</c:v>
                </c:pt>
                <c:pt idx="1029">
                  <c:v>1.97</c:v>
                </c:pt>
                <c:pt idx="1030">
                  <c:v>1.97</c:v>
                </c:pt>
                <c:pt idx="1031">
                  <c:v>1.97</c:v>
                </c:pt>
                <c:pt idx="1032">
                  <c:v>1.9046337499351378</c:v>
                </c:pt>
                <c:pt idx="1033">
                  <c:v>1.9046337499351378</c:v>
                </c:pt>
                <c:pt idx="1034">
                  <c:v>1.9046337499351378</c:v>
                </c:pt>
                <c:pt idx="1035">
                  <c:v>1.9046337499351378</c:v>
                </c:pt>
                <c:pt idx="1036">
                  <c:v>1.9046337499351378</c:v>
                </c:pt>
                <c:pt idx="1037">
                  <c:v>1.9046337499351378</c:v>
                </c:pt>
                <c:pt idx="1038">
                  <c:v>1.9046337499351378</c:v>
                </c:pt>
                <c:pt idx="1039">
                  <c:v>1.9046337499351378</c:v>
                </c:pt>
                <c:pt idx="1040">
                  <c:v>1.9046337499351378</c:v>
                </c:pt>
                <c:pt idx="1041">
                  <c:v>1.9046337499351378</c:v>
                </c:pt>
                <c:pt idx="1042">
                  <c:v>1.9046337499351378</c:v>
                </c:pt>
                <c:pt idx="1043">
                  <c:v>1.84</c:v>
                </c:pt>
                <c:pt idx="1044">
                  <c:v>1.84</c:v>
                </c:pt>
                <c:pt idx="1045">
                  <c:v>1.84</c:v>
                </c:pt>
                <c:pt idx="1046">
                  <c:v>1.84</c:v>
                </c:pt>
                <c:pt idx="1047">
                  <c:v>1.84</c:v>
                </c:pt>
                <c:pt idx="1048">
                  <c:v>1.84</c:v>
                </c:pt>
                <c:pt idx="1049">
                  <c:v>1.9</c:v>
                </c:pt>
                <c:pt idx="1050">
                  <c:v>1.9</c:v>
                </c:pt>
                <c:pt idx="1051">
                  <c:v>1.9</c:v>
                </c:pt>
                <c:pt idx="1052">
                  <c:v>1.84</c:v>
                </c:pt>
                <c:pt idx="1053">
                  <c:v>1.84</c:v>
                </c:pt>
                <c:pt idx="1054">
                  <c:v>1.84</c:v>
                </c:pt>
                <c:pt idx="1055">
                  <c:v>1.84</c:v>
                </c:pt>
                <c:pt idx="1056">
                  <c:v>1.84</c:v>
                </c:pt>
                <c:pt idx="1057">
                  <c:v>1.84</c:v>
                </c:pt>
                <c:pt idx="1058">
                  <c:v>1.84</c:v>
                </c:pt>
                <c:pt idx="1059">
                  <c:v>1.84</c:v>
                </c:pt>
                <c:pt idx="1060">
                  <c:v>1.84</c:v>
                </c:pt>
                <c:pt idx="1061">
                  <c:v>1.84</c:v>
                </c:pt>
                <c:pt idx="1062">
                  <c:v>1.84</c:v>
                </c:pt>
                <c:pt idx="1063">
                  <c:v>1.8382759438996092</c:v>
                </c:pt>
                <c:pt idx="1064">
                  <c:v>1.8382759438996092</c:v>
                </c:pt>
                <c:pt idx="1065">
                  <c:v>1.8382759438996092</c:v>
                </c:pt>
                <c:pt idx="1066">
                  <c:v>1.8382759438996092</c:v>
                </c:pt>
                <c:pt idx="1067">
                  <c:v>1.8382759438996092</c:v>
                </c:pt>
                <c:pt idx="1068">
                  <c:v>1.84</c:v>
                </c:pt>
                <c:pt idx="1069">
                  <c:v>1.84</c:v>
                </c:pt>
                <c:pt idx="1070">
                  <c:v>1.8382759438996092</c:v>
                </c:pt>
                <c:pt idx="1071">
                  <c:v>1.8382759438996092</c:v>
                </c:pt>
                <c:pt idx="1072">
                  <c:v>1.8382759438996092</c:v>
                </c:pt>
                <c:pt idx="1073">
                  <c:v>1.8382759438996092</c:v>
                </c:pt>
                <c:pt idx="1074">
                  <c:v>1.8382759438996092</c:v>
                </c:pt>
                <c:pt idx="1075">
                  <c:v>1.8382759438996092</c:v>
                </c:pt>
                <c:pt idx="1076">
                  <c:v>1.8382759438996092</c:v>
                </c:pt>
                <c:pt idx="1077">
                  <c:v>1.8382759438996092</c:v>
                </c:pt>
                <c:pt idx="1078">
                  <c:v>1.8382759438996092</c:v>
                </c:pt>
                <c:pt idx="1079">
                  <c:v>1.8382759438996092</c:v>
                </c:pt>
                <c:pt idx="1080">
                  <c:v>1.8382759438996092</c:v>
                </c:pt>
                <c:pt idx="1081">
                  <c:v>1.8382759438996092</c:v>
                </c:pt>
                <c:pt idx="1082">
                  <c:v>1.8382759438996092</c:v>
                </c:pt>
                <c:pt idx="1083">
                  <c:v>1.8382759438996092</c:v>
                </c:pt>
                <c:pt idx="1084">
                  <c:v>1.8382759438996092</c:v>
                </c:pt>
                <c:pt idx="1085">
                  <c:v>1.8382759438996092</c:v>
                </c:pt>
                <c:pt idx="1086">
                  <c:v>1.8382759438996092</c:v>
                </c:pt>
                <c:pt idx="1087">
                  <c:v>1.8382759438996092</c:v>
                </c:pt>
                <c:pt idx="1088">
                  <c:v>1.8382759438996092</c:v>
                </c:pt>
                <c:pt idx="1089">
                  <c:v>1.8382759438996092</c:v>
                </c:pt>
                <c:pt idx="1090">
                  <c:v>1.8382759438996092</c:v>
                </c:pt>
                <c:pt idx="1091">
                  <c:v>1.8382759438996092</c:v>
                </c:pt>
                <c:pt idx="1092">
                  <c:v>1.8382759438996092</c:v>
                </c:pt>
                <c:pt idx="1093">
                  <c:v>1.8382759438996092</c:v>
                </c:pt>
                <c:pt idx="1094">
                  <c:v>1.8382759438996092</c:v>
                </c:pt>
                <c:pt idx="1095">
                  <c:v>1.8382759438996092</c:v>
                </c:pt>
                <c:pt idx="1096">
                  <c:v>1.8382759438996092</c:v>
                </c:pt>
                <c:pt idx="1097">
                  <c:v>1.8382759438996092</c:v>
                </c:pt>
                <c:pt idx="1098">
                  <c:v>1.8382759438996092</c:v>
                </c:pt>
                <c:pt idx="1099">
                  <c:v>1.7733249757170659</c:v>
                </c:pt>
                <c:pt idx="1100">
                  <c:v>1.7733249757170659</c:v>
                </c:pt>
                <c:pt idx="1101">
                  <c:v>1.7733249757170659</c:v>
                </c:pt>
                <c:pt idx="1102">
                  <c:v>1.7733249757170659</c:v>
                </c:pt>
                <c:pt idx="1103">
                  <c:v>1.7733249757170659</c:v>
                </c:pt>
                <c:pt idx="1104">
                  <c:v>1.7733249757170659</c:v>
                </c:pt>
                <c:pt idx="1105">
                  <c:v>1.7733249757170659</c:v>
                </c:pt>
                <c:pt idx="1106">
                  <c:v>1.7733249757170659</c:v>
                </c:pt>
                <c:pt idx="1107">
                  <c:v>1.7097707602249319</c:v>
                </c:pt>
                <c:pt idx="1108">
                  <c:v>1.7097707602249319</c:v>
                </c:pt>
                <c:pt idx="1109">
                  <c:v>1.7097707602249319</c:v>
                </c:pt>
                <c:pt idx="1110">
                  <c:v>1.7097707602249319</c:v>
                </c:pt>
                <c:pt idx="1111">
                  <c:v>1.7733249757170659</c:v>
                </c:pt>
                <c:pt idx="1112">
                  <c:v>1.7733249757170659</c:v>
                </c:pt>
                <c:pt idx="1113">
                  <c:v>1.7733249757170659</c:v>
                </c:pt>
                <c:pt idx="1114">
                  <c:v>1.7097707602249319</c:v>
                </c:pt>
                <c:pt idx="1115">
                  <c:v>1.7097707602249319</c:v>
                </c:pt>
                <c:pt idx="1116">
                  <c:v>1.7097707602249319</c:v>
                </c:pt>
                <c:pt idx="1117">
                  <c:v>1.7097707602249319</c:v>
                </c:pt>
                <c:pt idx="1118">
                  <c:v>1.7097707602249319</c:v>
                </c:pt>
                <c:pt idx="1119">
                  <c:v>1.7097707602249319</c:v>
                </c:pt>
                <c:pt idx="1120">
                  <c:v>1.7097707602249319</c:v>
                </c:pt>
                <c:pt idx="1121">
                  <c:v>1.7097707602249319</c:v>
                </c:pt>
                <c:pt idx="1122">
                  <c:v>1.7097707602249319</c:v>
                </c:pt>
                <c:pt idx="1123">
                  <c:v>1.7097707602249319</c:v>
                </c:pt>
                <c:pt idx="1124">
                  <c:v>1.7097707602249319</c:v>
                </c:pt>
                <c:pt idx="1125">
                  <c:v>1.7097707602249319</c:v>
                </c:pt>
                <c:pt idx="1126">
                  <c:v>1.7097707602249319</c:v>
                </c:pt>
                <c:pt idx="1127">
                  <c:v>1.7097707602249319</c:v>
                </c:pt>
                <c:pt idx="1128">
                  <c:v>1.7097707602249319</c:v>
                </c:pt>
                <c:pt idx="1129">
                  <c:v>1.7097707602249319</c:v>
                </c:pt>
                <c:pt idx="1130">
                  <c:v>1.7097707602249319</c:v>
                </c:pt>
                <c:pt idx="1131">
                  <c:v>1.7097707602249319</c:v>
                </c:pt>
                <c:pt idx="1132">
                  <c:v>1.7097707602249319</c:v>
                </c:pt>
                <c:pt idx="1133">
                  <c:v>1.6476031389072248</c:v>
                </c:pt>
                <c:pt idx="1134">
                  <c:v>1.6476031389072248</c:v>
                </c:pt>
                <c:pt idx="1135">
                  <c:v>1.6476031389072248</c:v>
                </c:pt>
                <c:pt idx="1136">
                  <c:v>1.6476031389072248</c:v>
                </c:pt>
                <c:pt idx="1137">
                  <c:v>1.6476031389072248</c:v>
                </c:pt>
                <c:pt idx="1138">
                  <c:v>1.6476031389072248</c:v>
                </c:pt>
                <c:pt idx="1139">
                  <c:v>1.6476031389072248</c:v>
                </c:pt>
                <c:pt idx="1140">
                  <c:v>1.6476031389072248</c:v>
                </c:pt>
                <c:pt idx="1141">
                  <c:v>1.6476031389072248</c:v>
                </c:pt>
                <c:pt idx="1142">
                  <c:v>1.6476031389072248</c:v>
                </c:pt>
                <c:pt idx="1143">
                  <c:v>1.6476031389072248</c:v>
                </c:pt>
                <c:pt idx="1144">
                  <c:v>1.5868118782702458</c:v>
                </c:pt>
                <c:pt idx="1145">
                  <c:v>1.5868118782702458</c:v>
                </c:pt>
                <c:pt idx="1146">
                  <c:v>1.5868118782702458</c:v>
                </c:pt>
                <c:pt idx="1147">
                  <c:v>1.5868118782702458</c:v>
                </c:pt>
                <c:pt idx="1148">
                  <c:v>1.5868118782702458</c:v>
                </c:pt>
                <c:pt idx="1149">
                  <c:v>1.5868118782702458</c:v>
                </c:pt>
                <c:pt idx="1150">
                  <c:v>1.5868118782702458</c:v>
                </c:pt>
                <c:pt idx="1151">
                  <c:v>1.5868118782702458</c:v>
                </c:pt>
                <c:pt idx="1152">
                  <c:v>1.5868118782702458</c:v>
                </c:pt>
                <c:pt idx="1153">
                  <c:v>1.5868118782702458</c:v>
                </c:pt>
                <c:pt idx="1154">
                  <c:v>1.5273866681574122</c:v>
                </c:pt>
                <c:pt idx="1155">
                  <c:v>1.5273866681574122</c:v>
                </c:pt>
                <c:pt idx="1156">
                  <c:v>1.5273866681574122</c:v>
                </c:pt>
                <c:pt idx="1157">
                  <c:v>1.5273866681574122</c:v>
                </c:pt>
                <c:pt idx="1158">
                  <c:v>1.5273866681574122</c:v>
                </c:pt>
                <c:pt idx="1159">
                  <c:v>1.5273866681574122</c:v>
                </c:pt>
                <c:pt idx="1160">
                  <c:v>1.5273866681574122</c:v>
                </c:pt>
                <c:pt idx="1161">
                  <c:v>1.5273866681574122</c:v>
                </c:pt>
                <c:pt idx="1162">
                  <c:v>1.5273866681574122</c:v>
                </c:pt>
                <c:pt idx="1163">
                  <c:v>1.5273866681574122</c:v>
                </c:pt>
                <c:pt idx="1164">
                  <c:v>1.5273866681574122</c:v>
                </c:pt>
                <c:pt idx="1165">
                  <c:v>1.5273866681574122</c:v>
                </c:pt>
                <c:pt idx="1166">
                  <c:v>1.5273866681574122</c:v>
                </c:pt>
                <c:pt idx="1167">
                  <c:v>1.5273866681574122</c:v>
                </c:pt>
                <c:pt idx="1168">
                  <c:v>1.5273866681574122</c:v>
                </c:pt>
                <c:pt idx="1169">
                  <c:v>1.5273866681574122</c:v>
                </c:pt>
                <c:pt idx="1170">
                  <c:v>1.4693171200000001</c:v>
                </c:pt>
                <c:pt idx="1171">
                  <c:v>1.4693171200000001</c:v>
                </c:pt>
                <c:pt idx="1172">
                  <c:v>1.4693171200000001</c:v>
                </c:pt>
                <c:pt idx="1173">
                  <c:v>1.4693171200000001</c:v>
                </c:pt>
                <c:pt idx="1174">
                  <c:v>1.4693171200000001</c:v>
                </c:pt>
                <c:pt idx="1175">
                  <c:v>1.4693171200000001</c:v>
                </c:pt>
                <c:pt idx="1176">
                  <c:v>1.4693171200000001</c:v>
                </c:pt>
                <c:pt idx="1177">
                  <c:v>1.4693171200000001</c:v>
                </c:pt>
                <c:pt idx="1178">
                  <c:v>1.4693171200000001</c:v>
                </c:pt>
                <c:pt idx="1179">
                  <c:v>1.4693171200000001</c:v>
                </c:pt>
                <c:pt idx="1180">
                  <c:v>1.3572030522437311</c:v>
                </c:pt>
                <c:pt idx="1181">
                  <c:v>1.3572030522437311</c:v>
                </c:pt>
                <c:pt idx="1182">
                  <c:v>1.3572030522437311</c:v>
                </c:pt>
                <c:pt idx="1183">
                  <c:v>1.3572030522437311</c:v>
                </c:pt>
                <c:pt idx="1184">
                  <c:v>1.3572030522437311</c:v>
                </c:pt>
                <c:pt idx="1185">
                  <c:v>1.3572030522437311</c:v>
                </c:pt>
                <c:pt idx="1186">
                  <c:v>1.3572030522437311</c:v>
                </c:pt>
                <c:pt idx="1187">
                  <c:v>1.3031373467351419</c:v>
                </c:pt>
                <c:pt idx="1188">
                  <c:v>1.2503849273563723</c:v>
                </c:pt>
                <c:pt idx="1189">
                  <c:v>1.2503849273563723</c:v>
                </c:pt>
                <c:pt idx="1190">
                  <c:v>1.2503849273563723</c:v>
                </c:pt>
                <c:pt idx="1191">
                  <c:v>1.2503849273563723</c:v>
                </c:pt>
                <c:pt idx="1192">
                  <c:v>1.2503849273563723</c:v>
                </c:pt>
                <c:pt idx="1193">
                  <c:v>1.2503849273563723</c:v>
                </c:pt>
              </c:numCache>
            </c:numRef>
          </c:xVal>
          <c:yVal>
            <c:numRef>
              <c:f>'Rembesan V- Notch'!$B$22:$B$1216</c:f>
              <c:numCache>
                <c:formatCode>0.00</c:formatCode>
                <c:ptCount val="1195"/>
                <c:pt idx="0">
                  <c:v>90.18</c:v>
                </c:pt>
                <c:pt idx="1">
                  <c:v>90.16</c:v>
                </c:pt>
                <c:pt idx="2">
                  <c:v>90.15</c:v>
                </c:pt>
                <c:pt idx="3">
                  <c:v>90.15</c:v>
                </c:pt>
                <c:pt idx="4">
                  <c:v>90.14</c:v>
                </c:pt>
                <c:pt idx="5">
                  <c:v>90.13</c:v>
                </c:pt>
                <c:pt idx="6">
                  <c:v>90.12</c:v>
                </c:pt>
                <c:pt idx="7">
                  <c:v>90.11</c:v>
                </c:pt>
                <c:pt idx="8">
                  <c:v>90.06</c:v>
                </c:pt>
                <c:pt idx="9">
                  <c:v>90.03</c:v>
                </c:pt>
                <c:pt idx="10">
                  <c:v>89.93</c:v>
                </c:pt>
                <c:pt idx="11">
                  <c:v>89.93</c:v>
                </c:pt>
                <c:pt idx="12">
                  <c:v>89.92</c:v>
                </c:pt>
                <c:pt idx="13">
                  <c:v>89.92</c:v>
                </c:pt>
                <c:pt idx="14">
                  <c:v>89.89</c:v>
                </c:pt>
                <c:pt idx="15">
                  <c:v>89.82</c:v>
                </c:pt>
                <c:pt idx="16">
                  <c:v>89.81</c:v>
                </c:pt>
                <c:pt idx="17">
                  <c:v>89.78</c:v>
                </c:pt>
                <c:pt idx="18">
                  <c:v>89.78</c:v>
                </c:pt>
                <c:pt idx="19">
                  <c:v>89.7</c:v>
                </c:pt>
                <c:pt idx="20">
                  <c:v>89.32</c:v>
                </c:pt>
                <c:pt idx="21">
                  <c:v>89.32</c:v>
                </c:pt>
                <c:pt idx="22">
                  <c:v>89.32</c:v>
                </c:pt>
                <c:pt idx="23">
                  <c:v>89.32</c:v>
                </c:pt>
                <c:pt idx="24">
                  <c:v>89.32</c:v>
                </c:pt>
                <c:pt idx="25">
                  <c:v>89.32</c:v>
                </c:pt>
                <c:pt idx="26">
                  <c:v>89.32</c:v>
                </c:pt>
                <c:pt idx="27">
                  <c:v>89.32</c:v>
                </c:pt>
                <c:pt idx="28">
                  <c:v>89.32</c:v>
                </c:pt>
                <c:pt idx="29">
                  <c:v>89.32</c:v>
                </c:pt>
                <c:pt idx="30">
                  <c:v>89.32</c:v>
                </c:pt>
                <c:pt idx="31">
                  <c:v>89.32</c:v>
                </c:pt>
                <c:pt idx="32">
                  <c:v>89.32</c:v>
                </c:pt>
                <c:pt idx="33">
                  <c:v>89.32</c:v>
                </c:pt>
                <c:pt idx="34">
                  <c:v>89.32</c:v>
                </c:pt>
                <c:pt idx="35">
                  <c:v>89.32</c:v>
                </c:pt>
                <c:pt idx="36">
                  <c:v>89.32</c:v>
                </c:pt>
                <c:pt idx="37">
                  <c:v>89.32</c:v>
                </c:pt>
                <c:pt idx="38">
                  <c:v>89.32</c:v>
                </c:pt>
                <c:pt idx="39">
                  <c:v>89.32</c:v>
                </c:pt>
                <c:pt idx="40">
                  <c:v>89.32</c:v>
                </c:pt>
                <c:pt idx="41">
                  <c:v>89.32</c:v>
                </c:pt>
                <c:pt idx="42">
                  <c:v>89.32</c:v>
                </c:pt>
                <c:pt idx="43">
                  <c:v>89.32</c:v>
                </c:pt>
                <c:pt idx="44">
                  <c:v>89.32</c:v>
                </c:pt>
                <c:pt idx="45">
                  <c:v>89.32</c:v>
                </c:pt>
                <c:pt idx="46">
                  <c:v>89.32</c:v>
                </c:pt>
                <c:pt idx="47">
                  <c:v>89.32</c:v>
                </c:pt>
                <c:pt idx="48">
                  <c:v>89.32</c:v>
                </c:pt>
                <c:pt idx="49">
                  <c:v>89.32</c:v>
                </c:pt>
                <c:pt idx="50">
                  <c:v>89.32</c:v>
                </c:pt>
                <c:pt idx="51">
                  <c:v>89.32</c:v>
                </c:pt>
                <c:pt idx="52">
                  <c:v>89.32</c:v>
                </c:pt>
                <c:pt idx="53">
                  <c:v>89.32</c:v>
                </c:pt>
                <c:pt idx="54">
                  <c:v>89.29</c:v>
                </c:pt>
                <c:pt idx="55">
                  <c:v>89.29</c:v>
                </c:pt>
                <c:pt idx="56">
                  <c:v>89.29</c:v>
                </c:pt>
                <c:pt idx="57">
                  <c:v>89.27</c:v>
                </c:pt>
                <c:pt idx="58">
                  <c:v>89.27</c:v>
                </c:pt>
                <c:pt idx="59">
                  <c:v>89.27</c:v>
                </c:pt>
                <c:pt idx="60">
                  <c:v>89.27</c:v>
                </c:pt>
                <c:pt idx="61">
                  <c:v>89.27</c:v>
                </c:pt>
                <c:pt idx="62">
                  <c:v>89.27</c:v>
                </c:pt>
                <c:pt idx="63">
                  <c:v>89.27</c:v>
                </c:pt>
                <c:pt idx="64">
                  <c:v>89.24</c:v>
                </c:pt>
                <c:pt idx="65">
                  <c:v>89.24</c:v>
                </c:pt>
                <c:pt idx="66">
                  <c:v>89.24</c:v>
                </c:pt>
                <c:pt idx="67">
                  <c:v>89.14</c:v>
                </c:pt>
                <c:pt idx="68">
                  <c:v>89.14</c:v>
                </c:pt>
                <c:pt idx="69">
                  <c:v>89.07</c:v>
                </c:pt>
                <c:pt idx="70">
                  <c:v>88.98</c:v>
                </c:pt>
                <c:pt idx="71">
                  <c:v>88.98</c:v>
                </c:pt>
                <c:pt idx="72">
                  <c:v>88.98</c:v>
                </c:pt>
                <c:pt idx="73">
                  <c:v>88.98</c:v>
                </c:pt>
                <c:pt idx="74">
                  <c:v>88.98</c:v>
                </c:pt>
                <c:pt idx="75">
                  <c:v>88.98</c:v>
                </c:pt>
                <c:pt idx="76">
                  <c:v>88.98</c:v>
                </c:pt>
                <c:pt idx="77">
                  <c:v>88.98</c:v>
                </c:pt>
                <c:pt idx="78">
                  <c:v>88.98</c:v>
                </c:pt>
                <c:pt idx="79">
                  <c:v>88.98</c:v>
                </c:pt>
                <c:pt idx="80">
                  <c:v>88.98</c:v>
                </c:pt>
                <c:pt idx="81">
                  <c:v>88.98</c:v>
                </c:pt>
                <c:pt idx="82">
                  <c:v>88.98</c:v>
                </c:pt>
                <c:pt idx="83">
                  <c:v>88.98</c:v>
                </c:pt>
                <c:pt idx="84">
                  <c:v>88.98</c:v>
                </c:pt>
                <c:pt idx="85">
                  <c:v>88.94</c:v>
                </c:pt>
                <c:pt idx="86">
                  <c:v>88.94</c:v>
                </c:pt>
                <c:pt idx="87">
                  <c:v>88.93</c:v>
                </c:pt>
                <c:pt idx="88">
                  <c:v>88.89</c:v>
                </c:pt>
                <c:pt idx="89">
                  <c:v>88.89</c:v>
                </c:pt>
                <c:pt idx="90">
                  <c:v>88.89</c:v>
                </c:pt>
                <c:pt idx="91">
                  <c:v>88.89</c:v>
                </c:pt>
                <c:pt idx="92">
                  <c:v>88.87</c:v>
                </c:pt>
                <c:pt idx="93">
                  <c:v>88.87</c:v>
                </c:pt>
                <c:pt idx="94">
                  <c:v>88.87</c:v>
                </c:pt>
                <c:pt idx="95">
                  <c:v>88.85</c:v>
                </c:pt>
                <c:pt idx="96">
                  <c:v>88.83</c:v>
                </c:pt>
                <c:pt idx="97">
                  <c:v>88.79</c:v>
                </c:pt>
                <c:pt idx="98">
                  <c:v>88.77</c:v>
                </c:pt>
                <c:pt idx="99">
                  <c:v>88.77</c:v>
                </c:pt>
                <c:pt idx="100">
                  <c:v>88.76</c:v>
                </c:pt>
                <c:pt idx="101">
                  <c:v>88.75</c:v>
                </c:pt>
                <c:pt idx="102">
                  <c:v>88.75</c:v>
                </c:pt>
                <c:pt idx="103">
                  <c:v>88.75</c:v>
                </c:pt>
                <c:pt idx="104">
                  <c:v>88.75</c:v>
                </c:pt>
                <c:pt idx="105">
                  <c:v>88.73</c:v>
                </c:pt>
                <c:pt idx="106">
                  <c:v>88.73</c:v>
                </c:pt>
                <c:pt idx="107">
                  <c:v>88.73</c:v>
                </c:pt>
                <c:pt idx="108">
                  <c:v>88.73</c:v>
                </c:pt>
                <c:pt idx="109">
                  <c:v>88.71</c:v>
                </c:pt>
                <c:pt idx="110">
                  <c:v>88.71</c:v>
                </c:pt>
                <c:pt idx="111">
                  <c:v>88.69</c:v>
                </c:pt>
                <c:pt idx="112">
                  <c:v>88.69</c:v>
                </c:pt>
                <c:pt idx="113">
                  <c:v>88.67</c:v>
                </c:pt>
                <c:pt idx="114">
                  <c:v>88.65</c:v>
                </c:pt>
                <c:pt idx="115">
                  <c:v>88.65</c:v>
                </c:pt>
                <c:pt idx="116">
                  <c:v>88.63</c:v>
                </c:pt>
                <c:pt idx="117">
                  <c:v>88.63</c:v>
                </c:pt>
                <c:pt idx="118">
                  <c:v>88.63</c:v>
                </c:pt>
                <c:pt idx="119">
                  <c:v>88.6</c:v>
                </c:pt>
                <c:pt idx="120">
                  <c:v>88.6</c:v>
                </c:pt>
                <c:pt idx="121">
                  <c:v>88.57</c:v>
                </c:pt>
                <c:pt idx="122">
                  <c:v>88.55</c:v>
                </c:pt>
                <c:pt idx="123">
                  <c:v>88.53</c:v>
                </c:pt>
                <c:pt idx="124">
                  <c:v>88.53</c:v>
                </c:pt>
                <c:pt idx="125">
                  <c:v>88.5</c:v>
                </c:pt>
                <c:pt idx="126">
                  <c:v>88.5</c:v>
                </c:pt>
                <c:pt idx="127">
                  <c:v>88.5</c:v>
                </c:pt>
                <c:pt idx="128">
                  <c:v>88.47</c:v>
                </c:pt>
                <c:pt idx="129">
                  <c:v>88.47</c:v>
                </c:pt>
                <c:pt idx="130">
                  <c:v>88.44</c:v>
                </c:pt>
                <c:pt idx="131">
                  <c:v>88.35</c:v>
                </c:pt>
                <c:pt idx="132">
                  <c:v>88.27</c:v>
                </c:pt>
                <c:pt idx="133">
                  <c:v>88.17</c:v>
                </c:pt>
                <c:pt idx="134" formatCode="#,##0.00">
                  <c:v>88.1</c:v>
                </c:pt>
                <c:pt idx="135" formatCode="#,##0.00">
                  <c:v>88.08</c:v>
                </c:pt>
                <c:pt idx="136">
                  <c:v>88.07</c:v>
                </c:pt>
                <c:pt idx="137" formatCode="#,##0.00">
                  <c:v>88.07</c:v>
                </c:pt>
                <c:pt idx="138" formatCode="#,##0.00">
                  <c:v>88.06</c:v>
                </c:pt>
                <c:pt idx="139" formatCode="#,##0.00">
                  <c:v>88</c:v>
                </c:pt>
                <c:pt idx="140" formatCode="#,##0.00">
                  <c:v>87.99</c:v>
                </c:pt>
                <c:pt idx="141" formatCode="#,##0.00">
                  <c:v>87.97</c:v>
                </c:pt>
                <c:pt idx="142">
                  <c:v>87.95</c:v>
                </c:pt>
                <c:pt idx="143" formatCode="#,##0.00">
                  <c:v>87.93</c:v>
                </c:pt>
                <c:pt idx="144" formatCode="#,##0.00">
                  <c:v>87.91</c:v>
                </c:pt>
                <c:pt idx="145" formatCode="#,##0.00">
                  <c:v>87.86</c:v>
                </c:pt>
                <c:pt idx="146" formatCode="#,##0.00">
                  <c:v>87.86</c:v>
                </c:pt>
                <c:pt idx="147" formatCode="#,##0.00">
                  <c:v>87.86</c:v>
                </c:pt>
                <c:pt idx="148">
                  <c:v>87.85</c:v>
                </c:pt>
                <c:pt idx="149" formatCode="#,##0.00">
                  <c:v>87.85</c:v>
                </c:pt>
                <c:pt idx="150" formatCode="#,##0.00">
                  <c:v>87.85</c:v>
                </c:pt>
                <c:pt idx="151" formatCode="#,##0.00">
                  <c:v>87.84</c:v>
                </c:pt>
                <c:pt idx="152" formatCode="#,##0.00">
                  <c:v>87.84</c:v>
                </c:pt>
                <c:pt idx="153" formatCode="#,##0.00">
                  <c:v>87.82</c:v>
                </c:pt>
                <c:pt idx="154" formatCode="#,##0.00">
                  <c:v>87.82</c:v>
                </c:pt>
                <c:pt idx="155" formatCode="#,##0.00">
                  <c:v>87.82</c:v>
                </c:pt>
                <c:pt idx="156" formatCode="#,##0.00">
                  <c:v>87.82</c:v>
                </c:pt>
                <c:pt idx="157" formatCode="#,##0.00">
                  <c:v>87.82</c:v>
                </c:pt>
                <c:pt idx="158" formatCode="#,##0.00">
                  <c:v>87.82</c:v>
                </c:pt>
                <c:pt idx="159" formatCode="#,##0.00">
                  <c:v>87.82</c:v>
                </c:pt>
                <c:pt idx="160" formatCode="#,##0.00">
                  <c:v>87.82</c:v>
                </c:pt>
                <c:pt idx="161" formatCode="#,##0.00">
                  <c:v>87.82</c:v>
                </c:pt>
                <c:pt idx="162" formatCode="#,##0.00">
                  <c:v>87.82</c:v>
                </c:pt>
                <c:pt idx="163" formatCode="#,##0.00">
                  <c:v>87.82</c:v>
                </c:pt>
                <c:pt idx="164" formatCode="#,##0.00">
                  <c:v>87.82</c:v>
                </c:pt>
                <c:pt idx="165" formatCode="#,##0.00">
                  <c:v>87.82</c:v>
                </c:pt>
                <c:pt idx="166" formatCode="#,##0.00">
                  <c:v>87.82</c:v>
                </c:pt>
                <c:pt idx="167" formatCode="#,##0.00">
                  <c:v>87.82</c:v>
                </c:pt>
                <c:pt idx="168" formatCode="#,##0.00">
                  <c:v>87.82</c:v>
                </c:pt>
                <c:pt idx="169" formatCode="#,##0.00">
                  <c:v>87.82</c:v>
                </c:pt>
                <c:pt idx="170" formatCode="#,##0.00">
                  <c:v>87.82</c:v>
                </c:pt>
                <c:pt idx="171" formatCode="#,##0.00">
                  <c:v>87.81</c:v>
                </c:pt>
                <c:pt idx="172" formatCode="#,##0.00">
                  <c:v>87.81</c:v>
                </c:pt>
                <c:pt idx="173" formatCode="#,##0.00">
                  <c:v>87.81</c:v>
                </c:pt>
                <c:pt idx="174" formatCode="#,##0.00">
                  <c:v>87.81</c:v>
                </c:pt>
                <c:pt idx="175" formatCode="#,##0.00">
                  <c:v>87.81</c:v>
                </c:pt>
                <c:pt idx="176" formatCode="#,##0.00">
                  <c:v>87.81</c:v>
                </c:pt>
                <c:pt idx="177" formatCode="#,##0.00">
                  <c:v>87.81</c:v>
                </c:pt>
                <c:pt idx="178" formatCode="#,##0.00">
                  <c:v>87.81</c:v>
                </c:pt>
                <c:pt idx="179" formatCode="#,##0.00">
                  <c:v>87.81</c:v>
                </c:pt>
                <c:pt idx="180" formatCode="#,##0.00">
                  <c:v>87.81</c:v>
                </c:pt>
                <c:pt idx="181" formatCode="#,##0.00">
                  <c:v>87.81</c:v>
                </c:pt>
                <c:pt idx="182" formatCode="#,##0.00">
                  <c:v>87.81</c:v>
                </c:pt>
                <c:pt idx="183" formatCode="#,##0.00">
                  <c:v>87.81</c:v>
                </c:pt>
                <c:pt idx="184" formatCode="#,##0.00">
                  <c:v>87.81</c:v>
                </c:pt>
                <c:pt idx="185" formatCode="#,##0.00">
                  <c:v>87.81</c:v>
                </c:pt>
                <c:pt idx="186" formatCode="#,##0.00">
                  <c:v>87.81</c:v>
                </c:pt>
                <c:pt idx="187" formatCode="#,##0.00">
                  <c:v>87.81</c:v>
                </c:pt>
                <c:pt idx="188" formatCode="#,##0.00">
                  <c:v>87.81</c:v>
                </c:pt>
                <c:pt idx="189" formatCode="#,##0.00">
                  <c:v>87.81</c:v>
                </c:pt>
                <c:pt idx="190" formatCode="#,##0.00">
                  <c:v>87.81</c:v>
                </c:pt>
                <c:pt idx="191" formatCode="#,##0.00">
                  <c:v>87.81</c:v>
                </c:pt>
                <c:pt idx="192" formatCode="#,##0.00">
                  <c:v>87.81</c:v>
                </c:pt>
                <c:pt idx="193" formatCode="#,##0.00">
                  <c:v>87.81</c:v>
                </c:pt>
                <c:pt idx="194" formatCode="#,##0.00">
                  <c:v>87.81</c:v>
                </c:pt>
                <c:pt idx="195" formatCode="#,##0.00">
                  <c:v>87.81</c:v>
                </c:pt>
                <c:pt idx="196" formatCode="#,##0.00">
                  <c:v>87.81</c:v>
                </c:pt>
                <c:pt idx="197" formatCode="#,##0.00">
                  <c:v>87.81</c:v>
                </c:pt>
                <c:pt idx="198" formatCode="#,##0.00">
                  <c:v>87.81</c:v>
                </c:pt>
                <c:pt idx="199" formatCode="#,##0.00">
                  <c:v>87.81</c:v>
                </c:pt>
                <c:pt idx="200" formatCode="#,##0.00">
                  <c:v>87.81</c:v>
                </c:pt>
                <c:pt idx="201" formatCode="#,##0.00">
                  <c:v>87.81</c:v>
                </c:pt>
                <c:pt idx="202" formatCode="#,##0.00">
                  <c:v>87.81</c:v>
                </c:pt>
                <c:pt idx="203" formatCode="#,##0.00">
                  <c:v>87.81</c:v>
                </c:pt>
                <c:pt idx="204" formatCode="#,##0.00">
                  <c:v>87.8</c:v>
                </c:pt>
                <c:pt idx="205" formatCode="#,##0.00">
                  <c:v>87.8</c:v>
                </c:pt>
                <c:pt idx="206" formatCode="#,##0.00">
                  <c:v>87.8</c:v>
                </c:pt>
                <c:pt idx="207" formatCode="#,##0.00">
                  <c:v>87.8</c:v>
                </c:pt>
                <c:pt idx="208" formatCode="#,##0.00">
                  <c:v>87.8</c:v>
                </c:pt>
                <c:pt idx="209" formatCode="#,##0.00">
                  <c:v>87.79</c:v>
                </c:pt>
                <c:pt idx="210" formatCode="#,##0.00">
                  <c:v>87.78</c:v>
                </c:pt>
                <c:pt idx="211" formatCode="#,##0.00">
                  <c:v>87.78</c:v>
                </c:pt>
                <c:pt idx="212" formatCode="#,##0.00">
                  <c:v>87.78</c:v>
                </c:pt>
                <c:pt idx="213" formatCode="#,##0.00">
                  <c:v>87.78</c:v>
                </c:pt>
                <c:pt idx="214" formatCode="#,##0.00">
                  <c:v>87.77</c:v>
                </c:pt>
                <c:pt idx="215" formatCode="#,##0.00">
                  <c:v>87.77</c:v>
                </c:pt>
                <c:pt idx="216" formatCode="#,##0.00">
                  <c:v>87.77</c:v>
                </c:pt>
                <c:pt idx="217" formatCode="#,##0.00">
                  <c:v>87.77</c:v>
                </c:pt>
                <c:pt idx="218" formatCode="#,##0.00">
                  <c:v>87.77</c:v>
                </c:pt>
                <c:pt idx="219" formatCode="#,##0.00">
                  <c:v>87.77</c:v>
                </c:pt>
                <c:pt idx="220" formatCode="#,##0.00">
                  <c:v>87.76</c:v>
                </c:pt>
                <c:pt idx="221" formatCode="#,##0.00">
                  <c:v>87.76</c:v>
                </c:pt>
                <c:pt idx="222" formatCode="#,##0.00">
                  <c:v>87.76</c:v>
                </c:pt>
                <c:pt idx="223" formatCode="#,##0.00">
                  <c:v>87.76</c:v>
                </c:pt>
                <c:pt idx="224" formatCode="#,##0.00">
                  <c:v>87.76</c:v>
                </c:pt>
                <c:pt idx="225" formatCode="#,##0.00">
                  <c:v>87.76</c:v>
                </c:pt>
                <c:pt idx="226" formatCode="#,##0.00">
                  <c:v>87.76</c:v>
                </c:pt>
                <c:pt idx="227" formatCode="#,##0.00">
                  <c:v>87.76</c:v>
                </c:pt>
                <c:pt idx="228" formatCode="#,##0.00">
                  <c:v>87.76</c:v>
                </c:pt>
                <c:pt idx="229" formatCode="#,##0.00">
                  <c:v>87.76</c:v>
                </c:pt>
                <c:pt idx="230">
                  <c:v>87.75</c:v>
                </c:pt>
                <c:pt idx="231" formatCode="#,##0.00">
                  <c:v>87.75</c:v>
                </c:pt>
                <c:pt idx="232" formatCode="#,##0.00">
                  <c:v>87.75</c:v>
                </c:pt>
                <c:pt idx="233" formatCode="#,##0.00">
                  <c:v>87.75</c:v>
                </c:pt>
                <c:pt idx="234" formatCode="#,##0.00">
                  <c:v>87.74</c:v>
                </c:pt>
                <c:pt idx="235" formatCode="#,##0.00">
                  <c:v>87.74</c:v>
                </c:pt>
                <c:pt idx="236" formatCode="#,##0.00">
                  <c:v>87.74</c:v>
                </c:pt>
                <c:pt idx="237" formatCode="#,##0.00">
                  <c:v>87.73</c:v>
                </c:pt>
                <c:pt idx="238" formatCode="#,##0.00">
                  <c:v>87.73</c:v>
                </c:pt>
                <c:pt idx="239" formatCode="#,##0.00">
                  <c:v>87.72</c:v>
                </c:pt>
                <c:pt idx="240" formatCode="#,##0.00">
                  <c:v>87.71</c:v>
                </c:pt>
                <c:pt idx="241">
                  <c:v>87.65</c:v>
                </c:pt>
                <c:pt idx="242" formatCode="#,##0.00">
                  <c:v>87.65</c:v>
                </c:pt>
                <c:pt idx="243" formatCode="#,##0.00">
                  <c:v>87.58</c:v>
                </c:pt>
                <c:pt idx="244">
                  <c:v>87.53</c:v>
                </c:pt>
                <c:pt idx="245" formatCode="#,##0.00">
                  <c:v>87.5</c:v>
                </c:pt>
                <c:pt idx="246" formatCode="#,##0.00">
                  <c:v>87.49</c:v>
                </c:pt>
                <c:pt idx="247" formatCode="#,##0.00">
                  <c:v>87.49</c:v>
                </c:pt>
                <c:pt idx="248" formatCode="#,##0.00">
                  <c:v>87.49</c:v>
                </c:pt>
                <c:pt idx="249" formatCode="#,##0.00">
                  <c:v>87.45</c:v>
                </c:pt>
                <c:pt idx="250" formatCode="#,##0.00">
                  <c:v>87.45</c:v>
                </c:pt>
                <c:pt idx="251">
                  <c:v>87.43</c:v>
                </c:pt>
                <c:pt idx="252" formatCode="#,##0.00">
                  <c:v>87.42</c:v>
                </c:pt>
                <c:pt idx="253" formatCode="#,##0.00">
                  <c:v>87.38</c:v>
                </c:pt>
                <c:pt idx="254" formatCode="#,##0.00">
                  <c:v>87.38</c:v>
                </c:pt>
                <c:pt idx="255" formatCode="#,##0.00">
                  <c:v>87.37</c:v>
                </c:pt>
                <c:pt idx="256" formatCode="#,##0.00">
                  <c:v>87.37</c:v>
                </c:pt>
                <c:pt idx="257" formatCode="#,##0.00">
                  <c:v>87.35</c:v>
                </c:pt>
                <c:pt idx="258" formatCode="#,##0.00">
                  <c:v>87.35</c:v>
                </c:pt>
                <c:pt idx="259">
                  <c:v>87.32</c:v>
                </c:pt>
                <c:pt idx="260" formatCode="#,##0.00">
                  <c:v>87.31</c:v>
                </c:pt>
                <c:pt idx="261" formatCode="#,##0.00">
                  <c:v>87.31</c:v>
                </c:pt>
                <c:pt idx="262" formatCode="#,##0.00">
                  <c:v>87.27</c:v>
                </c:pt>
                <c:pt idx="263" formatCode="#,##0.00">
                  <c:v>87.27</c:v>
                </c:pt>
                <c:pt idx="264" formatCode="#,##0.00">
                  <c:v>87.26</c:v>
                </c:pt>
                <c:pt idx="265" formatCode="#,##0.00">
                  <c:v>87.25</c:v>
                </c:pt>
                <c:pt idx="266" formatCode="#,##0.00">
                  <c:v>87.24</c:v>
                </c:pt>
                <c:pt idx="267" formatCode="#,##0.00">
                  <c:v>87.24</c:v>
                </c:pt>
                <c:pt idx="268" formatCode="#,##0.00">
                  <c:v>87.24</c:v>
                </c:pt>
                <c:pt idx="269" formatCode="#,##0.00">
                  <c:v>87.24</c:v>
                </c:pt>
                <c:pt idx="270" formatCode="#,##0.00">
                  <c:v>87.24</c:v>
                </c:pt>
                <c:pt idx="271" formatCode="#,##0.00">
                  <c:v>87.24</c:v>
                </c:pt>
                <c:pt idx="272" formatCode="#,##0.00">
                  <c:v>87.24</c:v>
                </c:pt>
                <c:pt idx="273" formatCode="#,##0.00">
                  <c:v>87.24</c:v>
                </c:pt>
                <c:pt idx="274" formatCode="#,##0.00">
                  <c:v>87.24</c:v>
                </c:pt>
                <c:pt idx="275" formatCode="#,##0.00">
                  <c:v>87.24</c:v>
                </c:pt>
                <c:pt idx="276" formatCode="#,##0.00">
                  <c:v>87.24</c:v>
                </c:pt>
                <c:pt idx="277" formatCode="#,##0.00">
                  <c:v>87.24</c:v>
                </c:pt>
                <c:pt idx="278" formatCode="#,##0.00">
                  <c:v>87.24</c:v>
                </c:pt>
                <c:pt idx="279" formatCode="#,##0.00">
                  <c:v>87.24</c:v>
                </c:pt>
                <c:pt idx="280" formatCode="#,##0.00">
                  <c:v>87.24</c:v>
                </c:pt>
                <c:pt idx="281" formatCode="#,##0.00">
                  <c:v>87.24</c:v>
                </c:pt>
                <c:pt idx="282" formatCode="#,##0.00">
                  <c:v>87.24</c:v>
                </c:pt>
                <c:pt idx="283" formatCode="#,##0.00">
                  <c:v>87.23</c:v>
                </c:pt>
                <c:pt idx="284" formatCode="#,##0.00">
                  <c:v>87.23</c:v>
                </c:pt>
                <c:pt idx="285" formatCode="#,##0.00">
                  <c:v>87.23</c:v>
                </c:pt>
                <c:pt idx="286" formatCode="#,##0.00">
                  <c:v>87.23</c:v>
                </c:pt>
                <c:pt idx="287" formatCode="#,##0.00">
                  <c:v>87.23</c:v>
                </c:pt>
                <c:pt idx="288" formatCode="#,##0.00">
                  <c:v>87.22</c:v>
                </c:pt>
                <c:pt idx="289">
                  <c:v>87.22</c:v>
                </c:pt>
                <c:pt idx="290" formatCode="#,##0.00">
                  <c:v>87.22</c:v>
                </c:pt>
                <c:pt idx="291" formatCode="#,##0.00">
                  <c:v>87.21</c:v>
                </c:pt>
                <c:pt idx="292">
                  <c:v>87.2</c:v>
                </c:pt>
                <c:pt idx="293">
                  <c:v>87.2</c:v>
                </c:pt>
                <c:pt idx="294">
                  <c:v>87.2</c:v>
                </c:pt>
                <c:pt idx="295">
                  <c:v>87.2</c:v>
                </c:pt>
                <c:pt idx="296" formatCode="#,##0.00">
                  <c:v>87.2</c:v>
                </c:pt>
                <c:pt idx="297" formatCode="#,##0.00">
                  <c:v>87.2</c:v>
                </c:pt>
                <c:pt idx="298" formatCode="#,##0.00">
                  <c:v>87.2</c:v>
                </c:pt>
                <c:pt idx="299" formatCode="#,##0.00">
                  <c:v>87.2</c:v>
                </c:pt>
                <c:pt idx="300" formatCode="#,##0.00">
                  <c:v>87.2</c:v>
                </c:pt>
                <c:pt idx="301">
                  <c:v>87.19</c:v>
                </c:pt>
                <c:pt idx="302" formatCode="#,##0.00">
                  <c:v>87.19</c:v>
                </c:pt>
                <c:pt idx="303" formatCode="#,##0.00">
                  <c:v>87.18</c:v>
                </c:pt>
                <c:pt idx="304" formatCode="#,##0.00">
                  <c:v>87.18</c:v>
                </c:pt>
                <c:pt idx="305" formatCode="#,##0.00">
                  <c:v>87.18</c:v>
                </c:pt>
                <c:pt idx="306" formatCode="#,##0.00">
                  <c:v>87.18</c:v>
                </c:pt>
                <c:pt idx="307">
                  <c:v>87.17</c:v>
                </c:pt>
                <c:pt idx="308">
                  <c:v>87.17</c:v>
                </c:pt>
                <c:pt idx="309">
                  <c:v>87.17</c:v>
                </c:pt>
                <c:pt idx="310">
                  <c:v>87.17</c:v>
                </c:pt>
                <c:pt idx="311">
                  <c:v>87.17</c:v>
                </c:pt>
                <c:pt idx="312">
                  <c:v>87.17</c:v>
                </c:pt>
                <c:pt idx="313">
                  <c:v>87.17</c:v>
                </c:pt>
                <c:pt idx="314">
                  <c:v>87.17</c:v>
                </c:pt>
                <c:pt idx="315" formatCode="#,##0.00">
                  <c:v>87.17</c:v>
                </c:pt>
                <c:pt idx="316" formatCode="#,##0.00">
                  <c:v>87.17</c:v>
                </c:pt>
                <c:pt idx="317">
                  <c:v>87.16</c:v>
                </c:pt>
                <c:pt idx="318" formatCode="#,##0.00">
                  <c:v>87.16</c:v>
                </c:pt>
                <c:pt idx="319" formatCode="#,##0.00">
                  <c:v>87.15</c:v>
                </c:pt>
                <c:pt idx="320" formatCode="#,##0.00">
                  <c:v>87.14</c:v>
                </c:pt>
                <c:pt idx="321" formatCode="#,##0.00">
                  <c:v>87.14</c:v>
                </c:pt>
                <c:pt idx="322" formatCode="#,##0.00">
                  <c:v>87.14</c:v>
                </c:pt>
                <c:pt idx="323" formatCode="#,##0.00">
                  <c:v>87.14</c:v>
                </c:pt>
                <c:pt idx="324">
                  <c:v>87.13</c:v>
                </c:pt>
                <c:pt idx="325">
                  <c:v>87.13</c:v>
                </c:pt>
                <c:pt idx="326">
                  <c:v>87.12</c:v>
                </c:pt>
                <c:pt idx="327">
                  <c:v>87.1</c:v>
                </c:pt>
                <c:pt idx="328" formatCode="#,##0.00">
                  <c:v>87.09</c:v>
                </c:pt>
                <c:pt idx="329" formatCode="#,##0.00">
                  <c:v>87.09</c:v>
                </c:pt>
                <c:pt idx="330" formatCode="#,##0.00">
                  <c:v>87.09</c:v>
                </c:pt>
                <c:pt idx="331" formatCode="#,##0.00">
                  <c:v>87.09</c:v>
                </c:pt>
                <c:pt idx="332" formatCode="#,##0.00">
                  <c:v>87.08</c:v>
                </c:pt>
                <c:pt idx="333" formatCode="#,##0.00">
                  <c:v>87.08</c:v>
                </c:pt>
                <c:pt idx="334" formatCode="#,##0.00">
                  <c:v>87.08</c:v>
                </c:pt>
                <c:pt idx="335" formatCode="#,##0.00">
                  <c:v>87.08</c:v>
                </c:pt>
                <c:pt idx="336" formatCode="#,##0.00">
                  <c:v>87.08</c:v>
                </c:pt>
                <c:pt idx="337" formatCode="#,##0.00">
                  <c:v>87.08</c:v>
                </c:pt>
                <c:pt idx="338" formatCode="#,##0.00">
                  <c:v>87.08</c:v>
                </c:pt>
                <c:pt idx="339" formatCode="#,##0.00">
                  <c:v>87.08</c:v>
                </c:pt>
                <c:pt idx="340" formatCode="#,##0.00">
                  <c:v>87.08</c:v>
                </c:pt>
                <c:pt idx="341" formatCode="#,##0.00">
                  <c:v>87.08</c:v>
                </c:pt>
                <c:pt idx="342">
                  <c:v>87.07</c:v>
                </c:pt>
                <c:pt idx="343">
                  <c:v>87.06</c:v>
                </c:pt>
                <c:pt idx="344" formatCode="#,##0.00">
                  <c:v>87.06</c:v>
                </c:pt>
                <c:pt idx="345" formatCode="#,##0.00">
                  <c:v>87.06</c:v>
                </c:pt>
                <c:pt idx="346" formatCode="#,##0.00">
                  <c:v>87.06</c:v>
                </c:pt>
                <c:pt idx="347" formatCode="#,##0.00">
                  <c:v>87.06</c:v>
                </c:pt>
                <c:pt idx="348" formatCode="#,##0.00">
                  <c:v>87.06</c:v>
                </c:pt>
                <c:pt idx="349" formatCode="#,##0.00">
                  <c:v>87.06</c:v>
                </c:pt>
                <c:pt idx="350" formatCode="#,##0.00">
                  <c:v>87.06</c:v>
                </c:pt>
                <c:pt idx="351" formatCode="#,##0.00">
                  <c:v>87.04</c:v>
                </c:pt>
                <c:pt idx="352" formatCode="#,##0.00">
                  <c:v>87.04</c:v>
                </c:pt>
                <c:pt idx="353" formatCode="#,##0.00">
                  <c:v>87.03</c:v>
                </c:pt>
                <c:pt idx="354" formatCode="#,##0.00">
                  <c:v>87.03</c:v>
                </c:pt>
                <c:pt idx="355" formatCode="#,##0.00">
                  <c:v>87.03</c:v>
                </c:pt>
                <c:pt idx="356" formatCode="#,##0.00">
                  <c:v>87.03</c:v>
                </c:pt>
                <c:pt idx="357" formatCode="#,##0.00">
                  <c:v>87.03</c:v>
                </c:pt>
                <c:pt idx="358">
                  <c:v>87.02</c:v>
                </c:pt>
                <c:pt idx="359">
                  <c:v>87.02</c:v>
                </c:pt>
                <c:pt idx="360">
                  <c:v>87.02</c:v>
                </c:pt>
                <c:pt idx="361">
                  <c:v>87.02</c:v>
                </c:pt>
                <c:pt idx="362">
                  <c:v>87.02</c:v>
                </c:pt>
                <c:pt idx="363">
                  <c:v>87.02</c:v>
                </c:pt>
                <c:pt idx="364">
                  <c:v>87.02</c:v>
                </c:pt>
                <c:pt idx="365">
                  <c:v>87.02</c:v>
                </c:pt>
                <c:pt idx="366">
                  <c:v>87.02</c:v>
                </c:pt>
                <c:pt idx="367">
                  <c:v>87.02</c:v>
                </c:pt>
                <c:pt idx="368">
                  <c:v>87.02</c:v>
                </c:pt>
                <c:pt idx="369">
                  <c:v>87.02</c:v>
                </c:pt>
                <c:pt idx="370">
                  <c:v>87.02</c:v>
                </c:pt>
                <c:pt idx="371">
                  <c:v>87.02</c:v>
                </c:pt>
                <c:pt idx="372">
                  <c:v>87.02</c:v>
                </c:pt>
                <c:pt idx="373" formatCode="#,##0.00">
                  <c:v>87.02</c:v>
                </c:pt>
                <c:pt idx="374">
                  <c:v>87</c:v>
                </c:pt>
                <c:pt idx="375">
                  <c:v>87</c:v>
                </c:pt>
                <c:pt idx="376">
                  <c:v>87</c:v>
                </c:pt>
                <c:pt idx="377" formatCode="#,##0.00">
                  <c:v>87</c:v>
                </c:pt>
                <c:pt idx="378" formatCode="#,##0.00">
                  <c:v>87</c:v>
                </c:pt>
                <c:pt idx="379" formatCode="#,##0.00">
                  <c:v>87</c:v>
                </c:pt>
                <c:pt idx="380" formatCode="#,##0.00">
                  <c:v>86.99</c:v>
                </c:pt>
                <c:pt idx="381">
                  <c:v>86.97</c:v>
                </c:pt>
                <c:pt idx="382" formatCode="#,##0.00">
                  <c:v>86.93</c:v>
                </c:pt>
                <c:pt idx="383" formatCode="#,##0.00">
                  <c:v>86.93</c:v>
                </c:pt>
                <c:pt idx="384">
                  <c:v>86.92</c:v>
                </c:pt>
                <c:pt idx="385">
                  <c:v>86.92</c:v>
                </c:pt>
                <c:pt idx="386" formatCode="#,##0.00">
                  <c:v>86.92</c:v>
                </c:pt>
                <c:pt idx="387">
                  <c:v>86.9</c:v>
                </c:pt>
                <c:pt idx="388">
                  <c:v>86.9</c:v>
                </c:pt>
                <c:pt idx="389">
                  <c:v>86.9</c:v>
                </c:pt>
                <c:pt idx="390">
                  <c:v>86.9</c:v>
                </c:pt>
                <c:pt idx="391">
                  <c:v>86.9</c:v>
                </c:pt>
                <c:pt idx="392">
                  <c:v>86.9</c:v>
                </c:pt>
                <c:pt idx="393">
                  <c:v>86.9</c:v>
                </c:pt>
                <c:pt idx="394">
                  <c:v>86.9</c:v>
                </c:pt>
                <c:pt idx="395">
                  <c:v>86.9</c:v>
                </c:pt>
                <c:pt idx="396" formatCode="#,##0.00">
                  <c:v>86.9</c:v>
                </c:pt>
                <c:pt idx="397">
                  <c:v>86.89</c:v>
                </c:pt>
                <c:pt idx="398">
                  <c:v>86.89</c:v>
                </c:pt>
                <c:pt idx="399">
                  <c:v>86.89</c:v>
                </c:pt>
                <c:pt idx="400">
                  <c:v>86.89</c:v>
                </c:pt>
                <c:pt idx="401">
                  <c:v>86.89</c:v>
                </c:pt>
                <c:pt idx="402">
                  <c:v>86.89</c:v>
                </c:pt>
                <c:pt idx="403">
                  <c:v>86.89</c:v>
                </c:pt>
                <c:pt idx="404">
                  <c:v>86.89</c:v>
                </c:pt>
                <c:pt idx="405">
                  <c:v>86.88</c:v>
                </c:pt>
                <c:pt idx="406">
                  <c:v>86.88</c:v>
                </c:pt>
                <c:pt idx="407" formatCode="#,##0.00">
                  <c:v>86.88</c:v>
                </c:pt>
                <c:pt idx="408" formatCode="#,##0.00">
                  <c:v>86.88</c:v>
                </c:pt>
                <c:pt idx="409" formatCode="#,##0.00">
                  <c:v>86.88</c:v>
                </c:pt>
                <c:pt idx="410" formatCode="#,##0.00">
                  <c:v>86.88</c:v>
                </c:pt>
                <c:pt idx="411">
                  <c:v>86.87</c:v>
                </c:pt>
                <c:pt idx="412">
                  <c:v>86.86</c:v>
                </c:pt>
                <c:pt idx="413">
                  <c:v>86.85</c:v>
                </c:pt>
                <c:pt idx="414">
                  <c:v>86.85</c:v>
                </c:pt>
                <c:pt idx="415">
                  <c:v>86.85</c:v>
                </c:pt>
                <c:pt idx="416" formatCode="#,##0.00">
                  <c:v>86.84</c:v>
                </c:pt>
                <c:pt idx="417">
                  <c:v>86.83</c:v>
                </c:pt>
                <c:pt idx="418">
                  <c:v>86.82</c:v>
                </c:pt>
                <c:pt idx="419" formatCode="#,##0.00">
                  <c:v>86.81</c:v>
                </c:pt>
                <c:pt idx="420" formatCode="#,##0.00">
                  <c:v>86.81</c:v>
                </c:pt>
                <c:pt idx="421" formatCode="#,##0.00">
                  <c:v>86.81</c:v>
                </c:pt>
                <c:pt idx="422" formatCode="#,##0.00">
                  <c:v>86.81</c:v>
                </c:pt>
                <c:pt idx="423">
                  <c:v>86.8</c:v>
                </c:pt>
                <c:pt idx="424">
                  <c:v>86.8</c:v>
                </c:pt>
                <c:pt idx="425">
                  <c:v>86.8</c:v>
                </c:pt>
                <c:pt idx="426">
                  <c:v>86.8</c:v>
                </c:pt>
                <c:pt idx="427">
                  <c:v>86.8</c:v>
                </c:pt>
                <c:pt idx="428">
                  <c:v>86.8</c:v>
                </c:pt>
                <c:pt idx="429">
                  <c:v>86.8</c:v>
                </c:pt>
                <c:pt idx="430">
                  <c:v>86.8</c:v>
                </c:pt>
                <c:pt idx="431">
                  <c:v>86.8</c:v>
                </c:pt>
                <c:pt idx="432">
                  <c:v>86.8</c:v>
                </c:pt>
                <c:pt idx="433">
                  <c:v>86.8</c:v>
                </c:pt>
                <c:pt idx="434">
                  <c:v>86.8</c:v>
                </c:pt>
                <c:pt idx="435">
                  <c:v>86.8</c:v>
                </c:pt>
                <c:pt idx="436">
                  <c:v>86.8</c:v>
                </c:pt>
                <c:pt idx="437">
                  <c:v>86.8</c:v>
                </c:pt>
                <c:pt idx="438">
                  <c:v>86.8</c:v>
                </c:pt>
                <c:pt idx="439" formatCode="#,##0.00">
                  <c:v>86.8</c:v>
                </c:pt>
                <c:pt idx="440">
                  <c:v>86.79</c:v>
                </c:pt>
                <c:pt idx="441" formatCode="#,##0.00">
                  <c:v>86.76</c:v>
                </c:pt>
                <c:pt idx="442" formatCode="#,##0.00">
                  <c:v>86.73</c:v>
                </c:pt>
                <c:pt idx="443" formatCode="#,##0.00">
                  <c:v>86.73</c:v>
                </c:pt>
                <c:pt idx="444" formatCode="#,##0.00">
                  <c:v>86.73</c:v>
                </c:pt>
                <c:pt idx="445" formatCode="#,##0.00">
                  <c:v>86.73</c:v>
                </c:pt>
                <c:pt idx="446" formatCode="#,##0.00">
                  <c:v>86.73</c:v>
                </c:pt>
                <c:pt idx="447" formatCode="#,##0.00">
                  <c:v>86.73</c:v>
                </c:pt>
                <c:pt idx="448" formatCode="#,##0.00">
                  <c:v>86.73</c:v>
                </c:pt>
                <c:pt idx="449" formatCode="#,##0.00">
                  <c:v>86.73</c:v>
                </c:pt>
                <c:pt idx="450" formatCode="#,##0.00">
                  <c:v>86.73</c:v>
                </c:pt>
                <c:pt idx="451" formatCode="#,##0.00">
                  <c:v>86.73</c:v>
                </c:pt>
                <c:pt idx="452">
                  <c:v>86.72</c:v>
                </c:pt>
                <c:pt idx="453">
                  <c:v>86.72</c:v>
                </c:pt>
                <c:pt idx="454">
                  <c:v>86.71</c:v>
                </c:pt>
                <c:pt idx="455" formatCode="#,##0.00">
                  <c:v>86.71</c:v>
                </c:pt>
                <c:pt idx="456" formatCode="#,##0.00">
                  <c:v>86.71</c:v>
                </c:pt>
                <c:pt idx="457" formatCode="#,##0.00">
                  <c:v>86.71</c:v>
                </c:pt>
                <c:pt idx="458" formatCode="#,##0.00">
                  <c:v>86.7</c:v>
                </c:pt>
                <c:pt idx="459" formatCode="#,##0.00">
                  <c:v>86.68</c:v>
                </c:pt>
                <c:pt idx="460" formatCode="#,##0.00">
                  <c:v>86.62</c:v>
                </c:pt>
                <c:pt idx="461" formatCode="#,##0.00">
                  <c:v>86.62</c:v>
                </c:pt>
                <c:pt idx="462" formatCode="#,##0.00">
                  <c:v>86.62</c:v>
                </c:pt>
                <c:pt idx="463" formatCode="#,##0.00">
                  <c:v>86.62</c:v>
                </c:pt>
                <c:pt idx="464" formatCode="#,##0.00">
                  <c:v>86.62</c:v>
                </c:pt>
                <c:pt idx="465">
                  <c:v>86.6</c:v>
                </c:pt>
                <c:pt idx="466" formatCode="#,##0.00">
                  <c:v>86.6</c:v>
                </c:pt>
                <c:pt idx="467">
                  <c:v>86.59</c:v>
                </c:pt>
                <c:pt idx="468">
                  <c:v>86.59</c:v>
                </c:pt>
                <c:pt idx="469" formatCode="#,##0.00">
                  <c:v>86.59</c:v>
                </c:pt>
                <c:pt idx="470" formatCode="#,##0.00">
                  <c:v>86.59</c:v>
                </c:pt>
                <c:pt idx="471" formatCode="#,##0.00">
                  <c:v>86.59</c:v>
                </c:pt>
                <c:pt idx="472" formatCode="#,##0.00">
                  <c:v>86.59</c:v>
                </c:pt>
                <c:pt idx="473" formatCode="#,##0.00">
                  <c:v>86.59</c:v>
                </c:pt>
                <c:pt idx="474" formatCode="#,##0.00">
                  <c:v>86.59</c:v>
                </c:pt>
                <c:pt idx="475" formatCode="#,##0.00">
                  <c:v>86.59</c:v>
                </c:pt>
                <c:pt idx="476" formatCode="#,##0.00">
                  <c:v>86.59</c:v>
                </c:pt>
                <c:pt idx="477" formatCode="#,##0.00">
                  <c:v>86.59</c:v>
                </c:pt>
                <c:pt idx="478" formatCode="#,##0.00">
                  <c:v>86.59</c:v>
                </c:pt>
                <c:pt idx="479" formatCode="#,##0.00">
                  <c:v>86.59</c:v>
                </c:pt>
                <c:pt idx="480" formatCode="#,##0.00">
                  <c:v>86.59</c:v>
                </c:pt>
                <c:pt idx="481" formatCode="#,##0.00">
                  <c:v>86.59</c:v>
                </c:pt>
                <c:pt idx="482" formatCode="#,##0.00">
                  <c:v>86.59</c:v>
                </c:pt>
                <c:pt idx="483" formatCode="#,##0.00">
                  <c:v>86.59</c:v>
                </c:pt>
                <c:pt idx="484" formatCode="#,##0.00">
                  <c:v>86.59</c:v>
                </c:pt>
                <c:pt idx="485" formatCode="#,##0.00">
                  <c:v>86.59</c:v>
                </c:pt>
                <c:pt idx="486" formatCode="#,##0.00">
                  <c:v>86.59</c:v>
                </c:pt>
                <c:pt idx="487" formatCode="#,##0.00">
                  <c:v>86.59</c:v>
                </c:pt>
                <c:pt idx="488" formatCode="#,##0.00">
                  <c:v>86.59</c:v>
                </c:pt>
                <c:pt idx="489" formatCode="#,##0.00">
                  <c:v>86.59</c:v>
                </c:pt>
                <c:pt idx="490" formatCode="#,##0.00">
                  <c:v>86.59</c:v>
                </c:pt>
                <c:pt idx="491" formatCode="#,##0.00">
                  <c:v>86.59</c:v>
                </c:pt>
                <c:pt idx="492" formatCode="#,##0.00">
                  <c:v>86.59</c:v>
                </c:pt>
                <c:pt idx="493" formatCode="#,##0.00">
                  <c:v>86.59</c:v>
                </c:pt>
                <c:pt idx="494">
                  <c:v>86.57</c:v>
                </c:pt>
                <c:pt idx="495">
                  <c:v>86.56</c:v>
                </c:pt>
                <c:pt idx="496" formatCode="#,##0.00">
                  <c:v>86.56</c:v>
                </c:pt>
                <c:pt idx="497">
                  <c:v>86.55</c:v>
                </c:pt>
                <c:pt idx="498">
                  <c:v>86.55</c:v>
                </c:pt>
                <c:pt idx="499">
                  <c:v>86.55</c:v>
                </c:pt>
                <c:pt idx="500" formatCode="#,##0.00">
                  <c:v>86.53</c:v>
                </c:pt>
                <c:pt idx="501" formatCode="#,##0.00">
                  <c:v>86.51</c:v>
                </c:pt>
                <c:pt idx="502">
                  <c:v>86.5</c:v>
                </c:pt>
                <c:pt idx="503">
                  <c:v>86.47</c:v>
                </c:pt>
                <c:pt idx="504" formatCode="#,##0.00">
                  <c:v>86.45</c:v>
                </c:pt>
                <c:pt idx="505" formatCode="#,##0.00">
                  <c:v>86.45</c:v>
                </c:pt>
                <c:pt idx="506" formatCode="#,##0.00">
                  <c:v>86.45</c:v>
                </c:pt>
                <c:pt idx="507" formatCode="#,##0.00">
                  <c:v>86.45</c:v>
                </c:pt>
                <c:pt idx="508" formatCode="#,##0.00">
                  <c:v>86.45</c:v>
                </c:pt>
                <c:pt idx="509" formatCode="#,##0.00">
                  <c:v>86.45</c:v>
                </c:pt>
                <c:pt idx="510" formatCode="#,##0.00">
                  <c:v>86.45</c:v>
                </c:pt>
                <c:pt idx="511" formatCode="#,##0.00">
                  <c:v>86.43</c:v>
                </c:pt>
                <c:pt idx="512">
                  <c:v>86.42</c:v>
                </c:pt>
                <c:pt idx="513">
                  <c:v>86.41</c:v>
                </c:pt>
                <c:pt idx="514">
                  <c:v>86.39</c:v>
                </c:pt>
                <c:pt idx="515" formatCode="#,##0.00">
                  <c:v>86.34</c:v>
                </c:pt>
                <c:pt idx="516">
                  <c:v>86.31</c:v>
                </c:pt>
                <c:pt idx="517">
                  <c:v>86.31</c:v>
                </c:pt>
                <c:pt idx="518" formatCode="#,##0.00">
                  <c:v>86.3</c:v>
                </c:pt>
                <c:pt idx="519" formatCode="#,##0.00">
                  <c:v>86.28</c:v>
                </c:pt>
                <c:pt idx="520" formatCode="#,##0.00">
                  <c:v>86.26</c:v>
                </c:pt>
                <c:pt idx="521" formatCode="#,##0.00">
                  <c:v>86.26</c:v>
                </c:pt>
                <c:pt idx="522">
                  <c:v>86.22</c:v>
                </c:pt>
                <c:pt idx="523" formatCode="#,##0.00">
                  <c:v>86.22</c:v>
                </c:pt>
                <c:pt idx="524" formatCode="#,##0.00">
                  <c:v>86.18</c:v>
                </c:pt>
                <c:pt idx="525" formatCode="#,##0.00">
                  <c:v>86.16</c:v>
                </c:pt>
                <c:pt idx="526">
                  <c:v>86.15</c:v>
                </c:pt>
                <c:pt idx="527" formatCode="#,##0.00">
                  <c:v>86.15</c:v>
                </c:pt>
                <c:pt idx="528" formatCode="#,##0.00">
                  <c:v>86.14</c:v>
                </c:pt>
                <c:pt idx="529">
                  <c:v>86.11</c:v>
                </c:pt>
                <c:pt idx="530" formatCode="#,##0.00">
                  <c:v>86.06</c:v>
                </c:pt>
                <c:pt idx="531" formatCode="#,##0.00">
                  <c:v>86.06</c:v>
                </c:pt>
                <c:pt idx="532">
                  <c:v>86.05</c:v>
                </c:pt>
                <c:pt idx="533">
                  <c:v>85.99</c:v>
                </c:pt>
                <c:pt idx="534" formatCode="#,##0.00">
                  <c:v>85.99</c:v>
                </c:pt>
                <c:pt idx="535" formatCode="#,##0.00">
                  <c:v>85.99</c:v>
                </c:pt>
                <c:pt idx="536">
                  <c:v>85.96</c:v>
                </c:pt>
                <c:pt idx="537" formatCode="#,##0.00">
                  <c:v>85.94</c:v>
                </c:pt>
                <c:pt idx="538" formatCode="#,##0.00">
                  <c:v>85.91</c:v>
                </c:pt>
                <c:pt idx="539">
                  <c:v>85.88</c:v>
                </c:pt>
                <c:pt idx="540">
                  <c:v>85.87</c:v>
                </c:pt>
                <c:pt idx="541">
                  <c:v>85.87</c:v>
                </c:pt>
                <c:pt idx="542">
                  <c:v>85.87</c:v>
                </c:pt>
                <c:pt idx="543" formatCode="#,##0.00">
                  <c:v>85.86</c:v>
                </c:pt>
                <c:pt idx="544">
                  <c:v>85.85</c:v>
                </c:pt>
                <c:pt idx="545">
                  <c:v>85.85</c:v>
                </c:pt>
                <c:pt idx="546">
                  <c:v>85.85</c:v>
                </c:pt>
                <c:pt idx="547">
                  <c:v>85.85</c:v>
                </c:pt>
                <c:pt idx="548">
                  <c:v>85.85</c:v>
                </c:pt>
                <c:pt idx="549">
                  <c:v>85.85</c:v>
                </c:pt>
                <c:pt idx="550">
                  <c:v>85.85</c:v>
                </c:pt>
                <c:pt idx="551">
                  <c:v>85.85</c:v>
                </c:pt>
                <c:pt idx="552">
                  <c:v>85.85</c:v>
                </c:pt>
                <c:pt idx="553">
                  <c:v>85.85</c:v>
                </c:pt>
                <c:pt idx="554">
                  <c:v>85.85</c:v>
                </c:pt>
                <c:pt idx="555">
                  <c:v>85.83</c:v>
                </c:pt>
                <c:pt idx="556">
                  <c:v>85.83</c:v>
                </c:pt>
                <c:pt idx="557">
                  <c:v>85.83</c:v>
                </c:pt>
                <c:pt idx="558" formatCode="#,##0.00">
                  <c:v>85.83</c:v>
                </c:pt>
                <c:pt idx="559" formatCode="#,##0.00">
                  <c:v>85.8</c:v>
                </c:pt>
                <c:pt idx="560">
                  <c:v>85.78</c:v>
                </c:pt>
                <c:pt idx="561" formatCode="#,##0.00">
                  <c:v>85.78</c:v>
                </c:pt>
                <c:pt idx="562">
                  <c:v>85.75</c:v>
                </c:pt>
                <c:pt idx="563">
                  <c:v>85.75</c:v>
                </c:pt>
                <c:pt idx="564">
                  <c:v>85.75</c:v>
                </c:pt>
                <c:pt idx="565">
                  <c:v>85.75</c:v>
                </c:pt>
                <c:pt idx="566">
                  <c:v>85.75</c:v>
                </c:pt>
                <c:pt idx="567">
                  <c:v>85.75</c:v>
                </c:pt>
                <c:pt idx="568">
                  <c:v>85.75</c:v>
                </c:pt>
                <c:pt idx="569">
                  <c:v>85.75</c:v>
                </c:pt>
                <c:pt idx="570">
                  <c:v>85.75</c:v>
                </c:pt>
                <c:pt idx="571">
                  <c:v>85.75</c:v>
                </c:pt>
                <c:pt idx="572">
                  <c:v>85.75</c:v>
                </c:pt>
                <c:pt idx="573">
                  <c:v>85.75</c:v>
                </c:pt>
                <c:pt idx="574">
                  <c:v>85.75</c:v>
                </c:pt>
                <c:pt idx="575">
                  <c:v>85.75</c:v>
                </c:pt>
                <c:pt idx="576">
                  <c:v>85.75</c:v>
                </c:pt>
                <c:pt idx="577">
                  <c:v>85.74</c:v>
                </c:pt>
                <c:pt idx="578">
                  <c:v>85.72</c:v>
                </c:pt>
                <c:pt idx="579">
                  <c:v>85.69</c:v>
                </c:pt>
                <c:pt idx="580" formatCode="#,##0.00">
                  <c:v>85.69</c:v>
                </c:pt>
                <c:pt idx="581" formatCode="#,##0.00">
                  <c:v>85.67</c:v>
                </c:pt>
                <c:pt idx="582">
                  <c:v>85.62</c:v>
                </c:pt>
                <c:pt idx="583">
                  <c:v>85.61</c:v>
                </c:pt>
                <c:pt idx="584">
                  <c:v>85.61</c:v>
                </c:pt>
                <c:pt idx="585">
                  <c:v>85.61</c:v>
                </c:pt>
                <c:pt idx="586">
                  <c:v>85.61</c:v>
                </c:pt>
                <c:pt idx="587">
                  <c:v>85.61</c:v>
                </c:pt>
                <c:pt idx="588">
                  <c:v>85.61</c:v>
                </c:pt>
                <c:pt idx="589">
                  <c:v>85.61</c:v>
                </c:pt>
                <c:pt idx="590">
                  <c:v>85.61</c:v>
                </c:pt>
                <c:pt idx="591">
                  <c:v>85.61</c:v>
                </c:pt>
                <c:pt idx="592">
                  <c:v>85.6</c:v>
                </c:pt>
                <c:pt idx="593" formatCode="#,##0.00">
                  <c:v>85.6</c:v>
                </c:pt>
                <c:pt idx="594" formatCode="#,##0.00">
                  <c:v>85.6</c:v>
                </c:pt>
                <c:pt idx="595">
                  <c:v>85.59</c:v>
                </c:pt>
                <c:pt idx="596">
                  <c:v>85.59</c:v>
                </c:pt>
                <c:pt idx="597">
                  <c:v>85.59</c:v>
                </c:pt>
                <c:pt idx="598">
                  <c:v>85.59</c:v>
                </c:pt>
                <c:pt idx="599">
                  <c:v>85.59</c:v>
                </c:pt>
                <c:pt idx="600">
                  <c:v>85.55</c:v>
                </c:pt>
                <c:pt idx="601" formatCode="#,##0.00">
                  <c:v>85.51</c:v>
                </c:pt>
                <c:pt idx="602">
                  <c:v>85.48</c:v>
                </c:pt>
                <c:pt idx="603" formatCode="#,##0.00">
                  <c:v>85.46</c:v>
                </c:pt>
                <c:pt idx="604">
                  <c:v>85.44</c:v>
                </c:pt>
                <c:pt idx="605" formatCode="#,##0.00">
                  <c:v>85.4</c:v>
                </c:pt>
                <c:pt idx="606">
                  <c:v>85.38</c:v>
                </c:pt>
                <c:pt idx="607">
                  <c:v>85.36</c:v>
                </c:pt>
                <c:pt idx="608" formatCode="#,##0.00">
                  <c:v>85.32</c:v>
                </c:pt>
                <c:pt idx="609" formatCode="#,##0.00">
                  <c:v>85.3</c:v>
                </c:pt>
                <c:pt idx="610">
                  <c:v>85.29</c:v>
                </c:pt>
                <c:pt idx="611">
                  <c:v>85.24</c:v>
                </c:pt>
                <c:pt idx="612">
                  <c:v>85.2</c:v>
                </c:pt>
                <c:pt idx="613" formatCode="#,##0.00">
                  <c:v>85.2</c:v>
                </c:pt>
                <c:pt idx="614" formatCode="#,##0.00">
                  <c:v>85.16</c:v>
                </c:pt>
                <c:pt idx="615">
                  <c:v>85.15</c:v>
                </c:pt>
                <c:pt idx="616" formatCode="#,##0.00">
                  <c:v>85.13</c:v>
                </c:pt>
                <c:pt idx="617">
                  <c:v>85.12</c:v>
                </c:pt>
                <c:pt idx="618" formatCode="#,##0.00">
                  <c:v>85.12</c:v>
                </c:pt>
                <c:pt idx="619" formatCode="#,##0.00">
                  <c:v>85.1</c:v>
                </c:pt>
                <c:pt idx="620">
                  <c:v>85.02</c:v>
                </c:pt>
                <c:pt idx="621" formatCode="#,##0.00">
                  <c:v>85</c:v>
                </c:pt>
                <c:pt idx="622" formatCode="#,##0.00">
                  <c:v>85</c:v>
                </c:pt>
                <c:pt idx="623">
                  <c:v>84.95</c:v>
                </c:pt>
                <c:pt idx="624" formatCode="#,##0.00">
                  <c:v>84.93</c:v>
                </c:pt>
                <c:pt idx="625" formatCode="#,##0.00">
                  <c:v>84.9</c:v>
                </c:pt>
                <c:pt idx="626">
                  <c:v>84.89</c:v>
                </c:pt>
                <c:pt idx="627">
                  <c:v>84.86</c:v>
                </c:pt>
                <c:pt idx="628">
                  <c:v>84.84</c:v>
                </c:pt>
                <c:pt idx="629" formatCode="#,##0.00">
                  <c:v>84.84</c:v>
                </c:pt>
                <c:pt idx="630" formatCode="#,##0.00">
                  <c:v>84.81</c:v>
                </c:pt>
                <c:pt idx="631">
                  <c:v>84.77</c:v>
                </c:pt>
                <c:pt idx="632" formatCode="#,##0.00">
                  <c:v>84.76</c:v>
                </c:pt>
                <c:pt idx="633" formatCode="#,##0.00">
                  <c:v>84.73</c:v>
                </c:pt>
                <c:pt idx="634" formatCode="#,##0.00">
                  <c:v>84.71</c:v>
                </c:pt>
                <c:pt idx="635">
                  <c:v>84.7</c:v>
                </c:pt>
                <c:pt idx="636" formatCode="#,##0.00">
                  <c:v>84.69</c:v>
                </c:pt>
                <c:pt idx="637">
                  <c:v>84.61</c:v>
                </c:pt>
                <c:pt idx="638">
                  <c:v>84.61</c:v>
                </c:pt>
                <c:pt idx="639" formatCode="#,##0.00">
                  <c:v>84.6</c:v>
                </c:pt>
                <c:pt idx="640">
                  <c:v>84.58</c:v>
                </c:pt>
                <c:pt idx="641" formatCode="#,##0.00">
                  <c:v>84.55</c:v>
                </c:pt>
                <c:pt idx="642" formatCode="#,##0.00">
                  <c:v>84.52</c:v>
                </c:pt>
                <c:pt idx="643">
                  <c:v>84.48</c:v>
                </c:pt>
                <c:pt idx="644" formatCode="#,##0.00">
                  <c:v>84.46</c:v>
                </c:pt>
                <c:pt idx="645">
                  <c:v>84.45</c:v>
                </c:pt>
                <c:pt idx="646">
                  <c:v>84.45</c:v>
                </c:pt>
                <c:pt idx="647" formatCode="#,##0.00">
                  <c:v>84.41</c:v>
                </c:pt>
                <c:pt idx="648" formatCode="#,##0.00">
                  <c:v>84.4</c:v>
                </c:pt>
                <c:pt idx="649" formatCode="#,##0.00">
                  <c:v>84.35</c:v>
                </c:pt>
                <c:pt idx="650">
                  <c:v>84.34</c:v>
                </c:pt>
                <c:pt idx="651" formatCode="#,##0.00">
                  <c:v>84.31</c:v>
                </c:pt>
                <c:pt idx="652">
                  <c:v>84.3</c:v>
                </c:pt>
                <c:pt idx="653">
                  <c:v>84.29</c:v>
                </c:pt>
                <c:pt idx="654" formatCode="#,##0.00">
                  <c:v>84.26</c:v>
                </c:pt>
                <c:pt idx="655" formatCode="#,##0.00">
                  <c:v>84.26</c:v>
                </c:pt>
                <c:pt idx="656" formatCode="#,##0.00">
                  <c:v>84.21</c:v>
                </c:pt>
                <c:pt idx="657">
                  <c:v>84.19</c:v>
                </c:pt>
                <c:pt idx="658">
                  <c:v>84.18</c:v>
                </c:pt>
                <c:pt idx="659">
                  <c:v>84.16</c:v>
                </c:pt>
                <c:pt idx="660" formatCode="#,##0.00">
                  <c:v>84.15</c:v>
                </c:pt>
                <c:pt idx="661" formatCode="#,##0.00">
                  <c:v>84.15</c:v>
                </c:pt>
                <c:pt idx="662" formatCode="#,##0.00">
                  <c:v>84.13</c:v>
                </c:pt>
                <c:pt idx="663" formatCode="#,##0.00">
                  <c:v>84.1</c:v>
                </c:pt>
                <c:pt idx="664">
                  <c:v>84.06</c:v>
                </c:pt>
                <c:pt idx="665" formatCode="#,##0.00">
                  <c:v>84.03</c:v>
                </c:pt>
                <c:pt idx="666" formatCode="#,##0.00">
                  <c:v>84.03</c:v>
                </c:pt>
                <c:pt idx="667">
                  <c:v>84.02</c:v>
                </c:pt>
                <c:pt idx="668">
                  <c:v>84.01</c:v>
                </c:pt>
                <c:pt idx="669" formatCode="#,##0.00">
                  <c:v>84.01</c:v>
                </c:pt>
                <c:pt idx="670" formatCode="#,##0.00">
                  <c:v>83.99</c:v>
                </c:pt>
                <c:pt idx="671" formatCode="#,##0.00">
                  <c:v>83.97</c:v>
                </c:pt>
                <c:pt idx="672" formatCode="#,##0.00">
                  <c:v>83.94</c:v>
                </c:pt>
                <c:pt idx="673">
                  <c:v>83.93</c:v>
                </c:pt>
                <c:pt idx="674" formatCode="#,##0.00">
                  <c:v>83.91</c:v>
                </c:pt>
                <c:pt idx="675" formatCode="#,##0.00">
                  <c:v>83.91</c:v>
                </c:pt>
                <c:pt idx="676" formatCode="#,##0.00">
                  <c:v>83.91</c:v>
                </c:pt>
                <c:pt idx="677" formatCode="#,##0.00">
                  <c:v>83.91</c:v>
                </c:pt>
                <c:pt idx="678" formatCode="#,##0.00">
                  <c:v>83.91</c:v>
                </c:pt>
                <c:pt idx="679" formatCode="#,##0.00">
                  <c:v>83.91</c:v>
                </c:pt>
                <c:pt idx="680" formatCode="#,##0.00">
                  <c:v>83.91</c:v>
                </c:pt>
                <c:pt idx="681" formatCode="#,##0.00">
                  <c:v>83.89</c:v>
                </c:pt>
                <c:pt idx="682" formatCode="#,##0.00">
                  <c:v>83.89</c:v>
                </c:pt>
                <c:pt idx="683">
                  <c:v>83.88</c:v>
                </c:pt>
                <c:pt idx="684" formatCode="#,##0.00">
                  <c:v>83.88</c:v>
                </c:pt>
                <c:pt idx="685" formatCode="#,##0.00">
                  <c:v>83.87</c:v>
                </c:pt>
                <c:pt idx="686" formatCode="#,##0.00">
                  <c:v>83.86</c:v>
                </c:pt>
                <c:pt idx="687">
                  <c:v>83.83</c:v>
                </c:pt>
                <c:pt idx="688" formatCode="#,##0.00">
                  <c:v>83.82</c:v>
                </c:pt>
                <c:pt idx="689" formatCode="#,##0.00">
                  <c:v>83.82</c:v>
                </c:pt>
                <c:pt idx="690" formatCode="#,##0.00">
                  <c:v>83.81</c:v>
                </c:pt>
                <c:pt idx="691">
                  <c:v>83.8</c:v>
                </c:pt>
                <c:pt idx="692" formatCode="#,##0.00">
                  <c:v>83.8</c:v>
                </c:pt>
                <c:pt idx="693" formatCode="#,##0.00">
                  <c:v>83.8</c:v>
                </c:pt>
                <c:pt idx="694" formatCode="#,##0.00">
                  <c:v>83.8</c:v>
                </c:pt>
                <c:pt idx="695" formatCode="#,##0.00">
                  <c:v>83.8</c:v>
                </c:pt>
                <c:pt idx="696" formatCode="#,##0.00">
                  <c:v>83.8</c:v>
                </c:pt>
                <c:pt idx="697" formatCode="#,##0.00">
                  <c:v>83.8</c:v>
                </c:pt>
                <c:pt idx="698" formatCode="#,##0.00">
                  <c:v>83.8</c:v>
                </c:pt>
                <c:pt idx="699" formatCode="#,##0.00">
                  <c:v>83.8</c:v>
                </c:pt>
                <c:pt idx="700" formatCode="#,##0.00">
                  <c:v>83.8</c:v>
                </c:pt>
                <c:pt idx="701" formatCode="#,##0.00">
                  <c:v>83.8</c:v>
                </c:pt>
                <c:pt idx="702" formatCode="#,##0.00">
                  <c:v>83.8</c:v>
                </c:pt>
                <c:pt idx="703">
                  <c:v>83.76</c:v>
                </c:pt>
                <c:pt idx="704" formatCode="#,##0.00">
                  <c:v>83.73</c:v>
                </c:pt>
                <c:pt idx="705" formatCode="#,##0.00">
                  <c:v>83.68</c:v>
                </c:pt>
                <c:pt idx="706" formatCode="#,##0.00">
                  <c:v>83.68</c:v>
                </c:pt>
                <c:pt idx="707" formatCode="#,##0.00">
                  <c:v>83.68</c:v>
                </c:pt>
                <c:pt idx="708" formatCode="#,##0.00">
                  <c:v>83.68</c:v>
                </c:pt>
                <c:pt idx="709" formatCode="#,##0.00">
                  <c:v>83.68</c:v>
                </c:pt>
                <c:pt idx="710" formatCode="#,##0.00">
                  <c:v>83.68</c:v>
                </c:pt>
                <c:pt idx="711">
                  <c:v>83.67</c:v>
                </c:pt>
                <c:pt idx="712">
                  <c:v>83.66</c:v>
                </c:pt>
                <c:pt idx="713">
                  <c:v>83.66</c:v>
                </c:pt>
                <c:pt idx="714" formatCode="#,##0.00">
                  <c:v>83.66</c:v>
                </c:pt>
                <c:pt idx="715" formatCode="#,##0.00">
                  <c:v>83.66</c:v>
                </c:pt>
                <c:pt idx="716" formatCode="#,##0.00">
                  <c:v>83.66</c:v>
                </c:pt>
                <c:pt idx="717" formatCode="#,##0.00">
                  <c:v>83.66</c:v>
                </c:pt>
                <c:pt idx="718" formatCode="#,##0.00">
                  <c:v>83.66</c:v>
                </c:pt>
                <c:pt idx="719" formatCode="#,##0.00">
                  <c:v>83.66</c:v>
                </c:pt>
                <c:pt idx="720" formatCode="#,##0.00">
                  <c:v>83.66</c:v>
                </c:pt>
                <c:pt idx="721">
                  <c:v>83.59</c:v>
                </c:pt>
                <c:pt idx="722" formatCode="#,##0.00">
                  <c:v>83.57</c:v>
                </c:pt>
                <c:pt idx="723" formatCode="#,##0.00">
                  <c:v>83.55</c:v>
                </c:pt>
                <c:pt idx="724" formatCode="#,##0.00">
                  <c:v>83.55</c:v>
                </c:pt>
                <c:pt idx="725" formatCode="#,##0.00">
                  <c:v>83.54</c:v>
                </c:pt>
                <c:pt idx="726" formatCode="#,##0.00">
                  <c:v>83.53</c:v>
                </c:pt>
                <c:pt idx="727" formatCode="#,##0.00">
                  <c:v>83.53</c:v>
                </c:pt>
                <c:pt idx="728" formatCode="#,##0.00">
                  <c:v>83.53</c:v>
                </c:pt>
                <c:pt idx="729" formatCode="#,##0.00">
                  <c:v>83.53</c:v>
                </c:pt>
                <c:pt idx="730" formatCode="#,##0.00">
                  <c:v>83.53</c:v>
                </c:pt>
                <c:pt idx="731" formatCode="#,##0.00">
                  <c:v>83.53</c:v>
                </c:pt>
                <c:pt idx="732" formatCode="#,##0.00">
                  <c:v>83.53</c:v>
                </c:pt>
                <c:pt idx="733">
                  <c:v>83.47</c:v>
                </c:pt>
                <c:pt idx="734" formatCode="#,##0.00">
                  <c:v>83.44</c:v>
                </c:pt>
                <c:pt idx="735" formatCode="#,##0.00">
                  <c:v>83.42</c:v>
                </c:pt>
                <c:pt idx="736" formatCode="#,##0.00">
                  <c:v>83.4</c:v>
                </c:pt>
                <c:pt idx="737" formatCode="#,##0.00">
                  <c:v>83.4</c:v>
                </c:pt>
                <c:pt idx="738" formatCode="#,##0.00">
                  <c:v>83.4</c:v>
                </c:pt>
                <c:pt idx="739" formatCode="#,##0.00">
                  <c:v>83.4</c:v>
                </c:pt>
                <c:pt idx="740" formatCode="#,##0.00">
                  <c:v>83.4</c:v>
                </c:pt>
                <c:pt idx="741" formatCode="#,##0.00">
                  <c:v>83.4</c:v>
                </c:pt>
                <c:pt idx="742" formatCode="#,##0.00">
                  <c:v>83.4</c:v>
                </c:pt>
                <c:pt idx="743" formatCode="#,##0.00">
                  <c:v>83.4</c:v>
                </c:pt>
                <c:pt idx="744" formatCode="#,##0.00">
                  <c:v>83.4</c:v>
                </c:pt>
                <c:pt idx="745" formatCode="#,##0.00">
                  <c:v>83.4</c:v>
                </c:pt>
                <c:pt idx="746" formatCode="#,##0.00">
                  <c:v>83.4</c:v>
                </c:pt>
                <c:pt idx="747" formatCode="#,##0.00">
                  <c:v>83.4</c:v>
                </c:pt>
                <c:pt idx="748" formatCode="#,##0.00">
                  <c:v>83.4</c:v>
                </c:pt>
                <c:pt idx="749">
                  <c:v>83.39</c:v>
                </c:pt>
                <c:pt idx="750">
                  <c:v>83.33</c:v>
                </c:pt>
                <c:pt idx="751" formatCode="#,##0.00">
                  <c:v>83.29</c:v>
                </c:pt>
                <c:pt idx="752" formatCode="#,##0.00">
                  <c:v>83.26</c:v>
                </c:pt>
                <c:pt idx="753">
                  <c:v>83.21</c:v>
                </c:pt>
                <c:pt idx="754" formatCode="#,##0.00">
                  <c:v>83.21</c:v>
                </c:pt>
                <c:pt idx="755" formatCode="#,##0.00">
                  <c:v>83.2</c:v>
                </c:pt>
                <c:pt idx="756" formatCode="#,##0.00">
                  <c:v>83.2</c:v>
                </c:pt>
                <c:pt idx="757" formatCode="#,##0.00">
                  <c:v>83.2</c:v>
                </c:pt>
                <c:pt idx="758" formatCode="#,##0.00">
                  <c:v>83.2</c:v>
                </c:pt>
                <c:pt idx="759" formatCode="#,##0.00">
                  <c:v>83.2</c:v>
                </c:pt>
                <c:pt idx="760" formatCode="#,##0.00">
                  <c:v>83.2</c:v>
                </c:pt>
                <c:pt idx="761" formatCode="#,##0.00">
                  <c:v>83.2</c:v>
                </c:pt>
                <c:pt idx="762" formatCode="#,##0.00">
                  <c:v>83.2</c:v>
                </c:pt>
                <c:pt idx="763" formatCode="#,##0.00">
                  <c:v>83.2</c:v>
                </c:pt>
                <c:pt idx="764" formatCode="#,##0.00">
                  <c:v>83.2</c:v>
                </c:pt>
                <c:pt idx="765" formatCode="#,##0.00">
                  <c:v>83.2</c:v>
                </c:pt>
                <c:pt idx="766" formatCode="#,##0.00">
                  <c:v>83.2</c:v>
                </c:pt>
                <c:pt idx="767" formatCode="#,##0.00">
                  <c:v>83.16</c:v>
                </c:pt>
                <c:pt idx="768">
                  <c:v>83.11</c:v>
                </c:pt>
                <c:pt idx="769" formatCode="#,##0.00">
                  <c:v>83.11</c:v>
                </c:pt>
                <c:pt idx="770" formatCode="#,##0.00">
                  <c:v>83.11</c:v>
                </c:pt>
                <c:pt idx="771" formatCode="#,##0.00">
                  <c:v>83.11</c:v>
                </c:pt>
                <c:pt idx="772" formatCode="#,##0.00">
                  <c:v>83.11</c:v>
                </c:pt>
                <c:pt idx="773">
                  <c:v>83.09</c:v>
                </c:pt>
                <c:pt idx="774" formatCode="#,##0.00">
                  <c:v>83.09</c:v>
                </c:pt>
                <c:pt idx="775">
                  <c:v>82.99</c:v>
                </c:pt>
                <c:pt idx="776" formatCode="#,##0.00">
                  <c:v>82.98</c:v>
                </c:pt>
                <c:pt idx="777">
                  <c:v>82.95</c:v>
                </c:pt>
                <c:pt idx="778" formatCode="#,##0.00">
                  <c:v>82.95</c:v>
                </c:pt>
                <c:pt idx="779" formatCode="#,##0.00">
                  <c:v>82.95</c:v>
                </c:pt>
                <c:pt idx="780" formatCode="#,##0.00">
                  <c:v>82.95</c:v>
                </c:pt>
                <c:pt idx="781" formatCode="#,##0.00">
                  <c:v>82.95</c:v>
                </c:pt>
                <c:pt idx="782" formatCode="#,##0.00">
                  <c:v>82.95</c:v>
                </c:pt>
                <c:pt idx="783" formatCode="#,##0.00">
                  <c:v>82.95</c:v>
                </c:pt>
                <c:pt idx="784" formatCode="#,##0.00">
                  <c:v>82.93</c:v>
                </c:pt>
                <c:pt idx="785">
                  <c:v>82.85</c:v>
                </c:pt>
                <c:pt idx="786">
                  <c:v>82.83</c:v>
                </c:pt>
                <c:pt idx="787" formatCode="#,##0.00">
                  <c:v>82.83</c:v>
                </c:pt>
                <c:pt idx="788" formatCode="#,##0.00">
                  <c:v>82.83</c:v>
                </c:pt>
                <c:pt idx="789" formatCode="#,##0.00">
                  <c:v>82.83</c:v>
                </c:pt>
                <c:pt idx="790" formatCode="#,##0.00">
                  <c:v>82.83</c:v>
                </c:pt>
                <c:pt idx="791" formatCode="#,##0.00">
                  <c:v>82.83</c:v>
                </c:pt>
                <c:pt idx="792">
                  <c:v>82.81</c:v>
                </c:pt>
                <c:pt idx="793">
                  <c:v>82.78</c:v>
                </c:pt>
                <c:pt idx="794" formatCode="#,##0.00">
                  <c:v>82.77</c:v>
                </c:pt>
                <c:pt idx="795" formatCode="#,##0.00">
                  <c:v>82.75</c:v>
                </c:pt>
                <c:pt idx="796">
                  <c:v>82.7</c:v>
                </c:pt>
                <c:pt idx="797">
                  <c:v>82.69</c:v>
                </c:pt>
                <c:pt idx="798" formatCode="#,##0.00">
                  <c:v>82.69</c:v>
                </c:pt>
                <c:pt idx="799" formatCode="#,##0.00">
                  <c:v>82.66</c:v>
                </c:pt>
                <c:pt idx="800">
                  <c:v>82.6</c:v>
                </c:pt>
                <c:pt idx="801" formatCode="#,##0.00">
                  <c:v>82.6</c:v>
                </c:pt>
                <c:pt idx="802">
                  <c:v>82.58</c:v>
                </c:pt>
                <c:pt idx="803" formatCode="#,##0.00">
                  <c:v>82.53</c:v>
                </c:pt>
                <c:pt idx="804">
                  <c:v>82.51</c:v>
                </c:pt>
                <c:pt idx="805" formatCode="#,##0.00">
                  <c:v>82.47</c:v>
                </c:pt>
                <c:pt idx="806" formatCode="#,##0.00">
                  <c:v>82.47</c:v>
                </c:pt>
                <c:pt idx="807">
                  <c:v>82.46</c:v>
                </c:pt>
                <c:pt idx="808" formatCode="#,##0.00">
                  <c:v>82.45</c:v>
                </c:pt>
                <c:pt idx="809" formatCode="#,##0.00">
                  <c:v>82.42</c:v>
                </c:pt>
                <c:pt idx="810">
                  <c:v>82.41</c:v>
                </c:pt>
                <c:pt idx="811" formatCode="#,##0.00">
                  <c:v>82.4</c:v>
                </c:pt>
                <c:pt idx="812" formatCode="#,##0.00">
                  <c:v>82.4</c:v>
                </c:pt>
                <c:pt idx="813">
                  <c:v>82.34</c:v>
                </c:pt>
                <c:pt idx="814" formatCode="#,##0.00">
                  <c:v>82.32</c:v>
                </c:pt>
                <c:pt idx="815">
                  <c:v>82.31</c:v>
                </c:pt>
                <c:pt idx="816" formatCode="#,##0.00">
                  <c:v>82.29</c:v>
                </c:pt>
                <c:pt idx="817" formatCode="#,##0.00">
                  <c:v>82.27</c:v>
                </c:pt>
                <c:pt idx="818">
                  <c:v>82.21</c:v>
                </c:pt>
                <c:pt idx="819">
                  <c:v>82.21</c:v>
                </c:pt>
                <c:pt idx="820" formatCode="#,##0.00">
                  <c:v>82.2</c:v>
                </c:pt>
                <c:pt idx="821" formatCode="#,##0.00">
                  <c:v>82.18</c:v>
                </c:pt>
                <c:pt idx="822" formatCode="#,##0.00">
                  <c:v>82.15</c:v>
                </c:pt>
                <c:pt idx="823">
                  <c:v>82.12</c:v>
                </c:pt>
                <c:pt idx="824" formatCode="#,##0.00">
                  <c:v>82.12</c:v>
                </c:pt>
                <c:pt idx="825" formatCode="#,##0.00">
                  <c:v>82.09</c:v>
                </c:pt>
                <c:pt idx="826" formatCode="#,##0.00">
                  <c:v>82.09</c:v>
                </c:pt>
                <c:pt idx="827" formatCode="#,##0.00">
                  <c:v>82.09</c:v>
                </c:pt>
                <c:pt idx="828">
                  <c:v>82.07</c:v>
                </c:pt>
                <c:pt idx="829" formatCode="#,##0.00">
                  <c:v>82.03</c:v>
                </c:pt>
                <c:pt idx="830">
                  <c:v>82.02</c:v>
                </c:pt>
                <c:pt idx="831" formatCode="#,##0.00">
                  <c:v>81.97</c:v>
                </c:pt>
                <c:pt idx="832" formatCode="#,##0.00">
                  <c:v>81.95</c:v>
                </c:pt>
                <c:pt idx="833">
                  <c:v>81.94</c:v>
                </c:pt>
                <c:pt idx="834">
                  <c:v>81.93</c:v>
                </c:pt>
                <c:pt idx="835" formatCode="#,##0.00">
                  <c:v>81.91</c:v>
                </c:pt>
                <c:pt idx="836" formatCode="#,##0.00">
                  <c:v>81.900000000000006</c:v>
                </c:pt>
                <c:pt idx="837">
                  <c:v>81.88</c:v>
                </c:pt>
                <c:pt idx="838" formatCode="#,##0.00">
                  <c:v>81.83</c:v>
                </c:pt>
                <c:pt idx="839" formatCode="#,##0.00">
                  <c:v>81.819999999999993</c:v>
                </c:pt>
                <c:pt idx="840" formatCode="#,##0.00">
                  <c:v>81.819999999999993</c:v>
                </c:pt>
                <c:pt idx="841" formatCode="#,##0.00">
                  <c:v>81.819999999999993</c:v>
                </c:pt>
                <c:pt idx="842" formatCode="#,##0.00">
                  <c:v>81.819999999999993</c:v>
                </c:pt>
                <c:pt idx="843" formatCode="#,##0.00">
                  <c:v>81.819999999999993</c:v>
                </c:pt>
                <c:pt idx="844">
                  <c:v>81.8</c:v>
                </c:pt>
                <c:pt idx="845">
                  <c:v>81.790000000000006</c:v>
                </c:pt>
                <c:pt idx="846" formatCode="#,##0.00">
                  <c:v>81.790000000000006</c:v>
                </c:pt>
                <c:pt idx="847" formatCode="#,##0.00">
                  <c:v>81.78</c:v>
                </c:pt>
                <c:pt idx="848" formatCode="#,##0.00">
                  <c:v>81.78</c:v>
                </c:pt>
                <c:pt idx="849" formatCode="#,##0.00">
                  <c:v>81.78</c:v>
                </c:pt>
                <c:pt idx="850" formatCode="#,##0.00">
                  <c:v>81.78</c:v>
                </c:pt>
                <c:pt idx="851" formatCode="#,##0.00">
                  <c:v>81.78</c:v>
                </c:pt>
                <c:pt idx="852" formatCode="#,##0.00">
                  <c:v>81.78</c:v>
                </c:pt>
                <c:pt idx="853" formatCode="#,##0.00">
                  <c:v>81.78</c:v>
                </c:pt>
                <c:pt idx="854" formatCode="#,##0.00">
                  <c:v>81.78</c:v>
                </c:pt>
                <c:pt idx="855">
                  <c:v>81.75</c:v>
                </c:pt>
                <c:pt idx="856" formatCode="#,##0.00">
                  <c:v>81.73</c:v>
                </c:pt>
                <c:pt idx="857" formatCode="#,##0.00">
                  <c:v>81.73</c:v>
                </c:pt>
                <c:pt idx="858" formatCode="#,##0.00">
                  <c:v>81.73</c:v>
                </c:pt>
                <c:pt idx="859" formatCode="#,##0.00">
                  <c:v>81.73</c:v>
                </c:pt>
                <c:pt idx="860" formatCode="#,##0.00">
                  <c:v>81.73</c:v>
                </c:pt>
                <c:pt idx="861" formatCode="#,##0.00">
                  <c:v>81.73</c:v>
                </c:pt>
                <c:pt idx="862" formatCode="#,##0.00">
                  <c:v>81.72</c:v>
                </c:pt>
                <c:pt idx="863">
                  <c:v>81.69</c:v>
                </c:pt>
                <c:pt idx="864" formatCode="#,##0.00">
                  <c:v>81.69</c:v>
                </c:pt>
                <c:pt idx="865" formatCode="#,##0.00">
                  <c:v>81.69</c:v>
                </c:pt>
                <c:pt idx="866" formatCode="#,##0.00">
                  <c:v>81.69</c:v>
                </c:pt>
                <c:pt idx="867" formatCode="#,##0.00">
                  <c:v>81.69</c:v>
                </c:pt>
                <c:pt idx="868" formatCode="#,##0.00">
                  <c:v>81.680000000000007</c:v>
                </c:pt>
                <c:pt idx="869" formatCode="#,##0.00">
                  <c:v>81.680000000000007</c:v>
                </c:pt>
                <c:pt idx="870" formatCode="#,##0.00">
                  <c:v>81.680000000000007</c:v>
                </c:pt>
                <c:pt idx="871" formatCode="#,##0.00">
                  <c:v>81.680000000000007</c:v>
                </c:pt>
                <c:pt idx="872" formatCode="#,##0.00">
                  <c:v>81.680000000000007</c:v>
                </c:pt>
                <c:pt idx="873">
                  <c:v>81.66</c:v>
                </c:pt>
                <c:pt idx="874" formatCode="#,##0.00">
                  <c:v>81.66</c:v>
                </c:pt>
                <c:pt idx="875" formatCode="#,##0.00">
                  <c:v>81.650000000000006</c:v>
                </c:pt>
                <c:pt idx="876" formatCode="#,##0.00">
                  <c:v>81.62</c:v>
                </c:pt>
                <c:pt idx="877" formatCode="#,##0.00">
                  <c:v>81.62</c:v>
                </c:pt>
                <c:pt idx="878">
                  <c:v>81.599999999999994</c:v>
                </c:pt>
                <c:pt idx="879" formatCode="#,##0.00">
                  <c:v>81.599999999999994</c:v>
                </c:pt>
                <c:pt idx="880" formatCode="#,##0.00">
                  <c:v>81.569999999999993</c:v>
                </c:pt>
                <c:pt idx="881" formatCode="#,##0.00">
                  <c:v>81.569999999999993</c:v>
                </c:pt>
                <c:pt idx="882" formatCode="#,##0.00">
                  <c:v>81.569999999999993</c:v>
                </c:pt>
                <c:pt idx="883" formatCode="#,##0.00">
                  <c:v>81.569999999999993</c:v>
                </c:pt>
                <c:pt idx="884" formatCode="#,##0.00">
                  <c:v>81.569999999999993</c:v>
                </c:pt>
                <c:pt idx="885" formatCode="#,##0.00">
                  <c:v>81.569999999999993</c:v>
                </c:pt>
                <c:pt idx="886" formatCode="#,##0.00">
                  <c:v>81.569999999999993</c:v>
                </c:pt>
                <c:pt idx="887" formatCode="#,##0.00">
                  <c:v>81.569999999999993</c:v>
                </c:pt>
                <c:pt idx="888" formatCode="#,##0.00">
                  <c:v>81.56</c:v>
                </c:pt>
                <c:pt idx="889">
                  <c:v>81.540000000000006</c:v>
                </c:pt>
                <c:pt idx="890">
                  <c:v>81.53</c:v>
                </c:pt>
                <c:pt idx="891" formatCode="#,##0.00">
                  <c:v>81.52</c:v>
                </c:pt>
                <c:pt idx="892">
                  <c:v>81.489999999999995</c:v>
                </c:pt>
                <c:pt idx="893" formatCode="#,##0.00">
                  <c:v>81.489999999999995</c:v>
                </c:pt>
                <c:pt idx="894" formatCode="#,##0.00">
                  <c:v>81.489999999999995</c:v>
                </c:pt>
                <c:pt idx="895">
                  <c:v>81.45</c:v>
                </c:pt>
                <c:pt idx="896">
                  <c:v>81.400000000000006</c:v>
                </c:pt>
                <c:pt idx="897">
                  <c:v>81.400000000000006</c:v>
                </c:pt>
                <c:pt idx="898" formatCode="#,##0.00">
                  <c:v>81.400000000000006</c:v>
                </c:pt>
                <c:pt idx="899" formatCode="#,##0.00">
                  <c:v>81.400000000000006</c:v>
                </c:pt>
                <c:pt idx="900" formatCode="#,##0.00">
                  <c:v>81.400000000000006</c:v>
                </c:pt>
                <c:pt idx="901" formatCode="#,##0.00">
                  <c:v>81.349999999999994</c:v>
                </c:pt>
                <c:pt idx="902">
                  <c:v>81.319999999999993</c:v>
                </c:pt>
                <c:pt idx="903" formatCode="#,##0.00">
                  <c:v>81.290000000000006</c:v>
                </c:pt>
                <c:pt idx="904" formatCode="#,##0.00">
                  <c:v>81.290000000000006</c:v>
                </c:pt>
                <c:pt idx="905" formatCode="#,##0.00">
                  <c:v>81.290000000000006</c:v>
                </c:pt>
                <c:pt idx="906" formatCode="#,##0.00">
                  <c:v>81.290000000000006</c:v>
                </c:pt>
                <c:pt idx="907" formatCode="#,##0.00">
                  <c:v>81.290000000000006</c:v>
                </c:pt>
                <c:pt idx="908" formatCode="#,##0.00">
                  <c:v>81.28</c:v>
                </c:pt>
                <c:pt idx="909" formatCode="#,##0.00">
                  <c:v>81.27</c:v>
                </c:pt>
                <c:pt idx="910" formatCode="#,##0.00">
                  <c:v>81.27</c:v>
                </c:pt>
                <c:pt idx="911">
                  <c:v>81.260000000000005</c:v>
                </c:pt>
                <c:pt idx="912" formatCode="#,##0.00">
                  <c:v>81.25</c:v>
                </c:pt>
                <c:pt idx="913">
                  <c:v>81.209999999999994</c:v>
                </c:pt>
                <c:pt idx="914" formatCode="#,##0.00">
                  <c:v>81.209999999999994</c:v>
                </c:pt>
                <c:pt idx="915" formatCode="#,##0.00">
                  <c:v>81.209999999999994</c:v>
                </c:pt>
                <c:pt idx="916" formatCode="#,##0.00">
                  <c:v>81.209999999999994</c:v>
                </c:pt>
                <c:pt idx="917" formatCode="#,##0.00">
                  <c:v>81.209999999999994</c:v>
                </c:pt>
                <c:pt idx="918" formatCode="#,##0.00">
                  <c:v>81.180000000000007</c:v>
                </c:pt>
                <c:pt idx="919" formatCode="#,##0.00">
                  <c:v>81.180000000000007</c:v>
                </c:pt>
                <c:pt idx="920" formatCode="#,##0.00">
                  <c:v>81.180000000000007</c:v>
                </c:pt>
                <c:pt idx="921">
                  <c:v>81.17</c:v>
                </c:pt>
                <c:pt idx="922" formatCode="#,##0.00">
                  <c:v>81.13</c:v>
                </c:pt>
                <c:pt idx="923">
                  <c:v>81.12</c:v>
                </c:pt>
                <c:pt idx="924" formatCode="#,##0.00">
                  <c:v>81.12</c:v>
                </c:pt>
                <c:pt idx="925" formatCode="#,##0.00">
                  <c:v>81.12</c:v>
                </c:pt>
                <c:pt idx="926" formatCode="#,##0.00">
                  <c:v>81.12</c:v>
                </c:pt>
                <c:pt idx="927" formatCode="#,##0.00">
                  <c:v>81.11</c:v>
                </c:pt>
                <c:pt idx="928" formatCode="#,##0.00">
                  <c:v>81.11</c:v>
                </c:pt>
                <c:pt idx="929" formatCode="#,##0.00">
                  <c:v>81.11</c:v>
                </c:pt>
                <c:pt idx="930">
                  <c:v>81.05</c:v>
                </c:pt>
                <c:pt idx="931" formatCode="#,##0.00">
                  <c:v>81.02</c:v>
                </c:pt>
                <c:pt idx="932" formatCode="#,##0.00">
                  <c:v>81.02</c:v>
                </c:pt>
                <c:pt idx="933" formatCode="#,##0.00">
                  <c:v>81.02</c:v>
                </c:pt>
                <c:pt idx="934" formatCode="#,##0.00">
                  <c:v>81.02</c:v>
                </c:pt>
                <c:pt idx="935" formatCode="#,##0.00">
                  <c:v>81.02</c:v>
                </c:pt>
                <c:pt idx="936" formatCode="#,##0.00">
                  <c:v>81.02</c:v>
                </c:pt>
                <c:pt idx="937" formatCode="#,##0.00">
                  <c:v>81.02</c:v>
                </c:pt>
                <c:pt idx="938" formatCode="#,##0.00">
                  <c:v>81.02</c:v>
                </c:pt>
                <c:pt idx="939" formatCode="#,##0.00">
                  <c:v>81.02</c:v>
                </c:pt>
                <c:pt idx="940" formatCode="#,##0.00">
                  <c:v>81.02</c:v>
                </c:pt>
                <c:pt idx="941">
                  <c:v>80.959999999999994</c:v>
                </c:pt>
                <c:pt idx="942" formatCode="#,##0.00">
                  <c:v>80.92</c:v>
                </c:pt>
                <c:pt idx="943" formatCode="#,##0.00">
                  <c:v>80.92</c:v>
                </c:pt>
                <c:pt idx="944" formatCode="#,##0.00">
                  <c:v>80.92</c:v>
                </c:pt>
                <c:pt idx="945" formatCode="#,##0.00">
                  <c:v>80.92</c:v>
                </c:pt>
                <c:pt idx="946" formatCode="#,##0.00">
                  <c:v>80.92</c:v>
                </c:pt>
                <c:pt idx="947" formatCode="#,##0.00">
                  <c:v>80.92</c:v>
                </c:pt>
                <c:pt idx="948" formatCode="#,##0.00">
                  <c:v>80.92</c:v>
                </c:pt>
                <c:pt idx="949" formatCode="#,##0.00">
                  <c:v>80.92</c:v>
                </c:pt>
                <c:pt idx="950" formatCode="#,##0.00">
                  <c:v>80.92</c:v>
                </c:pt>
                <c:pt idx="951" formatCode="#,##0.00">
                  <c:v>80.92</c:v>
                </c:pt>
                <c:pt idx="952" formatCode="#,##0.00">
                  <c:v>80.92</c:v>
                </c:pt>
                <c:pt idx="953" formatCode="#,##0.00">
                  <c:v>80.92</c:v>
                </c:pt>
                <c:pt idx="954">
                  <c:v>80.89</c:v>
                </c:pt>
                <c:pt idx="955">
                  <c:v>80.89</c:v>
                </c:pt>
                <c:pt idx="956">
                  <c:v>80.89</c:v>
                </c:pt>
                <c:pt idx="957">
                  <c:v>80.89</c:v>
                </c:pt>
                <c:pt idx="958">
                  <c:v>80.88</c:v>
                </c:pt>
                <c:pt idx="959">
                  <c:v>80.88</c:v>
                </c:pt>
                <c:pt idx="960" formatCode="#,##0.00">
                  <c:v>80.88</c:v>
                </c:pt>
                <c:pt idx="961">
                  <c:v>80.87</c:v>
                </c:pt>
                <c:pt idx="962">
                  <c:v>80.849999999999994</c:v>
                </c:pt>
                <c:pt idx="963" formatCode="#,##0.00">
                  <c:v>80.84</c:v>
                </c:pt>
                <c:pt idx="964" formatCode="#,##0.00">
                  <c:v>80.83</c:v>
                </c:pt>
                <c:pt idx="965" formatCode="#,##0.00">
                  <c:v>80.83</c:v>
                </c:pt>
                <c:pt idx="966" formatCode="#,##0.00">
                  <c:v>80.83</c:v>
                </c:pt>
                <c:pt idx="967" formatCode="#,##0.00">
                  <c:v>80.83</c:v>
                </c:pt>
                <c:pt idx="968" formatCode="#,##0.00">
                  <c:v>80.83</c:v>
                </c:pt>
                <c:pt idx="969" formatCode="#,##0.00">
                  <c:v>80.83</c:v>
                </c:pt>
                <c:pt idx="970">
                  <c:v>80.8</c:v>
                </c:pt>
                <c:pt idx="971">
                  <c:v>80.8</c:v>
                </c:pt>
                <c:pt idx="972">
                  <c:v>80.8</c:v>
                </c:pt>
                <c:pt idx="973">
                  <c:v>80.8</c:v>
                </c:pt>
                <c:pt idx="974">
                  <c:v>80.8</c:v>
                </c:pt>
                <c:pt idx="975" formatCode="#,##0.00">
                  <c:v>80.78</c:v>
                </c:pt>
                <c:pt idx="976">
                  <c:v>80.760000000000005</c:v>
                </c:pt>
                <c:pt idx="977" formatCode="#,##0.00">
                  <c:v>80.75</c:v>
                </c:pt>
                <c:pt idx="978" formatCode="#,##0.00">
                  <c:v>80.75</c:v>
                </c:pt>
                <c:pt idx="979" formatCode="#,##0.00">
                  <c:v>80.75</c:v>
                </c:pt>
                <c:pt idx="980" formatCode="#,##0.00">
                  <c:v>80.75</c:v>
                </c:pt>
                <c:pt idx="981" formatCode="#,##0.00">
                  <c:v>80.75</c:v>
                </c:pt>
                <c:pt idx="982" formatCode="#,##0.00">
                  <c:v>80.75</c:v>
                </c:pt>
                <c:pt idx="983" formatCode="#,##0.00">
                  <c:v>80.75</c:v>
                </c:pt>
                <c:pt idx="984" formatCode="#,##0.00">
                  <c:v>80.75</c:v>
                </c:pt>
                <c:pt idx="985" formatCode="#,##0.00">
                  <c:v>80.75</c:v>
                </c:pt>
                <c:pt idx="986" formatCode="#,##0.00">
                  <c:v>80.75</c:v>
                </c:pt>
                <c:pt idx="987" formatCode="#,##0.00">
                  <c:v>80.75</c:v>
                </c:pt>
                <c:pt idx="988" formatCode="#,##0.00">
                  <c:v>80.75</c:v>
                </c:pt>
                <c:pt idx="989" formatCode="#,##0.00">
                  <c:v>80.75</c:v>
                </c:pt>
                <c:pt idx="990" formatCode="#,##0.00">
                  <c:v>80.75</c:v>
                </c:pt>
                <c:pt idx="991" formatCode="#,##0.00">
                  <c:v>80.680000000000007</c:v>
                </c:pt>
                <c:pt idx="992">
                  <c:v>80.64</c:v>
                </c:pt>
                <c:pt idx="993">
                  <c:v>80.64</c:v>
                </c:pt>
                <c:pt idx="994" formatCode="#,##0.00">
                  <c:v>80.62</c:v>
                </c:pt>
                <c:pt idx="995">
                  <c:v>80.61</c:v>
                </c:pt>
                <c:pt idx="996" formatCode="#,##0.00">
                  <c:v>80.59</c:v>
                </c:pt>
                <c:pt idx="997" formatCode="#,##0.00">
                  <c:v>80.59</c:v>
                </c:pt>
                <c:pt idx="998" formatCode="#,##0.00">
                  <c:v>80.59</c:v>
                </c:pt>
                <c:pt idx="999" formatCode="#,##0.00">
                  <c:v>80.59</c:v>
                </c:pt>
                <c:pt idx="1000" formatCode="#,##0.00">
                  <c:v>80.59</c:v>
                </c:pt>
                <c:pt idx="1001" formatCode="#,##0.00">
                  <c:v>80.59</c:v>
                </c:pt>
                <c:pt idx="1002" formatCode="#,##0.00">
                  <c:v>80.59</c:v>
                </c:pt>
                <c:pt idx="1003" formatCode="#,##0.00">
                  <c:v>80.59</c:v>
                </c:pt>
                <c:pt idx="1004" formatCode="#,##0.00">
                  <c:v>80.59</c:v>
                </c:pt>
                <c:pt idx="1005" formatCode="#,##0.00">
                  <c:v>80.59</c:v>
                </c:pt>
                <c:pt idx="1006">
                  <c:v>80.56</c:v>
                </c:pt>
                <c:pt idx="1007">
                  <c:v>80.56</c:v>
                </c:pt>
                <c:pt idx="1008">
                  <c:v>80.56</c:v>
                </c:pt>
                <c:pt idx="1009">
                  <c:v>80.56</c:v>
                </c:pt>
                <c:pt idx="1010">
                  <c:v>80.56</c:v>
                </c:pt>
                <c:pt idx="1011">
                  <c:v>80.56</c:v>
                </c:pt>
                <c:pt idx="1012">
                  <c:v>80.56</c:v>
                </c:pt>
                <c:pt idx="1013">
                  <c:v>80.56</c:v>
                </c:pt>
                <c:pt idx="1014">
                  <c:v>80.56</c:v>
                </c:pt>
                <c:pt idx="1015">
                  <c:v>80.56</c:v>
                </c:pt>
                <c:pt idx="1016">
                  <c:v>80.56</c:v>
                </c:pt>
                <c:pt idx="1017">
                  <c:v>80.56</c:v>
                </c:pt>
                <c:pt idx="1018">
                  <c:v>80.56</c:v>
                </c:pt>
                <c:pt idx="1019">
                  <c:v>80.56</c:v>
                </c:pt>
                <c:pt idx="1020">
                  <c:v>80.56</c:v>
                </c:pt>
                <c:pt idx="1021">
                  <c:v>80.52</c:v>
                </c:pt>
                <c:pt idx="1022" formatCode="#,##0.00">
                  <c:v>80.44</c:v>
                </c:pt>
                <c:pt idx="1023" formatCode="#,##0.00">
                  <c:v>80.44</c:v>
                </c:pt>
                <c:pt idx="1024" formatCode="#,##0.00">
                  <c:v>80.44</c:v>
                </c:pt>
                <c:pt idx="1025" formatCode="#,##0.00">
                  <c:v>80.44</c:v>
                </c:pt>
                <c:pt idx="1026" formatCode="#,##0.00">
                  <c:v>80.44</c:v>
                </c:pt>
                <c:pt idx="1027" formatCode="#,##0.00">
                  <c:v>80.44</c:v>
                </c:pt>
                <c:pt idx="1028" formatCode="#,##0.00">
                  <c:v>80.44</c:v>
                </c:pt>
                <c:pt idx="1029" formatCode="#,##0.00">
                  <c:v>80.44</c:v>
                </c:pt>
                <c:pt idx="1030" formatCode="#,##0.00">
                  <c:v>80.44</c:v>
                </c:pt>
                <c:pt idx="1031" formatCode="#,##0.00">
                  <c:v>80.44</c:v>
                </c:pt>
                <c:pt idx="1032">
                  <c:v>80.42</c:v>
                </c:pt>
                <c:pt idx="1033" formatCode="#,##0.00">
                  <c:v>80.34</c:v>
                </c:pt>
                <c:pt idx="1034" formatCode="#,##0.00">
                  <c:v>80.319999999999993</c:v>
                </c:pt>
                <c:pt idx="1035">
                  <c:v>80.31</c:v>
                </c:pt>
                <c:pt idx="1036">
                  <c:v>80.27</c:v>
                </c:pt>
                <c:pt idx="1037">
                  <c:v>80.27</c:v>
                </c:pt>
                <c:pt idx="1038">
                  <c:v>80.27</c:v>
                </c:pt>
                <c:pt idx="1039">
                  <c:v>80.27</c:v>
                </c:pt>
                <c:pt idx="1040">
                  <c:v>80.27</c:v>
                </c:pt>
                <c:pt idx="1041">
                  <c:v>80.27</c:v>
                </c:pt>
                <c:pt idx="1042">
                  <c:v>80.27</c:v>
                </c:pt>
                <c:pt idx="1043">
                  <c:v>80.260000000000005</c:v>
                </c:pt>
                <c:pt idx="1044">
                  <c:v>80.260000000000005</c:v>
                </c:pt>
                <c:pt idx="1045">
                  <c:v>80.260000000000005</c:v>
                </c:pt>
                <c:pt idx="1046">
                  <c:v>80.260000000000005</c:v>
                </c:pt>
                <c:pt idx="1047">
                  <c:v>80.260000000000005</c:v>
                </c:pt>
                <c:pt idx="1048">
                  <c:v>80.260000000000005</c:v>
                </c:pt>
                <c:pt idx="1049">
                  <c:v>80.260000000000005</c:v>
                </c:pt>
                <c:pt idx="1050">
                  <c:v>80.260000000000005</c:v>
                </c:pt>
                <c:pt idx="1051">
                  <c:v>80.260000000000005</c:v>
                </c:pt>
                <c:pt idx="1052">
                  <c:v>80.25</c:v>
                </c:pt>
                <c:pt idx="1053" formatCode="#,##0.00">
                  <c:v>80.23</c:v>
                </c:pt>
                <c:pt idx="1054" formatCode="#,##0.00">
                  <c:v>80.23</c:v>
                </c:pt>
                <c:pt idx="1055" formatCode="#,##0.00">
                  <c:v>80.23</c:v>
                </c:pt>
                <c:pt idx="1056" formatCode="#,##0.00">
                  <c:v>80.23</c:v>
                </c:pt>
                <c:pt idx="1057" formatCode="#,##0.00">
                  <c:v>80.23</c:v>
                </c:pt>
                <c:pt idx="1058" formatCode="#,##0.00">
                  <c:v>80.23</c:v>
                </c:pt>
                <c:pt idx="1059" formatCode="#,##0.00">
                  <c:v>80.23</c:v>
                </c:pt>
                <c:pt idx="1060">
                  <c:v>80.11</c:v>
                </c:pt>
                <c:pt idx="1061">
                  <c:v>80.05</c:v>
                </c:pt>
                <c:pt idx="1062" formatCode="#,##0.00">
                  <c:v>80.05</c:v>
                </c:pt>
                <c:pt idx="1063">
                  <c:v>80</c:v>
                </c:pt>
                <c:pt idx="1064">
                  <c:v>80</c:v>
                </c:pt>
                <c:pt idx="1065">
                  <c:v>80</c:v>
                </c:pt>
                <c:pt idx="1066">
                  <c:v>80</c:v>
                </c:pt>
                <c:pt idx="1067">
                  <c:v>80</c:v>
                </c:pt>
                <c:pt idx="1068">
                  <c:v>80</c:v>
                </c:pt>
                <c:pt idx="1069">
                  <c:v>80</c:v>
                </c:pt>
                <c:pt idx="1070">
                  <c:v>79.989999999999995</c:v>
                </c:pt>
                <c:pt idx="1071">
                  <c:v>79.989999999999995</c:v>
                </c:pt>
                <c:pt idx="1072">
                  <c:v>79.989999999999995</c:v>
                </c:pt>
                <c:pt idx="1073">
                  <c:v>79.989999999999995</c:v>
                </c:pt>
                <c:pt idx="1074">
                  <c:v>79.989999999999995</c:v>
                </c:pt>
                <c:pt idx="1075">
                  <c:v>79.989999999999995</c:v>
                </c:pt>
                <c:pt idx="1076" formatCode="#,##0.00">
                  <c:v>79.98</c:v>
                </c:pt>
                <c:pt idx="1077" formatCode="#,##0.00">
                  <c:v>79.98</c:v>
                </c:pt>
                <c:pt idx="1078" formatCode="#,##0.00">
                  <c:v>79.98</c:v>
                </c:pt>
                <c:pt idx="1079" formatCode="#,##0.00">
                  <c:v>79.98</c:v>
                </c:pt>
                <c:pt idx="1080" formatCode="#,##0.00">
                  <c:v>79.98</c:v>
                </c:pt>
                <c:pt idx="1081" formatCode="#,##0.00">
                  <c:v>79.98</c:v>
                </c:pt>
                <c:pt idx="1082" formatCode="#,##0.00">
                  <c:v>79.98</c:v>
                </c:pt>
                <c:pt idx="1083" formatCode="#,##0.00">
                  <c:v>79.98</c:v>
                </c:pt>
                <c:pt idx="1084" formatCode="#,##0.00">
                  <c:v>79.89</c:v>
                </c:pt>
                <c:pt idx="1085" formatCode="#,##0.00">
                  <c:v>79.89</c:v>
                </c:pt>
                <c:pt idx="1086" formatCode="#,##0.00">
                  <c:v>79.89</c:v>
                </c:pt>
                <c:pt idx="1087" formatCode="#,##0.00">
                  <c:v>79.89</c:v>
                </c:pt>
                <c:pt idx="1088">
                  <c:v>79.87</c:v>
                </c:pt>
                <c:pt idx="1089" formatCode="#,##0.00">
                  <c:v>79.84</c:v>
                </c:pt>
                <c:pt idx="1090" formatCode="#,##0.00">
                  <c:v>79.75</c:v>
                </c:pt>
                <c:pt idx="1091" formatCode="#,##0.00">
                  <c:v>79.75</c:v>
                </c:pt>
                <c:pt idx="1092" formatCode="#,##0.00">
                  <c:v>79.75</c:v>
                </c:pt>
                <c:pt idx="1093" formatCode="#,##0.00">
                  <c:v>79.75</c:v>
                </c:pt>
                <c:pt idx="1094" formatCode="#,##0.00">
                  <c:v>79.64</c:v>
                </c:pt>
                <c:pt idx="1095" formatCode="#,##0.00">
                  <c:v>79.64</c:v>
                </c:pt>
                <c:pt idx="1096" formatCode="#,##0.00">
                  <c:v>79.64</c:v>
                </c:pt>
                <c:pt idx="1097" formatCode="#,##0.00">
                  <c:v>79.64</c:v>
                </c:pt>
                <c:pt idx="1098" formatCode="#,##0.00">
                  <c:v>79.64</c:v>
                </c:pt>
                <c:pt idx="1099" formatCode="#,##0.00">
                  <c:v>79.63</c:v>
                </c:pt>
                <c:pt idx="1100" formatCode="#,##0.00">
                  <c:v>79.48</c:v>
                </c:pt>
                <c:pt idx="1101" formatCode="#,##0.00">
                  <c:v>79.48</c:v>
                </c:pt>
                <c:pt idx="1102" formatCode="#,##0.00">
                  <c:v>79.48</c:v>
                </c:pt>
                <c:pt idx="1103" formatCode="#,##0.00">
                  <c:v>79.48</c:v>
                </c:pt>
                <c:pt idx="1104" formatCode="#,##0.00">
                  <c:v>79.48</c:v>
                </c:pt>
                <c:pt idx="1105" formatCode="#,##0.00">
                  <c:v>79.39</c:v>
                </c:pt>
                <c:pt idx="1106" formatCode="#,##0.00">
                  <c:v>79.28</c:v>
                </c:pt>
                <c:pt idx="1107" formatCode="#,##0.00">
                  <c:v>79.260000000000005</c:v>
                </c:pt>
                <c:pt idx="1108" formatCode="#,##0.00">
                  <c:v>79.260000000000005</c:v>
                </c:pt>
                <c:pt idx="1109" formatCode="#,##0.00">
                  <c:v>79.260000000000005</c:v>
                </c:pt>
                <c:pt idx="1110" formatCode="#,##0.00">
                  <c:v>79.260000000000005</c:v>
                </c:pt>
                <c:pt idx="1111" formatCode="#,##0.00">
                  <c:v>79.260000000000005</c:v>
                </c:pt>
                <c:pt idx="1112" formatCode="#,##0.00">
                  <c:v>79.260000000000005</c:v>
                </c:pt>
                <c:pt idx="1113" formatCode="#,##0.00">
                  <c:v>79.260000000000005</c:v>
                </c:pt>
                <c:pt idx="1114" formatCode="#,##0.00">
                  <c:v>79.14</c:v>
                </c:pt>
                <c:pt idx="1115" formatCode="#,##0.00">
                  <c:v>79.03</c:v>
                </c:pt>
                <c:pt idx="1116" formatCode="#,##0.00">
                  <c:v>79.010000000000005</c:v>
                </c:pt>
                <c:pt idx="1117" formatCode="#,##0.00">
                  <c:v>79.010000000000005</c:v>
                </c:pt>
                <c:pt idx="1118" formatCode="#,##0.00">
                  <c:v>79.010000000000005</c:v>
                </c:pt>
                <c:pt idx="1119" formatCode="#,##0.00">
                  <c:v>79.010000000000005</c:v>
                </c:pt>
                <c:pt idx="1120" formatCode="#,##0.00">
                  <c:v>79.010000000000005</c:v>
                </c:pt>
                <c:pt idx="1121" formatCode="#,##0.00">
                  <c:v>79.010000000000005</c:v>
                </c:pt>
                <c:pt idx="1122">
                  <c:v>78.88</c:v>
                </c:pt>
                <c:pt idx="1123" formatCode="#,##0.00">
                  <c:v>78.88</c:v>
                </c:pt>
                <c:pt idx="1124" formatCode="#,##0.00">
                  <c:v>78.88</c:v>
                </c:pt>
                <c:pt idx="1125" formatCode="#,##0.00">
                  <c:v>78.88</c:v>
                </c:pt>
                <c:pt idx="1126" formatCode="#,##0.00">
                  <c:v>78.88</c:v>
                </c:pt>
                <c:pt idx="1127" formatCode="#,##0.00">
                  <c:v>78.88</c:v>
                </c:pt>
                <c:pt idx="1128" formatCode="#,##0.00">
                  <c:v>78.87</c:v>
                </c:pt>
                <c:pt idx="1129" formatCode="#,##0.00">
                  <c:v>78.81</c:v>
                </c:pt>
                <c:pt idx="1130" formatCode="#,##0.00">
                  <c:v>78.739999999999995</c:v>
                </c:pt>
                <c:pt idx="1131" formatCode="General">
                  <c:v>78.739999999999995</c:v>
                </c:pt>
                <c:pt idx="1132" formatCode="#,##0.00">
                  <c:v>78.64</c:v>
                </c:pt>
                <c:pt idx="1133" formatCode="#,##0.00">
                  <c:v>78.599999999999994</c:v>
                </c:pt>
                <c:pt idx="1134" formatCode="#,##0.00">
                  <c:v>78.5</c:v>
                </c:pt>
                <c:pt idx="1135">
                  <c:v>78.48</c:v>
                </c:pt>
                <c:pt idx="1136" formatCode="#,##0.00">
                  <c:v>78.34</c:v>
                </c:pt>
                <c:pt idx="1137" formatCode="#,##0.00">
                  <c:v>78.11</c:v>
                </c:pt>
                <c:pt idx="1138" formatCode="#,##0.00">
                  <c:v>78.08</c:v>
                </c:pt>
                <c:pt idx="1139" formatCode="#,##0.00">
                  <c:v>77.84</c:v>
                </c:pt>
                <c:pt idx="1140" formatCode="#,##0.00">
                  <c:v>77.819999999999993</c:v>
                </c:pt>
                <c:pt idx="1141">
                  <c:v>77.69</c:v>
                </c:pt>
                <c:pt idx="1142" formatCode="#,##0.00">
                  <c:v>77.64</c:v>
                </c:pt>
                <c:pt idx="1143" formatCode="#,##0.00">
                  <c:v>77.56</c:v>
                </c:pt>
                <c:pt idx="1144">
                  <c:v>77.5</c:v>
                </c:pt>
                <c:pt idx="1145" formatCode="#,##0.00">
                  <c:v>77.41</c:v>
                </c:pt>
                <c:pt idx="1146">
                  <c:v>77.239999999999995</c:v>
                </c:pt>
                <c:pt idx="1147" formatCode="#,##0.00">
                  <c:v>77.16</c:v>
                </c:pt>
                <c:pt idx="1148">
                  <c:v>77</c:v>
                </c:pt>
                <c:pt idx="1149" formatCode="#,##0.00">
                  <c:v>76.959999999999994</c:v>
                </c:pt>
                <c:pt idx="1150">
                  <c:v>76.739999999999995</c:v>
                </c:pt>
                <c:pt idx="1151" formatCode="#,##0.00">
                  <c:v>76.72</c:v>
                </c:pt>
                <c:pt idx="1152">
                  <c:v>76.489999999999995</c:v>
                </c:pt>
                <c:pt idx="1153" formatCode="#,##0.00">
                  <c:v>76.45</c:v>
                </c:pt>
                <c:pt idx="1154">
                  <c:v>76.22</c:v>
                </c:pt>
                <c:pt idx="1155" formatCode="#,##0.00">
                  <c:v>76.17</c:v>
                </c:pt>
                <c:pt idx="1156">
                  <c:v>75.94</c:v>
                </c:pt>
                <c:pt idx="1157" formatCode="#,##0.00">
                  <c:v>75.88</c:v>
                </c:pt>
                <c:pt idx="1158">
                  <c:v>75.66</c:v>
                </c:pt>
                <c:pt idx="1159" formatCode="#,##0.00">
                  <c:v>75.62</c:v>
                </c:pt>
                <c:pt idx="1160" formatCode="#,##0.00">
                  <c:v>75.3</c:v>
                </c:pt>
                <c:pt idx="1161" formatCode="#,##0.00">
                  <c:v>74.97</c:v>
                </c:pt>
                <c:pt idx="1162" formatCode="#,##0.00">
                  <c:v>74.650000000000006</c:v>
                </c:pt>
                <c:pt idx="1163" formatCode="#,##0.00">
                  <c:v>74.33</c:v>
                </c:pt>
                <c:pt idx="1164">
                  <c:v>74.11</c:v>
                </c:pt>
                <c:pt idx="1165" formatCode="#,##0.00">
                  <c:v>74.010000000000005</c:v>
                </c:pt>
                <c:pt idx="1166" formatCode="#,##0.00">
                  <c:v>73.7</c:v>
                </c:pt>
                <c:pt idx="1167" formatCode="#,##0.00">
                  <c:v>73.38</c:v>
                </c:pt>
                <c:pt idx="1168" formatCode="#,##0.00">
                  <c:v>73.05</c:v>
                </c:pt>
                <c:pt idx="1169" formatCode="#,##0.00">
                  <c:v>72.7</c:v>
                </c:pt>
                <c:pt idx="1170" formatCode="#,##0.00">
                  <c:v>72.37</c:v>
                </c:pt>
                <c:pt idx="1171" formatCode="#,##0.00">
                  <c:v>72.34</c:v>
                </c:pt>
                <c:pt idx="1172" formatCode="#,##0.00">
                  <c:v>72.28</c:v>
                </c:pt>
                <c:pt idx="1173" formatCode="#,##0.00">
                  <c:v>72.27</c:v>
                </c:pt>
                <c:pt idx="1174" formatCode="#,##0.00">
                  <c:v>72.239999999999995</c:v>
                </c:pt>
                <c:pt idx="1175" formatCode="#,##0.00">
                  <c:v>72.19</c:v>
                </c:pt>
                <c:pt idx="1176" formatCode="#,##0.00">
                  <c:v>72.17</c:v>
                </c:pt>
                <c:pt idx="1177" formatCode="#,##0.00">
                  <c:v>72.150000000000006</c:v>
                </c:pt>
                <c:pt idx="1178" formatCode="#,##0.00">
                  <c:v>72.150000000000006</c:v>
                </c:pt>
                <c:pt idx="1179" formatCode="#,##0.00">
                  <c:v>72.03</c:v>
                </c:pt>
                <c:pt idx="1180" formatCode="#,##0.00">
                  <c:v>71.84</c:v>
                </c:pt>
                <c:pt idx="1181" formatCode="#,##0.00">
                  <c:v>71.62</c:v>
                </c:pt>
                <c:pt idx="1182" formatCode="#,##0.00">
                  <c:v>71.599999999999994</c:v>
                </c:pt>
                <c:pt idx="1183" formatCode="#,##0.00">
                  <c:v>71.39</c:v>
                </c:pt>
                <c:pt idx="1184" formatCode="#,##0.00">
                  <c:v>71.3</c:v>
                </c:pt>
                <c:pt idx="1185" formatCode="#,##0.00">
                  <c:v>71.28</c:v>
                </c:pt>
                <c:pt idx="1186" formatCode="#,##0.00">
                  <c:v>71.239999999999995</c:v>
                </c:pt>
                <c:pt idx="1187" formatCode="#,##0.00">
                  <c:v>71</c:v>
                </c:pt>
                <c:pt idx="1188" formatCode="#,##0.00">
                  <c:v>70.87</c:v>
                </c:pt>
                <c:pt idx="1189" formatCode="#,##0.00">
                  <c:v>70.86</c:v>
                </c:pt>
                <c:pt idx="1190" formatCode="#,##0.00">
                  <c:v>70.819999999999993</c:v>
                </c:pt>
                <c:pt idx="1191" formatCode="#,##0.00">
                  <c:v>70.680000000000007</c:v>
                </c:pt>
                <c:pt idx="1192" formatCode="#,##0.00">
                  <c:v>70.42</c:v>
                </c:pt>
                <c:pt idx="1193" formatCode="#,##0.00">
                  <c:v>70.2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81-4452-90F9-6E581085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610239"/>
        <c:axId val="1"/>
      </c:scatterChart>
      <c:valAx>
        <c:axId val="979610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961023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HP13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5439324356786723E-2"/>
                  <c:y val="0.1316132438388506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'[3]HP13 (sort)'!$G$19:$G$281</c:f>
              <c:numCache>
                <c:formatCode>General</c:formatCode>
                <c:ptCount val="263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201</c:v>
                </c:pt>
                <c:pt idx="12">
                  <c:v>201</c:v>
                </c:pt>
                <c:pt idx="13">
                  <c:v>202</c:v>
                </c:pt>
                <c:pt idx="14">
                  <c:v>202</c:v>
                </c:pt>
                <c:pt idx="15">
                  <c:v>202</c:v>
                </c:pt>
                <c:pt idx="16">
                  <c:v>205</c:v>
                </c:pt>
                <c:pt idx="17">
                  <c:v>205</c:v>
                </c:pt>
                <c:pt idx="18">
                  <c:v>205</c:v>
                </c:pt>
                <c:pt idx="19">
                  <c:v>205</c:v>
                </c:pt>
                <c:pt idx="20">
                  <c:v>205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209</c:v>
                </c:pt>
                <c:pt idx="43">
                  <c:v>209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211</c:v>
                </c:pt>
                <c:pt idx="60">
                  <c:v>211</c:v>
                </c:pt>
                <c:pt idx="61">
                  <c:v>211</c:v>
                </c:pt>
                <c:pt idx="62">
                  <c:v>211</c:v>
                </c:pt>
                <c:pt idx="63">
                  <c:v>211</c:v>
                </c:pt>
                <c:pt idx="64">
                  <c:v>211</c:v>
                </c:pt>
                <c:pt idx="65">
                  <c:v>211</c:v>
                </c:pt>
                <c:pt idx="66">
                  <c:v>211</c:v>
                </c:pt>
                <c:pt idx="67">
                  <c:v>211</c:v>
                </c:pt>
                <c:pt idx="68">
                  <c:v>211</c:v>
                </c:pt>
                <c:pt idx="69">
                  <c:v>211</c:v>
                </c:pt>
                <c:pt idx="70">
                  <c:v>211</c:v>
                </c:pt>
                <c:pt idx="71">
                  <c:v>211</c:v>
                </c:pt>
                <c:pt idx="72">
                  <c:v>211</c:v>
                </c:pt>
                <c:pt idx="73">
                  <c:v>211</c:v>
                </c:pt>
                <c:pt idx="74">
                  <c:v>211</c:v>
                </c:pt>
                <c:pt idx="75">
                  <c:v>211</c:v>
                </c:pt>
                <c:pt idx="76">
                  <c:v>211</c:v>
                </c:pt>
                <c:pt idx="77">
                  <c:v>211</c:v>
                </c:pt>
                <c:pt idx="78">
                  <c:v>212</c:v>
                </c:pt>
                <c:pt idx="79">
                  <c:v>212</c:v>
                </c:pt>
                <c:pt idx="80">
                  <c:v>212</c:v>
                </c:pt>
                <c:pt idx="81">
                  <c:v>212</c:v>
                </c:pt>
                <c:pt idx="82">
                  <c:v>212</c:v>
                </c:pt>
                <c:pt idx="83">
                  <c:v>213</c:v>
                </c:pt>
                <c:pt idx="84">
                  <c:v>215</c:v>
                </c:pt>
                <c:pt idx="85">
                  <c:v>215</c:v>
                </c:pt>
                <c:pt idx="86">
                  <c:v>215</c:v>
                </c:pt>
                <c:pt idx="87">
                  <c:v>215</c:v>
                </c:pt>
                <c:pt idx="88">
                  <c:v>215</c:v>
                </c:pt>
                <c:pt idx="89">
                  <c:v>215</c:v>
                </c:pt>
                <c:pt idx="90">
                  <c:v>215</c:v>
                </c:pt>
                <c:pt idx="91">
                  <c:v>215</c:v>
                </c:pt>
                <c:pt idx="92">
                  <c:v>215</c:v>
                </c:pt>
                <c:pt idx="93">
                  <c:v>215</c:v>
                </c:pt>
                <c:pt idx="94">
                  <c:v>216</c:v>
                </c:pt>
                <c:pt idx="95">
                  <c:v>216</c:v>
                </c:pt>
                <c:pt idx="96">
                  <c:v>216</c:v>
                </c:pt>
                <c:pt idx="97">
                  <c:v>219</c:v>
                </c:pt>
                <c:pt idx="98">
                  <c:v>219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221</c:v>
                </c:pt>
                <c:pt idx="112">
                  <c:v>221</c:v>
                </c:pt>
                <c:pt idx="113">
                  <c:v>221</c:v>
                </c:pt>
                <c:pt idx="114">
                  <c:v>222</c:v>
                </c:pt>
                <c:pt idx="115">
                  <c:v>223</c:v>
                </c:pt>
                <c:pt idx="116">
                  <c:v>224</c:v>
                </c:pt>
                <c:pt idx="117">
                  <c:v>224</c:v>
                </c:pt>
                <c:pt idx="118">
                  <c:v>224</c:v>
                </c:pt>
                <c:pt idx="119">
                  <c:v>224</c:v>
                </c:pt>
                <c:pt idx="120">
                  <c:v>224</c:v>
                </c:pt>
                <c:pt idx="121">
                  <c:v>225</c:v>
                </c:pt>
                <c:pt idx="122">
                  <c:v>225</c:v>
                </c:pt>
                <c:pt idx="123">
                  <c:v>225</c:v>
                </c:pt>
                <c:pt idx="124">
                  <c:v>225</c:v>
                </c:pt>
                <c:pt idx="125">
                  <c:v>227</c:v>
                </c:pt>
                <c:pt idx="126">
                  <c:v>227</c:v>
                </c:pt>
                <c:pt idx="127">
                  <c:v>227</c:v>
                </c:pt>
                <c:pt idx="128">
                  <c:v>227</c:v>
                </c:pt>
                <c:pt idx="129">
                  <c:v>227</c:v>
                </c:pt>
                <c:pt idx="130">
                  <c:v>227</c:v>
                </c:pt>
                <c:pt idx="131">
                  <c:v>228</c:v>
                </c:pt>
                <c:pt idx="132">
                  <c:v>228</c:v>
                </c:pt>
                <c:pt idx="133">
                  <c:v>229</c:v>
                </c:pt>
                <c:pt idx="134">
                  <c:v>229</c:v>
                </c:pt>
                <c:pt idx="135">
                  <c:v>229</c:v>
                </c:pt>
                <c:pt idx="136">
                  <c:v>229</c:v>
                </c:pt>
                <c:pt idx="137">
                  <c:v>229</c:v>
                </c:pt>
                <c:pt idx="138">
                  <c:v>229</c:v>
                </c:pt>
                <c:pt idx="139">
                  <c:v>230</c:v>
                </c:pt>
                <c:pt idx="140">
                  <c:v>230</c:v>
                </c:pt>
                <c:pt idx="141">
                  <c:v>230</c:v>
                </c:pt>
                <c:pt idx="142">
                  <c:v>230</c:v>
                </c:pt>
                <c:pt idx="143">
                  <c:v>230</c:v>
                </c:pt>
                <c:pt idx="144">
                  <c:v>230</c:v>
                </c:pt>
                <c:pt idx="145">
                  <c:v>230</c:v>
                </c:pt>
                <c:pt idx="146">
                  <c:v>230</c:v>
                </c:pt>
                <c:pt idx="147">
                  <c:v>230</c:v>
                </c:pt>
                <c:pt idx="148">
                  <c:v>230</c:v>
                </c:pt>
                <c:pt idx="149">
                  <c:v>230</c:v>
                </c:pt>
                <c:pt idx="150">
                  <c:v>230</c:v>
                </c:pt>
                <c:pt idx="151">
                  <c:v>230</c:v>
                </c:pt>
                <c:pt idx="152">
                  <c:v>230</c:v>
                </c:pt>
                <c:pt idx="153">
                  <c:v>230</c:v>
                </c:pt>
                <c:pt idx="154">
                  <c:v>230</c:v>
                </c:pt>
                <c:pt idx="155">
                  <c:v>230</c:v>
                </c:pt>
                <c:pt idx="156">
                  <c:v>230</c:v>
                </c:pt>
                <c:pt idx="157">
                  <c:v>230</c:v>
                </c:pt>
                <c:pt idx="158">
                  <c:v>230</c:v>
                </c:pt>
                <c:pt idx="159">
                  <c:v>231</c:v>
                </c:pt>
                <c:pt idx="160">
                  <c:v>231</c:v>
                </c:pt>
                <c:pt idx="161">
                  <c:v>231</c:v>
                </c:pt>
                <c:pt idx="162">
                  <c:v>232</c:v>
                </c:pt>
                <c:pt idx="163">
                  <c:v>232</c:v>
                </c:pt>
                <c:pt idx="164">
                  <c:v>232</c:v>
                </c:pt>
                <c:pt idx="165">
                  <c:v>232</c:v>
                </c:pt>
                <c:pt idx="166">
                  <c:v>232</c:v>
                </c:pt>
                <c:pt idx="167">
                  <c:v>232</c:v>
                </c:pt>
                <c:pt idx="168">
                  <c:v>232</c:v>
                </c:pt>
                <c:pt idx="169">
                  <c:v>232</c:v>
                </c:pt>
                <c:pt idx="170">
                  <c:v>232</c:v>
                </c:pt>
                <c:pt idx="171">
                  <c:v>232</c:v>
                </c:pt>
                <c:pt idx="172">
                  <c:v>232</c:v>
                </c:pt>
                <c:pt idx="173">
                  <c:v>232</c:v>
                </c:pt>
                <c:pt idx="174">
                  <c:v>232</c:v>
                </c:pt>
                <c:pt idx="175">
                  <c:v>232</c:v>
                </c:pt>
                <c:pt idx="176">
                  <c:v>232</c:v>
                </c:pt>
                <c:pt idx="177">
                  <c:v>232</c:v>
                </c:pt>
                <c:pt idx="178">
                  <c:v>232</c:v>
                </c:pt>
                <c:pt idx="179">
                  <c:v>232</c:v>
                </c:pt>
                <c:pt idx="180">
                  <c:v>232</c:v>
                </c:pt>
                <c:pt idx="181">
                  <c:v>232</c:v>
                </c:pt>
                <c:pt idx="182">
                  <c:v>233</c:v>
                </c:pt>
                <c:pt idx="183">
                  <c:v>233</c:v>
                </c:pt>
                <c:pt idx="184">
                  <c:v>233</c:v>
                </c:pt>
                <c:pt idx="185">
                  <c:v>233</c:v>
                </c:pt>
                <c:pt idx="186">
                  <c:v>235</c:v>
                </c:pt>
                <c:pt idx="187">
                  <c:v>235</c:v>
                </c:pt>
                <c:pt idx="188">
                  <c:v>235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238</c:v>
                </c:pt>
                <c:pt idx="195">
                  <c:v>239</c:v>
                </c:pt>
                <c:pt idx="196">
                  <c:v>239</c:v>
                </c:pt>
                <c:pt idx="197">
                  <c:v>239</c:v>
                </c:pt>
                <c:pt idx="198">
                  <c:v>239</c:v>
                </c:pt>
                <c:pt idx="199">
                  <c:v>239</c:v>
                </c:pt>
                <c:pt idx="200">
                  <c:v>239</c:v>
                </c:pt>
                <c:pt idx="201">
                  <c:v>239</c:v>
                </c:pt>
                <c:pt idx="202">
                  <c:v>239</c:v>
                </c:pt>
                <c:pt idx="203">
                  <c:v>239</c:v>
                </c:pt>
                <c:pt idx="204">
                  <c:v>239</c:v>
                </c:pt>
                <c:pt idx="205">
                  <c:v>239</c:v>
                </c:pt>
                <c:pt idx="206">
                  <c:v>239</c:v>
                </c:pt>
                <c:pt idx="207">
                  <c:v>239</c:v>
                </c:pt>
                <c:pt idx="208">
                  <c:v>239</c:v>
                </c:pt>
                <c:pt idx="209">
                  <c:v>240</c:v>
                </c:pt>
                <c:pt idx="210">
                  <c:v>240</c:v>
                </c:pt>
                <c:pt idx="211">
                  <c:v>240</c:v>
                </c:pt>
                <c:pt idx="212">
                  <c:v>240</c:v>
                </c:pt>
                <c:pt idx="213">
                  <c:v>240</c:v>
                </c:pt>
                <c:pt idx="214">
                  <c:v>240</c:v>
                </c:pt>
                <c:pt idx="215">
                  <c:v>240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240</c:v>
                </c:pt>
                <c:pt idx="220">
                  <c:v>240</c:v>
                </c:pt>
                <c:pt idx="221">
                  <c:v>240</c:v>
                </c:pt>
                <c:pt idx="222">
                  <c:v>240</c:v>
                </c:pt>
                <c:pt idx="223">
                  <c:v>240</c:v>
                </c:pt>
                <c:pt idx="224">
                  <c:v>240</c:v>
                </c:pt>
                <c:pt idx="225">
                  <c:v>240</c:v>
                </c:pt>
                <c:pt idx="226">
                  <c:v>240</c:v>
                </c:pt>
                <c:pt idx="227">
                  <c:v>241</c:v>
                </c:pt>
                <c:pt idx="228">
                  <c:v>241</c:v>
                </c:pt>
                <c:pt idx="229">
                  <c:v>241</c:v>
                </c:pt>
                <c:pt idx="230">
                  <c:v>241</c:v>
                </c:pt>
                <c:pt idx="231">
                  <c:v>242</c:v>
                </c:pt>
                <c:pt idx="232">
                  <c:v>243</c:v>
                </c:pt>
                <c:pt idx="233">
                  <c:v>243</c:v>
                </c:pt>
                <c:pt idx="234">
                  <c:v>243</c:v>
                </c:pt>
                <c:pt idx="235">
                  <c:v>244</c:v>
                </c:pt>
                <c:pt idx="236">
                  <c:v>244</c:v>
                </c:pt>
                <c:pt idx="237">
                  <c:v>245</c:v>
                </c:pt>
                <c:pt idx="238">
                  <c:v>245</c:v>
                </c:pt>
                <c:pt idx="239">
                  <c:v>245</c:v>
                </c:pt>
                <c:pt idx="240">
                  <c:v>245</c:v>
                </c:pt>
                <c:pt idx="241">
                  <c:v>245</c:v>
                </c:pt>
                <c:pt idx="242">
                  <c:v>245</c:v>
                </c:pt>
                <c:pt idx="243">
                  <c:v>245</c:v>
                </c:pt>
                <c:pt idx="244">
                  <c:v>245</c:v>
                </c:pt>
                <c:pt idx="245">
                  <c:v>245</c:v>
                </c:pt>
                <c:pt idx="246">
                  <c:v>245</c:v>
                </c:pt>
                <c:pt idx="247">
                  <c:v>245</c:v>
                </c:pt>
                <c:pt idx="248">
                  <c:v>245</c:v>
                </c:pt>
                <c:pt idx="249">
                  <c:v>246</c:v>
                </c:pt>
                <c:pt idx="250">
                  <c:v>246</c:v>
                </c:pt>
                <c:pt idx="251">
                  <c:v>246</c:v>
                </c:pt>
                <c:pt idx="252">
                  <c:v>246</c:v>
                </c:pt>
                <c:pt idx="253">
                  <c:v>246</c:v>
                </c:pt>
                <c:pt idx="254">
                  <c:v>246</c:v>
                </c:pt>
                <c:pt idx="255">
                  <c:v>246</c:v>
                </c:pt>
                <c:pt idx="256">
                  <c:v>246</c:v>
                </c:pt>
                <c:pt idx="257">
                  <c:v>246</c:v>
                </c:pt>
                <c:pt idx="258">
                  <c:v>246</c:v>
                </c:pt>
                <c:pt idx="259">
                  <c:v>247</c:v>
                </c:pt>
                <c:pt idx="260">
                  <c:v>248</c:v>
                </c:pt>
                <c:pt idx="261">
                  <c:v>248</c:v>
                </c:pt>
                <c:pt idx="262">
                  <c:v>255</c:v>
                </c:pt>
              </c:numCache>
            </c:numRef>
          </c:xVal>
          <c:yVal>
            <c:numRef>
              <c:f>'[3]HP13 (sort)'!$B$19:$B$281</c:f>
              <c:numCache>
                <c:formatCode>General</c:formatCode>
                <c:ptCount val="263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69.67</c:v>
                </c:pt>
                <c:pt idx="5">
                  <c:v>69.83</c:v>
                </c:pt>
                <c:pt idx="6">
                  <c:v>70.819999999999993</c:v>
                </c:pt>
                <c:pt idx="7">
                  <c:v>70.87</c:v>
                </c:pt>
                <c:pt idx="8">
                  <c:v>71.150000000000006</c:v>
                </c:pt>
                <c:pt idx="9">
                  <c:v>71.650000000000006</c:v>
                </c:pt>
                <c:pt idx="10">
                  <c:v>71.650000000000006</c:v>
                </c:pt>
                <c:pt idx="11">
                  <c:v>72.150000000000006</c:v>
                </c:pt>
                <c:pt idx="12">
                  <c:v>72.22</c:v>
                </c:pt>
                <c:pt idx="13">
                  <c:v>72.63</c:v>
                </c:pt>
                <c:pt idx="14">
                  <c:v>72.87</c:v>
                </c:pt>
                <c:pt idx="15">
                  <c:v>72.95</c:v>
                </c:pt>
                <c:pt idx="16">
                  <c:v>73.12</c:v>
                </c:pt>
                <c:pt idx="17">
                  <c:v>73.260000000000005</c:v>
                </c:pt>
                <c:pt idx="18">
                  <c:v>74.12</c:v>
                </c:pt>
                <c:pt idx="19">
                  <c:v>74.569999999999993</c:v>
                </c:pt>
                <c:pt idx="20">
                  <c:v>74.709999999999994</c:v>
                </c:pt>
                <c:pt idx="21">
                  <c:v>74.930000000000007</c:v>
                </c:pt>
                <c:pt idx="22">
                  <c:v>75.44</c:v>
                </c:pt>
                <c:pt idx="23">
                  <c:v>75.81</c:v>
                </c:pt>
                <c:pt idx="24">
                  <c:v>76.17</c:v>
                </c:pt>
                <c:pt idx="25">
                  <c:v>76.58</c:v>
                </c:pt>
                <c:pt idx="26">
                  <c:v>76.650000000000006</c:v>
                </c:pt>
                <c:pt idx="27">
                  <c:v>76.75</c:v>
                </c:pt>
                <c:pt idx="28">
                  <c:v>76.94</c:v>
                </c:pt>
                <c:pt idx="29">
                  <c:v>77.03</c:v>
                </c:pt>
                <c:pt idx="30">
                  <c:v>77.2</c:v>
                </c:pt>
                <c:pt idx="31">
                  <c:v>77.36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77.77</c:v>
                </c:pt>
                <c:pt idx="35">
                  <c:v>78.349999999999994</c:v>
                </c:pt>
                <c:pt idx="36">
                  <c:v>78.489999999999995</c:v>
                </c:pt>
                <c:pt idx="37">
                  <c:v>78.739999999999995</c:v>
                </c:pt>
                <c:pt idx="38">
                  <c:v>78.81</c:v>
                </c:pt>
                <c:pt idx="39">
                  <c:v>78.87</c:v>
                </c:pt>
                <c:pt idx="40">
                  <c:v>78.930000000000007</c:v>
                </c:pt>
                <c:pt idx="41">
                  <c:v>79.03</c:v>
                </c:pt>
                <c:pt idx="42">
                  <c:v>79.19</c:v>
                </c:pt>
                <c:pt idx="43">
                  <c:v>79.2</c:v>
                </c:pt>
                <c:pt idx="44">
                  <c:v>79.42</c:v>
                </c:pt>
                <c:pt idx="45">
                  <c:v>79.61</c:v>
                </c:pt>
                <c:pt idx="46">
                  <c:v>79.75</c:v>
                </c:pt>
                <c:pt idx="47">
                  <c:v>79.75</c:v>
                </c:pt>
                <c:pt idx="48">
                  <c:v>79.89</c:v>
                </c:pt>
                <c:pt idx="49">
                  <c:v>79.97</c:v>
                </c:pt>
                <c:pt idx="50">
                  <c:v>79.98</c:v>
                </c:pt>
                <c:pt idx="51">
                  <c:v>80.099999999999994</c:v>
                </c:pt>
                <c:pt idx="52">
                  <c:v>80.12</c:v>
                </c:pt>
                <c:pt idx="53">
                  <c:v>80.260000000000005</c:v>
                </c:pt>
                <c:pt idx="54">
                  <c:v>80.319999999999993</c:v>
                </c:pt>
                <c:pt idx="55">
                  <c:v>80.33</c:v>
                </c:pt>
                <c:pt idx="56">
                  <c:v>80.58</c:v>
                </c:pt>
                <c:pt idx="57">
                  <c:v>80.59</c:v>
                </c:pt>
                <c:pt idx="58">
                  <c:v>80.75</c:v>
                </c:pt>
                <c:pt idx="59">
                  <c:v>80.760000000000005</c:v>
                </c:pt>
                <c:pt idx="60">
                  <c:v>80.78</c:v>
                </c:pt>
                <c:pt idx="61">
                  <c:v>80.78</c:v>
                </c:pt>
                <c:pt idx="62">
                  <c:v>80.790000000000006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81.02</c:v>
                </c:pt>
                <c:pt idx="67">
                  <c:v>81.08</c:v>
                </c:pt>
                <c:pt idx="68">
                  <c:v>81.209999999999994</c:v>
                </c:pt>
                <c:pt idx="69">
                  <c:v>81.209999999999994</c:v>
                </c:pt>
                <c:pt idx="70">
                  <c:v>81.25</c:v>
                </c:pt>
                <c:pt idx="71">
                  <c:v>81.319999999999993</c:v>
                </c:pt>
                <c:pt idx="72">
                  <c:v>81.42</c:v>
                </c:pt>
                <c:pt idx="73">
                  <c:v>81.459999999999994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81.599999999999994</c:v>
                </c:pt>
                <c:pt idx="78">
                  <c:v>81.62</c:v>
                </c:pt>
                <c:pt idx="79">
                  <c:v>81.709999999999994</c:v>
                </c:pt>
                <c:pt idx="80">
                  <c:v>81.78</c:v>
                </c:pt>
                <c:pt idx="81">
                  <c:v>81.790000000000006</c:v>
                </c:pt>
                <c:pt idx="82">
                  <c:v>81.819999999999993</c:v>
                </c:pt>
                <c:pt idx="83">
                  <c:v>81.84</c:v>
                </c:pt>
                <c:pt idx="84">
                  <c:v>81.84</c:v>
                </c:pt>
                <c:pt idx="85">
                  <c:v>81.94</c:v>
                </c:pt>
                <c:pt idx="86">
                  <c:v>81.97</c:v>
                </c:pt>
                <c:pt idx="87">
                  <c:v>82.03</c:v>
                </c:pt>
                <c:pt idx="88">
                  <c:v>82.09</c:v>
                </c:pt>
                <c:pt idx="89">
                  <c:v>82.14</c:v>
                </c:pt>
                <c:pt idx="90">
                  <c:v>82.3</c:v>
                </c:pt>
                <c:pt idx="91">
                  <c:v>82.42</c:v>
                </c:pt>
                <c:pt idx="92">
                  <c:v>82.58</c:v>
                </c:pt>
                <c:pt idx="93">
                  <c:v>82.58</c:v>
                </c:pt>
                <c:pt idx="94">
                  <c:v>82.64</c:v>
                </c:pt>
                <c:pt idx="95">
                  <c:v>82.66</c:v>
                </c:pt>
                <c:pt idx="96">
                  <c:v>82.75</c:v>
                </c:pt>
                <c:pt idx="97">
                  <c:v>82.75</c:v>
                </c:pt>
                <c:pt idx="98">
                  <c:v>82.87</c:v>
                </c:pt>
                <c:pt idx="99">
                  <c:v>82.92</c:v>
                </c:pt>
                <c:pt idx="100">
                  <c:v>82.98</c:v>
                </c:pt>
                <c:pt idx="101">
                  <c:v>83</c:v>
                </c:pt>
                <c:pt idx="102">
                  <c:v>83.04</c:v>
                </c:pt>
                <c:pt idx="103">
                  <c:v>83.09</c:v>
                </c:pt>
                <c:pt idx="104">
                  <c:v>83.37</c:v>
                </c:pt>
                <c:pt idx="105">
                  <c:v>83.4</c:v>
                </c:pt>
                <c:pt idx="106">
                  <c:v>83.43</c:v>
                </c:pt>
                <c:pt idx="107">
                  <c:v>83.5</c:v>
                </c:pt>
                <c:pt idx="108">
                  <c:v>83.53</c:v>
                </c:pt>
                <c:pt idx="109">
                  <c:v>83.53</c:v>
                </c:pt>
                <c:pt idx="110">
                  <c:v>83.53</c:v>
                </c:pt>
                <c:pt idx="111">
                  <c:v>83.66</c:v>
                </c:pt>
                <c:pt idx="112">
                  <c:v>83.66</c:v>
                </c:pt>
                <c:pt idx="113">
                  <c:v>83.66</c:v>
                </c:pt>
                <c:pt idx="114">
                  <c:v>83.66</c:v>
                </c:pt>
                <c:pt idx="115">
                  <c:v>83.7</c:v>
                </c:pt>
                <c:pt idx="116">
                  <c:v>83.71</c:v>
                </c:pt>
                <c:pt idx="117">
                  <c:v>83.8</c:v>
                </c:pt>
                <c:pt idx="118">
                  <c:v>83.89</c:v>
                </c:pt>
                <c:pt idx="119">
                  <c:v>84.05</c:v>
                </c:pt>
                <c:pt idx="120">
                  <c:v>84.05</c:v>
                </c:pt>
                <c:pt idx="121">
                  <c:v>84.18</c:v>
                </c:pt>
                <c:pt idx="122">
                  <c:v>84.26</c:v>
                </c:pt>
                <c:pt idx="123">
                  <c:v>84.33</c:v>
                </c:pt>
                <c:pt idx="124">
                  <c:v>84.38</c:v>
                </c:pt>
                <c:pt idx="125">
                  <c:v>84.43</c:v>
                </c:pt>
                <c:pt idx="126">
                  <c:v>84.61</c:v>
                </c:pt>
                <c:pt idx="127">
                  <c:v>84.66</c:v>
                </c:pt>
                <c:pt idx="128">
                  <c:v>84.75</c:v>
                </c:pt>
                <c:pt idx="129">
                  <c:v>84.75</c:v>
                </c:pt>
                <c:pt idx="130">
                  <c:v>84.86</c:v>
                </c:pt>
                <c:pt idx="131">
                  <c:v>84.86</c:v>
                </c:pt>
                <c:pt idx="132">
                  <c:v>84.9</c:v>
                </c:pt>
                <c:pt idx="133">
                  <c:v>84.93</c:v>
                </c:pt>
                <c:pt idx="134">
                  <c:v>84.94</c:v>
                </c:pt>
                <c:pt idx="135">
                  <c:v>84.94</c:v>
                </c:pt>
                <c:pt idx="136">
                  <c:v>84.96</c:v>
                </c:pt>
                <c:pt idx="137">
                  <c:v>84.96</c:v>
                </c:pt>
                <c:pt idx="138">
                  <c:v>85.18</c:v>
                </c:pt>
                <c:pt idx="139">
                  <c:v>85.2</c:v>
                </c:pt>
                <c:pt idx="140">
                  <c:v>85.2</c:v>
                </c:pt>
                <c:pt idx="141">
                  <c:v>85.21</c:v>
                </c:pt>
                <c:pt idx="142">
                  <c:v>85.22</c:v>
                </c:pt>
                <c:pt idx="143">
                  <c:v>85.26</c:v>
                </c:pt>
                <c:pt idx="144">
                  <c:v>85.29</c:v>
                </c:pt>
                <c:pt idx="145">
                  <c:v>85.5</c:v>
                </c:pt>
                <c:pt idx="146">
                  <c:v>85.51</c:v>
                </c:pt>
                <c:pt idx="147">
                  <c:v>85.59</c:v>
                </c:pt>
                <c:pt idx="148">
                  <c:v>85.59</c:v>
                </c:pt>
                <c:pt idx="149">
                  <c:v>85.6</c:v>
                </c:pt>
                <c:pt idx="150">
                  <c:v>85.69</c:v>
                </c:pt>
                <c:pt idx="151">
                  <c:v>85.83</c:v>
                </c:pt>
                <c:pt idx="152">
                  <c:v>85.91</c:v>
                </c:pt>
                <c:pt idx="153">
                  <c:v>85.95</c:v>
                </c:pt>
                <c:pt idx="154">
                  <c:v>86</c:v>
                </c:pt>
                <c:pt idx="155">
                  <c:v>86.1</c:v>
                </c:pt>
                <c:pt idx="156">
                  <c:v>86.15</c:v>
                </c:pt>
                <c:pt idx="157">
                  <c:v>86.22</c:v>
                </c:pt>
                <c:pt idx="158">
                  <c:v>86.35</c:v>
                </c:pt>
                <c:pt idx="159">
                  <c:v>86.42</c:v>
                </c:pt>
                <c:pt idx="160">
                  <c:v>86.49</c:v>
                </c:pt>
                <c:pt idx="161">
                  <c:v>86.5</c:v>
                </c:pt>
                <c:pt idx="162">
                  <c:v>86.51</c:v>
                </c:pt>
                <c:pt idx="163">
                  <c:v>86.53</c:v>
                </c:pt>
                <c:pt idx="164">
                  <c:v>86.53</c:v>
                </c:pt>
                <c:pt idx="165">
                  <c:v>86.59</c:v>
                </c:pt>
                <c:pt idx="166">
                  <c:v>86.62</c:v>
                </c:pt>
                <c:pt idx="167">
                  <c:v>86.62</c:v>
                </c:pt>
                <c:pt idx="168">
                  <c:v>86.62</c:v>
                </c:pt>
                <c:pt idx="169">
                  <c:v>86.72</c:v>
                </c:pt>
                <c:pt idx="170">
                  <c:v>86.76</c:v>
                </c:pt>
                <c:pt idx="171">
                  <c:v>86.8</c:v>
                </c:pt>
                <c:pt idx="172">
                  <c:v>86.81</c:v>
                </c:pt>
                <c:pt idx="173">
                  <c:v>86.85</c:v>
                </c:pt>
                <c:pt idx="174">
                  <c:v>86.87</c:v>
                </c:pt>
                <c:pt idx="175">
                  <c:v>87.02</c:v>
                </c:pt>
                <c:pt idx="176">
                  <c:v>87.06</c:v>
                </c:pt>
                <c:pt idx="177">
                  <c:v>87.08</c:v>
                </c:pt>
                <c:pt idx="178">
                  <c:v>87.12</c:v>
                </c:pt>
                <c:pt idx="179">
                  <c:v>87.16</c:v>
                </c:pt>
                <c:pt idx="180">
                  <c:v>87.17</c:v>
                </c:pt>
                <c:pt idx="181">
                  <c:v>87.2</c:v>
                </c:pt>
                <c:pt idx="182">
                  <c:v>87.24</c:v>
                </c:pt>
                <c:pt idx="183">
                  <c:v>87.24</c:v>
                </c:pt>
                <c:pt idx="184">
                  <c:v>87.35</c:v>
                </c:pt>
                <c:pt idx="185">
                  <c:v>87.39</c:v>
                </c:pt>
                <c:pt idx="186">
                  <c:v>87.43</c:v>
                </c:pt>
                <c:pt idx="187">
                  <c:v>87.43</c:v>
                </c:pt>
                <c:pt idx="188">
                  <c:v>87.46</c:v>
                </c:pt>
                <c:pt idx="189">
                  <c:v>87.57</c:v>
                </c:pt>
                <c:pt idx="190">
                  <c:v>87.6</c:v>
                </c:pt>
                <c:pt idx="191">
                  <c:v>87.65</c:v>
                </c:pt>
                <c:pt idx="192">
                  <c:v>87.71</c:v>
                </c:pt>
                <c:pt idx="193">
                  <c:v>87.73</c:v>
                </c:pt>
                <c:pt idx="194">
                  <c:v>87.76</c:v>
                </c:pt>
                <c:pt idx="195">
                  <c:v>87.76</c:v>
                </c:pt>
                <c:pt idx="196">
                  <c:v>87.79</c:v>
                </c:pt>
                <c:pt idx="197">
                  <c:v>87.8</c:v>
                </c:pt>
                <c:pt idx="198">
                  <c:v>87.81</c:v>
                </c:pt>
                <c:pt idx="199">
                  <c:v>87.81</c:v>
                </c:pt>
                <c:pt idx="200">
                  <c:v>87.82</c:v>
                </c:pt>
                <c:pt idx="201">
                  <c:v>87.86</c:v>
                </c:pt>
                <c:pt idx="202">
                  <c:v>87.87</c:v>
                </c:pt>
                <c:pt idx="203">
                  <c:v>87.89</c:v>
                </c:pt>
                <c:pt idx="204">
                  <c:v>87.92</c:v>
                </c:pt>
                <c:pt idx="205">
                  <c:v>87.95</c:v>
                </c:pt>
                <c:pt idx="206">
                  <c:v>88.04</c:v>
                </c:pt>
                <c:pt idx="207">
                  <c:v>88.1</c:v>
                </c:pt>
                <c:pt idx="208">
                  <c:v>88.22</c:v>
                </c:pt>
                <c:pt idx="209">
                  <c:v>88.3</c:v>
                </c:pt>
                <c:pt idx="210">
                  <c:v>88.38</c:v>
                </c:pt>
                <c:pt idx="211">
                  <c:v>88.45</c:v>
                </c:pt>
                <c:pt idx="212">
                  <c:v>88.47</c:v>
                </c:pt>
                <c:pt idx="213">
                  <c:v>88.5</c:v>
                </c:pt>
                <c:pt idx="214">
                  <c:v>88.53</c:v>
                </c:pt>
                <c:pt idx="215">
                  <c:v>88.57</c:v>
                </c:pt>
                <c:pt idx="216">
                  <c:v>88.62</c:v>
                </c:pt>
                <c:pt idx="217">
                  <c:v>88.69</c:v>
                </c:pt>
                <c:pt idx="218">
                  <c:v>88.77</c:v>
                </c:pt>
                <c:pt idx="219">
                  <c:v>88.78</c:v>
                </c:pt>
                <c:pt idx="220">
                  <c:v>88.82</c:v>
                </c:pt>
                <c:pt idx="221">
                  <c:v>88.86</c:v>
                </c:pt>
                <c:pt idx="222">
                  <c:v>88.87</c:v>
                </c:pt>
                <c:pt idx="223">
                  <c:v>88.87</c:v>
                </c:pt>
                <c:pt idx="224">
                  <c:v>88.9</c:v>
                </c:pt>
                <c:pt idx="225">
                  <c:v>88.9</c:v>
                </c:pt>
                <c:pt idx="226">
                  <c:v>88.91</c:v>
                </c:pt>
                <c:pt idx="227">
                  <c:v>88.94</c:v>
                </c:pt>
                <c:pt idx="228">
                  <c:v>88.98</c:v>
                </c:pt>
                <c:pt idx="229">
                  <c:v>89.05</c:v>
                </c:pt>
                <c:pt idx="230">
                  <c:v>89.06</c:v>
                </c:pt>
                <c:pt idx="231">
                  <c:v>89.1</c:v>
                </c:pt>
                <c:pt idx="232">
                  <c:v>89.11</c:v>
                </c:pt>
                <c:pt idx="233">
                  <c:v>89.14</c:v>
                </c:pt>
                <c:pt idx="234">
                  <c:v>89.16</c:v>
                </c:pt>
                <c:pt idx="235">
                  <c:v>89.2</c:v>
                </c:pt>
                <c:pt idx="236">
                  <c:v>89.2</c:v>
                </c:pt>
                <c:pt idx="237">
                  <c:v>89.2</c:v>
                </c:pt>
                <c:pt idx="238">
                  <c:v>89.21</c:v>
                </c:pt>
                <c:pt idx="239">
                  <c:v>89.22</c:v>
                </c:pt>
                <c:pt idx="240">
                  <c:v>89.27</c:v>
                </c:pt>
                <c:pt idx="241">
                  <c:v>89.27</c:v>
                </c:pt>
                <c:pt idx="242">
                  <c:v>89.28</c:v>
                </c:pt>
                <c:pt idx="243">
                  <c:v>89.32</c:v>
                </c:pt>
                <c:pt idx="244">
                  <c:v>89.32</c:v>
                </c:pt>
                <c:pt idx="245">
                  <c:v>89.32</c:v>
                </c:pt>
                <c:pt idx="246">
                  <c:v>89.34</c:v>
                </c:pt>
                <c:pt idx="247">
                  <c:v>89.38</c:v>
                </c:pt>
                <c:pt idx="248">
                  <c:v>89.42</c:v>
                </c:pt>
                <c:pt idx="249">
                  <c:v>89.45</c:v>
                </c:pt>
                <c:pt idx="250">
                  <c:v>89.52</c:v>
                </c:pt>
                <c:pt idx="251">
                  <c:v>89.67</c:v>
                </c:pt>
                <c:pt idx="252">
                  <c:v>89.84</c:v>
                </c:pt>
                <c:pt idx="253">
                  <c:v>89.85</c:v>
                </c:pt>
                <c:pt idx="254">
                  <c:v>89.86</c:v>
                </c:pt>
                <c:pt idx="255">
                  <c:v>89.93</c:v>
                </c:pt>
                <c:pt idx="256">
                  <c:v>89.99</c:v>
                </c:pt>
                <c:pt idx="257">
                  <c:v>90.08</c:v>
                </c:pt>
                <c:pt idx="258">
                  <c:v>90.12</c:v>
                </c:pt>
                <c:pt idx="259">
                  <c:v>90.16</c:v>
                </c:pt>
                <c:pt idx="260">
                  <c:v>90.16</c:v>
                </c:pt>
                <c:pt idx="261">
                  <c:v>90.47</c:v>
                </c:pt>
                <c:pt idx="262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FA-4C7A-8135-AD04496D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72751"/>
        <c:axId val="1"/>
      </c:scatterChart>
      <c:valAx>
        <c:axId val="1158572751"/>
        <c:scaling>
          <c:orientation val="minMax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72751"/>
        <c:crosses val="autoZero"/>
        <c:crossBetween val="midCat"/>
        <c:majorUnit val="2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HP15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'[3]HP15 (sort+eliminate)'!$I$19:$I$224</c:f>
              <c:numCache>
                <c:formatCode>General</c:formatCode>
                <c:ptCount val="206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21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21</c:v>
                </c:pt>
                <c:pt idx="41">
                  <c:v>21</c:v>
                </c:pt>
                <c:pt idx="42">
                  <c:v>21</c:v>
                </c:pt>
                <c:pt idx="43">
                  <c:v>21</c:v>
                </c:pt>
                <c:pt idx="44">
                  <c:v>21</c:v>
                </c:pt>
                <c:pt idx="45">
                  <c:v>21</c:v>
                </c:pt>
                <c:pt idx="46">
                  <c:v>21</c:v>
                </c:pt>
                <c:pt idx="47">
                  <c:v>21</c:v>
                </c:pt>
                <c:pt idx="48">
                  <c:v>21</c:v>
                </c:pt>
                <c:pt idx="49">
                  <c:v>21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21</c:v>
                </c:pt>
                <c:pt idx="62">
                  <c:v>21</c:v>
                </c:pt>
                <c:pt idx="63">
                  <c:v>21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21</c:v>
                </c:pt>
                <c:pt idx="80">
                  <c:v>21</c:v>
                </c:pt>
                <c:pt idx="81">
                  <c:v>21</c:v>
                </c:pt>
                <c:pt idx="82">
                  <c:v>21</c:v>
                </c:pt>
                <c:pt idx="83">
                  <c:v>21</c:v>
                </c:pt>
                <c:pt idx="84">
                  <c:v>21</c:v>
                </c:pt>
                <c:pt idx="85">
                  <c:v>21</c:v>
                </c:pt>
                <c:pt idx="86">
                  <c:v>21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21</c:v>
                </c:pt>
                <c:pt idx="91">
                  <c:v>21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21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21</c:v>
                </c:pt>
                <c:pt idx="112">
                  <c:v>21</c:v>
                </c:pt>
                <c:pt idx="113">
                  <c:v>21</c:v>
                </c:pt>
                <c:pt idx="114">
                  <c:v>21</c:v>
                </c:pt>
                <c:pt idx="115">
                  <c:v>21</c:v>
                </c:pt>
                <c:pt idx="116">
                  <c:v>21</c:v>
                </c:pt>
                <c:pt idx="117">
                  <c:v>21</c:v>
                </c:pt>
                <c:pt idx="118">
                  <c:v>21</c:v>
                </c:pt>
                <c:pt idx="119">
                  <c:v>21</c:v>
                </c:pt>
                <c:pt idx="120">
                  <c:v>21</c:v>
                </c:pt>
                <c:pt idx="121">
                  <c:v>21</c:v>
                </c:pt>
                <c:pt idx="122">
                  <c:v>21</c:v>
                </c:pt>
                <c:pt idx="123">
                  <c:v>21</c:v>
                </c:pt>
                <c:pt idx="124">
                  <c:v>21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21</c:v>
                </c:pt>
                <c:pt idx="129">
                  <c:v>21</c:v>
                </c:pt>
                <c:pt idx="130">
                  <c:v>21</c:v>
                </c:pt>
                <c:pt idx="131">
                  <c:v>21</c:v>
                </c:pt>
                <c:pt idx="132">
                  <c:v>21</c:v>
                </c:pt>
                <c:pt idx="133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21</c:v>
                </c:pt>
                <c:pt idx="137">
                  <c:v>21</c:v>
                </c:pt>
                <c:pt idx="138">
                  <c:v>21</c:v>
                </c:pt>
                <c:pt idx="139">
                  <c:v>21</c:v>
                </c:pt>
                <c:pt idx="140">
                  <c:v>21</c:v>
                </c:pt>
                <c:pt idx="141">
                  <c:v>21</c:v>
                </c:pt>
                <c:pt idx="142">
                  <c:v>21</c:v>
                </c:pt>
                <c:pt idx="143">
                  <c:v>21</c:v>
                </c:pt>
                <c:pt idx="144">
                  <c:v>21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21</c:v>
                </c:pt>
                <c:pt idx="150">
                  <c:v>21</c:v>
                </c:pt>
                <c:pt idx="151">
                  <c:v>21</c:v>
                </c:pt>
                <c:pt idx="152">
                  <c:v>21</c:v>
                </c:pt>
                <c:pt idx="153">
                  <c:v>21</c:v>
                </c:pt>
                <c:pt idx="154">
                  <c:v>21</c:v>
                </c:pt>
                <c:pt idx="155">
                  <c:v>21</c:v>
                </c:pt>
                <c:pt idx="156">
                  <c:v>21</c:v>
                </c:pt>
                <c:pt idx="157">
                  <c:v>21</c:v>
                </c:pt>
                <c:pt idx="158">
                  <c:v>21</c:v>
                </c:pt>
                <c:pt idx="159">
                  <c:v>21</c:v>
                </c:pt>
                <c:pt idx="160">
                  <c:v>21</c:v>
                </c:pt>
                <c:pt idx="161">
                  <c:v>21</c:v>
                </c:pt>
                <c:pt idx="162">
                  <c:v>21</c:v>
                </c:pt>
                <c:pt idx="163">
                  <c:v>21</c:v>
                </c:pt>
                <c:pt idx="164">
                  <c:v>21</c:v>
                </c:pt>
                <c:pt idx="165">
                  <c:v>21</c:v>
                </c:pt>
                <c:pt idx="166">
                  <c:v>21</c:v>
                </c:pt>
                <c:pt idx="167">
                  <c:v>21</c:v>
                </c:pt>
                <c:pt idx="168">
                  <c:v>21</c:v>
                </c:pt>
                <c:pt idx="169">
                  <c:v>21</c:v>
                </c:pt>
                <c:pt idx="170">
                  <c:v>21</c:v>
                </c:pt>
                <c:pt idx="171">
                  <c:v>21</c:v>
                </c:pt>
                <c:pt idx="172">
                  <c:v>21</c:v>
                </c:pt>
                <c:pt idx="173">
                  <c:v>21</c:v>
                </c:pt>
                <c:pt idx="174">
                  <c:v>21</c:v>
                </c:pt>
                <c:pt idx="175">
                  <c:v>21</c:v>
                </c:pt>
                <c:pt idx="176">
                  <c:v>21</c:v>
                </c:pt>
                <c:pt idx="177">
                  <c:v>21</c:v>
                </c:pt>
                <c:pt idx="178">
                  <c:v>21</c:v>
                </c:pt>
                <c:pt idx="179">
                  <c:v>21</c:v>
                </c:pt>
                <c:pt idx="180">
                  <c:v>21</c:v>
                </c:pt>
                <c:pt idx="181">
                  <c:v>21</c:v>
                </c:pt>
                <c:pt idx="182">
                  <c:v>21</c:v>
                </c:pt>
                <c:pt idx="183">
                  <c:v>21</c:v>
                </c:pt>
                <c:pt idx="184">
                  <c:v>21</c:v>
                </c:pt>
                <c:pt idx="185">
                  <c:v>21</c:v>
                </c:pt>
                <c:pt idx="186">
                  <c:v>21</c:v>
                </c:pt>
                <c:pt idx="187">
                  <c:v>21</c:v>
                </c:pt>
                <c:pt idx="188">
                  <c:v>22</c:v>
                </c:pt>
                <c:pt idx="189">
                  <c:v>22</c:v>
                </c:pt>
                <c:pt idx="190">
                  <c:v>22</c:v>
                </c:pt>
                <c:pt idx="191">
                  <c:v>22</c:v>
                </c:pt>
                <c:pt idx="192">
                  <c:v>22</c:v>
                </c:pt>
                <c:pt idx="193">
                  <c:v>22</c:v>
                </c:pt>
                <c:pt idx="194">
                  <c:v>22</c:v>
                </c:pt>
                <c:pt idx="195">
                  <c:v>22</c:v>
                </c:pt>
                <c:pt idx="196">
                  <c:v>22</c:v>
                </c:pt>
                <c:pt idx="197">
                  <c:v>22</c:v>
                </c:pt>
                <c:pt idx="198">
                  <c:v>22</c:v>
                </c:pt>
                <c:pt idx="199">
                  <c:v>23</c:v>
                </c:pt>
                <c:pt idx="200">
                  <c:v>23</c:v>
                </c:pt>
                <c:pt idx="201">
                  <c:v>23</c:v>
                </c:pt>
                <c:pt idx="202">
                  <c:v>23</c:v>
                </c:pt>
                <c:pt idx="203">
                  <c:v>23</c:v>
                </c:pt>
                <c:pt idx="204">
                  <c:v>23</c:v>
                </c:pt>
                <c:pt idx="205">
                  <c:v>23</c:v>
                </c:pt>
              </c:numCache>
            </c:numRef>
          </c:xVal>
          <c:yVal>
            <c:numRef>
              <c:f>'[3]HP15 (sort+eliminate)'!$B$19:$B$224</c:f>
              <c:numCache>
                <c:formatCode>General</c:formatCode>
                <c:ptCount val="206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69.67</c:v>
                </c:pt>
                <c:pt idx="5">
                  <c:v>69.83</c:v>
                </c:pt>
                <c:pt idx="6">
                  <c:v>70.819999999999993</c:v>
                </c:pt>
                <c:pt idx="7">
                  <c:v>70.87</c:v>
                </c:pt>
                <c:pt idx="8">
                  <c:v>71.150000000000006</c:v>
                </c:pt>
                <c:pt idx="9">
                  <c:v>71.650000000000006</c:v>
                </c:pt>
                <c:pt idx="10">
                  <c:v>80.099999999999994</c:v>
                </c:pt>
                <c:pt idx="11">
                  <c:v>80.12</c:v>
                </c:pt>
                <c:pt idx="12">
                  <c:v>80.260000000000005</c:v>
                </c:pt>
                <c:pt idx="13">
                  <c:v>80.319999999999993</c:v>
                </c:pt>
                <c:pt idx="14">
                  <c:v>80.33</c:v>
                </c:pt>
                <c:pt idx="15">
                  <c:v>80.58</c:v>
                </c:pt>
                <c:pt idx="16">
                  <c:v>80.59</c:v>
                </c:pt>
                <c:pt idx="17">
                  <c:v>80.75</c:v>
                </c:pt>
                <c:pt idx="18">
                  <c:v>80.760000000000005</c:v>
                </c:pt>
                <c:pt idx="19">
                  <c:v>80.78</c:v>
                </c:pt>
                <c:pt idx="20">
                  <c:v>80.78</c:v>
                </c:pt>
                <c:pt idx="21">
                  <c:v>80.790000000000006</c:v>
                </c:pt>
                <c:pt idx="22">
                  <c:v>80.83</c:v>
                </c:pt>
                <c:pt idx="23">
                  <c:v>80.89</c:v>
                </c:pt>
                <c:pt idx="24">
                  <c:v>80.92</c:v>
                </c:pt>
                <c:pt idx="25">
                  <c:v>81.02</c:v>
                </c:pt>
                <c:pt idx="26">
                  <c:v>81.08</c:v>
                </c:pt>
                <c:pt idx="27">
                  <c:v>81.209999999999994</c:v>
                </c:pt>
                <c:pt idx="28">
                  <c:v>81.209999999999994</c:v>
                </c:pt>
                <c:pt idx="29">
                  <c:v>81.25</c:v>
                </c:pt>
                <c:pt idx="30">
                  <c:v>81.319999999999993</c:v>
                </c:pt>
                <c:pt idx="31">
                  <c:v>81.42</c:v>
                </c:pt>
                <c:pt idx="32">
                  <c:v>81.459999999999994</c:v>
                </c:pt>
                <c:pt idx="33">
                  <c:v>81.47</c:v>
                </c:pt>
                <c:pt idx="34">
                  <c:v>81.540000000000006</c:v>
                </c:pt>
                <c:pt idx="35">
                  <c:v>81.569999999999993</c:v>
                </c:pt>
                <c:pt idx="36">
                  <c:v>81.599999999999994</c:v>
                </c:pt>
                <c:pt idx="37">
                  <c:v>81.62</c:v>
                </c:pt>
                <c:pt idx="38">
                  <c:v>81.709999999999994</c:v>
                </c:pt>
                <c:pt idx="39">
                  <c:v>81.78</c:v>
                </c:pt>
                <c:pt idx="40">
                  <c:v>81.790000000000006</c:v>
                </c:pt>
                <c:pt idx="41">
                  <c:v>81.819999999999993</c:v>
                </c:pt>
                <c:pt idx="42">
                  <c:v>81.84</c:v>
                </c:pt>
                <c:pt idx="43">
                  <c:v>81.84</c:v>
                </c:pt>
                <c:pt idx="44">
                  <c:v>81.94</c:v>
                </c:pt>
                <c:pt idx="45">
                  <c:v>81.97</c:v>
                </c:pt>
                <c:pt idx="46">
                  <c:v>82.03</c:v>
                </c:pt>
                <c:pt idx="47">
                  <c:v>82.09</c:v>
                </c:pt>
                <c:pt idx="48">
                  <c:v>82.14</c:v>
                </c:pt>
                <c:pt idx="49">
                  <c:v>82.3</c:v>
                </c:pt>
                <c:pt idx="50">
                  <c:v>82.42</c:v>
                </c:pt>
                <c:pt idx="51">
                  <c:v>82.58</c:v>
                </c:pt>
                <c:pt idx="52">
                  <c:v>82.58</c:v>
                </c:pt>
                <c:pt idx="53">
                  <c:v>82.64</c:v>
                </c:pt>
                <c:pt idx="54">
                  <c:v>82.66</c:v>
                </c:pt>
                <c:pt idx="55">
                  <c:v>82.75</c:v>
                </c:pt>
                <c:pt idx="56">
                  <c:v>82.75</c:v>
                </c:pt>
                <c:pt idx="57">
                  <c:v>82.87</c:v>
                </c:pt>
                <c:pt idx="58">
                  <c:v>82.92</c:v>
                </c:pt>
                <c:pt idx="59">
                  <c:v>82.98</c:v>
                </c:pt>
                <c:pt idx="60">
                  <c:v>83</c:v>
                </c:pt>
                <c:pt idx="61">
                  <c:v>83.04</c:v>
                </c:pt>
                <c:pt idx="62">
                  <c:v>83.09</c:v>
                </c:pt>
                <c:pt idx="63">
                  <c:v>83.37</c:v>
                </c:pt>
                <c:pt idx="64">
                  <c:v>83.4</c:v>
                </c:pt>
                <c:pt idx="65">
                  <c:v>83.43</c:v>
                </c:pt>
                <c:pt idx="66">
                  <c:v>83.5</c:v>
                </c:pt>
                <c:pt idx="67">
                  <c:v>83.53</c:v>
                </c:pt>
                <c:pt idx="68">
                  <c:v>83.53</c:v>
                </c:pt>
                <c:pt idx="69">
                  <c:v>83.53</c:v>
                </c:pt>
                <c:pt idx="70">
                  <c:v>83.66</c:v>
                </c:pt>
                <c:pt idx="71">
                  <c:v>83.66</c:v>
                </c:pt>
                <c:pt idx="72">
                  <c:v>83.66</c:v>
                </c:pt>
                <c:pt idx="73">
                  <c:v>83.66</c:v>
                </c:pt>
                <c:pt idx="74">
                  <c:v>83.7</c:v>
                </c:pt>
                <c:pt idx="75">
                  <c:v>83.71</c:v>
                </c:pt>
                <c:pt idx="76">
                  <c:v>83.8</c:v>
                </c:pt>
                <c:pt idx="77">
                  <c:v>83.89</c:v>
                </c:pt>
                <c:pt idx="78">
                  <c:v>84.05</c:v>
                </c:pt>
                <c:pt idx="79">
                  <c:v>84.05</c:v>
                </c:pt>
                <c:pt idx="80">
                  <c:v>84.18</c:v>
                </c:pt>
                <c:pt idx="81">
                  <c:v>84.26</c:v>
                </c:pt>
                <c:pt idx="82">
                  <c:v>84.33</c:v>
                </c:pt>
                <c:pt idx="83">
                  <c:v>84.38</c:v>
                </c:pt>
                <c:pt idx="84">
                  <c:v>84.43</c:v>
                </c:pt>
                <c:pt idx="85">
                  <c:v>84.61</c:v>
                </c:pt>
                <c:pt idx="86">
                  <c:v>84.66</c:v>
                </c:pt>
                <c:pt idx="87">
                  <c:v>84.75</c:v>
                </c:pt>
                <c:pt idx="88">
                  <c:v>84.75</c:v>
                </c:pt>
                <c:pt idx="89">
                  <c:v>84.86</c:v>
                </c:pt>
                <c:pt idx="90">
                  <c:v>84.86</c:v>
                </c:pt>
                <c:pt idx="91">
                  <c:v>84.9</c:v>
                </c:pt>
                <c:pt idx="92">
                  <c:v>84.93</c:v>
                </c:pt>
                <c:pt idx="93">
                  <c:v>84.94</c:v>
                </c:pt>
                <c:pt idx="94">
                  <c:v>84.94</c:v>
                </c:pt>
                <c:pt idx="95">
                  <c:v>84.96</c:v>
                </c:pt>
                <c:pt idx="96">
                  <c:v>84.96</c:v>
                </c:pt>
                <c:pt idx="97">
                  <c:v>85.18</c:v>
                </c:pt>
                <c:pt idx="98">
                  <c:v>85.2</c:v>
                </c:pt>
                <c:pt idx="99">
                  <c:v>85.2</c:v>
                </c:pt>
                <c:pt idx="100">
                  <c:v>85.21</c:v>
                </c:pt>
                <c:pt idx="101">
                  <c:v>85.22</c:v>
                </c:pt>
                <c:pt idx="102">
                  <c:v>85.26</c:v>
                </c:pt>
                <c:pt idx="103">
                  <c:v>85.29</c:v>
                </c:pt>
                <c:pt idx="104">
                  <c:v>85.5</c:v>
                </c:pt>
                <c:pt idx="105">
                  <c:v>85.51</c:v>
                </c:pt>
                <c:pt idx="106">
                  <c:v>85.59</c:v>
                </c:pt>
                <c:pt idx="107">
                  <c:v>85.59</c:v>
                </c:pt>
                <c:pt idx="108">
                  <c:v>85.6</c:v>
                </c:pt>
                <c:pt idx="109">
                  <c:v>85.69</c:v>
                </c:pt>
                <c:pt idx="110">
                  <c:v>85.83</c:v>
                </c:pt>
                <c:pt idx="111">
                  <c:v>85.91</c:v>
                </c:pt>
                <c:pt idx="112">
                  <c:v>85.95</c:v>
                </c:pt>
                <c:pt idx="113">
                  <c:v>86</c:v>
                </c:pt>
                <c:pt idx="114">
                  <c:v>86.1</c:v>
                </c:pt>
                <c:pt idx="115">
                  <c:v>86.15</c:v>
                </c:pt>
                <c:pt idx="116">
                  <c:v>86.22</c:v>
                </c:pt>
                <c:pt idx="117">
                  <c:v>86.35</c:v>
                </c:pt>
                <c:pt idx="118">
                  <c:v>86.42</c:v>
                </c:pt>
                <c:pt idx="119">
                  <c:v>86.49</c:v>
                </c:pt>
                <c:pt idx="120">
                  <c:v>86.5</c:v>
                </c:pt>
                <c:pt idx="121">
                  <c:v>86.51</c:v>
                </c:pt>
                <c:pt idx="122">
                  <c:v>86.53</c:v>
                </c:pt>
                <c:pt idx="123">
                  <c:v>86.53</c:v>
                </c:pt>
                <c:pt idx="124">
                  <c:v>86.59</c:v>
                </c:pt>
                <c:pt idx="125">
                  <c:v>86.62</c:v>
                </c:pt>
                <c:pt idx="126">
                  <c:v>86.62</c:v>
                </c:pt>
                <c:pt idx="127">
                  <c:v>86.62</c:v>
                </c:pt>
                <c:pt idx="128">
                  <c:v>86.72</c:v>
                </c:pt>
                <c:pt idx="129">
                  <c:v>86.76</c:v>
                </c:pt>
                <c:pt idx="130">
                  <c:v>86.8</c:v>
                </c:pt>
                <c:pt idx="131">
                  <c:v>86.81</c:v>
                </c:pt>
                <c:pt idx="132">
                  <c:v>86.85</c:v>
                </c:pt>
                <c:pt idx="133">
                  <c:v>86.87</c:v>
                </c:pt>
                <c:pt idx="134">
                  <c:v>87.02</c:v>
                </c:pt>
                <c:pt idx="135">
                  <c:v>87.06</c:v>
                </c:pt>
                <c:pt idx="136">
                  <c:v>87.08</c:v>
                </c:pt>
                <c:pt idx="137">
                  <c:v>87.12</c:v>
                </c:pt>
                <c:pt idx="138">
                  <c:v>87.16</c:v>
                </c:pt>
                <c:pt idx="139">
                  <c:v>87.17</c:v>
                </c:pt>
                <c:pt idx="140">
                  <c:v>87.2</c:v>
                </c:pt>
                <c:pt idx="141">
                  <c:v>87.24</c:v>
                </c:pt>
                <c:pt idx="142">
                  <c:v>87.24</c:v>
                </c:pt>
                <c:pt idx="143">
                  <c:v>87.35</c:v>
                </c:pt>
                <c:pt idx="144">
                  <c:v>87.39</c:v>
                </c:pt>
                <c:pt idx="145">
                  <c:v>87.43</c:v>
                </c:pt>
                <c:pt idx="146">
                  <c:v>87.43</c:v>
                </c:pt>
                <c:pt idx="147">
                  <c:v>87.46</c:v>
                </c:pt>
                <c:pt idx="148">
                  <c:v>87.57</c:v>
                </c:pt>
                <c:pt idx="149">
                  <c:v>87.6</c:v>
                </c:pt>
                <c:pt idx="150">
                  <c:v>87.65</c:v>
                </c:pt>
                <c:pt idx="151">
                  <c:v>87.71</c:v>
                </c:pt>
                <c:pt idx="152">
                  <c:v>87.73</c:v>
                </c:pt>
                <c:pt idx="153">
                  <c:v>87.76</c:v>
                </c:pt>
                <c:pt idx="154">
                  <c:v>87.76</c:v>
                </c:pt>
                <c:pt idx="155">
                  <c:v>87.79</c:v>
                </c:pt>
                <c:pt idx="156">
                  <c:v>87.8</c:v>
                </c:pt>
                <c:pt idx="157">
                  <c:v>87.81</c:v>
                </c:pt>
                <c:pt idx="158">
                  <c:v>87.81</c:v>
                </c:pt>
                <c:pt idx="159">
                  <c:v>87.82</c:v>
                </c:pt>
                <c:pt idx="160">
                  <c:v>87.86</c:v>
                </c:pt>
                <c:pt idx="161">
                  <c:v>87.87</c:v>
                </c:pt>
                <c:pt idx="162">
                  <c:v>87.89</c:v>
                </c:pt>
                <c:pt idx="163">
                  <c:v>87.92</c:v>
                </c:pt>
                <c:pt idx="164">
                  <c:v>87.95</c:v>
                </c:pt>
                <c:pt idx="165">
                  <c:v>88.04</c:v>
                </c:pt>
                <c:pt idx="166">
                  <c:v>88.1</c:v>
                </c:pt>
                <c:pt idx="167">
                  <c:v>88.22</c:v>
                </c:pt>
                <c:pt idx="168">
                  <c:v>88.3</c:v>
                </c:pt>
                <c:pt idx="169">
                  <c:v>88.38</c:v>
                </c:pt>
                <c:pt idx="170">
                  <c:v>88.45</c:v>
                </c:pt>
                <c:pt idx="171">
                  <c:v>88.47</c:v>
                </c:pt>
                <c:pt idx="172">
                  <c:v>88.5</c:v>
                </c:pt>
                <c:pt idx="173">
                  <c:v>88.53</c:v>
                </c:pt>
                <c:pt idx="174">
                  <c:v>88.57</c:v>
                </c:pt>
                <c:pt idx="175">
                  <c:v>88.62</c:v>
                </c:pt>
                <c:pt idx="176">
                  <c:v>88.69</c:v>
                </c:pt>
                <c:pt idx="177">
                  <c:v>88.77</c:v>
                </c:pt>
                <c:pt idx="178">
                  <c:v>88.78</c:v>
                </c:pt>
                <c:pt idx="179">
                  <c:v>88.82</c:v>
                </c:pt>
                <c:pt idx="180">
                  <c:v>88.86</c:v>
                </c:pt>
                <c:pt idx="181">
                  <c:v>88.87</c:v>
                </c:pt>
                <c:pt idx="182">
                  <c:v>88.87</c:v>
                </c:pt>
                <c:pt idx="183">
                  <c:v>88.9</c:v>
                </c:pt>
                <c:pt idx="184">
                  <c:v>88.9</c:v>
                </c:pt>
                <c:pt idx="185">
                  <c:v>88.91</c:v>
                </c:pt>
                <c:pt idx="186">
                  <c:v>88.94</c:v>
                </c:pt>
                <c:pt idx="187">
                  <c:v>88.98</c:v>
                </c:pt>
                <c:pt idx="188">
                  <c:v>89.32</c:v>
                </c:pt>
                <c:pt idx="189">
                  <c:v>89.34</c:v>
                </c:pt>
                <c:pt idx="190">
                  <c:v>89.38</c:v>
                </c:pt>
                <c:pt idx="191">
                  <c:v>89.42</c:v>
                </c:pt>
                <c:pt idx="192">
                  <c:v>89.45</c:v>
                </c:pt>
                <c:pt idx="193">
                  <c:v>89.52</c:v>
                </c:pt>
                <c:pt idx="194">
                  <c:v>89.67</c:v>
                </c:pt>
                <c:pt idx="195">
                  <c:v>89.84</c:v>
                </c:pt>
                <c:pt idx="196">
                  <c:v>89.85</c:v>
                </c:pt>
                <c:pt idx="197">
                  <c:v>89.86</c:v>
                </c:pt>
                <c:pt idx="198">
                  <c:v>89.93</c:v>
                </c:pt>
                <c:pt idx="199">
                  <c:v>89.99</c:v>
                </c:pt>
                <c:pt idx="200">
                  <c:v>90.08</c:v>
                </c:pt>
                <c:pt idx="201">
                  <c:v>90.12</c:v>
                </c:pt>
                <c:pt idx="202">
                  <c:v>90.16</c:v>
                </c:pt>
                <c:pt idx="203">
                  <c:v>90.16</c:v>
                </c:pt>
                <c:pt idx="204">
                  <c:v>90.47</c:v>
                </c:pt>
                <c:pt idx="205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1E-4740-8716-8CDB03104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67759"/>
        <c:axId val="1"/>
      </c:scatterChart>
      <c:valAx>
        <c:axId val="1158567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67759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HP18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'[3]HP18 (sort)'!$K$19:$K$281</c:f>
              <c:numCache>
                <c:formatCode>General</c:formatCode>
                <c:ptCount val="263"/>
                <c:pt idx="0">
                  <c:v>145</c:v>
                </c:pt>
                <c:pt idx="1">
                  <c:v>170</c:v>
                </c:pt>
                <c:pt idx="2">
                  <c:v>172</c:v>
                </c:pt>
                <c:pt idx="3">
                  <c:v>174</c:v>
                </c:pt>
                <c:pt idx="4">
                  <c:v>176</c:v>
                </c:pt>
                <c:pt idx="5">
                  <c:v>178</c:v>
                </c:pt>
                <c:pt idx="6">
                  <c:v>179</c:v>
                </c:pt>
                <c:pt idx="7">
                  <c:v>180</c:v>
                </c:pt>
                <c:pt idx="8">
                  <c:v>180</c:v>
                </c:pt>
                <c:pt idx="9">
                  <c:v>181</c:v>
                </c:pt>
                <c:pt idx="10">
                  <c:v>181</c:v>
                </c:pt>
                <c:pt idx="11">
                  <c:v>182</c:v>
                </c:pt>
                <c:pt idx="12">
                  <c:v>182</c:v>
                </c:pt>
                <c:pt idx="13">
                  <c:v>183</c:v>
                </c:pt>
                <c:pt idx="14">
                  <c:v>184</c:v>
                </c:pt>
                <c:pt idx="15">
                  <c:v>184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186</c:v>
                </c:pt>
                <c:pt idx="23">
                  <c:v>187</c:v>
                </c:pt>
                <c:pt idx="24">
                  <c:v>187</c:v>
                </c:pt>
                <c:pt idx="25">
                  <c:v>188</c:v>
                </c:pt>
                <c:pt idx="26">
                  <c:v>189</c:v>
                </c:pt>
                <c:pt idx="27">
                  <c:v>189</c:v>
                </c:pt>
                <c:pt idx="28">
                  <c:v>190</c:v>
                </c:pt>
                <c:pt idx="29">
                  <c:v>190</c:v>
                </c:pt>
                <c:pt idx="30">
                  <c:v>190</c:v>
                </c:pt>
                <c:pt idx="31">
                  <c:v>190</c:v>
                </c:pt>
                <c:pt idx="32">
                  <c:v>190</c:v>
                </c:pt>
                <c:pt idx="33">
                  <c:v>190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193</c:v>
                </c:pt>
                <c:pt idx="39">
                  <c:v>193</c:v>
                </c:pt>
                <c:pt idx="40">
                  <c:v>194</c:v>
                </c:pt>
                <c:pt idx="41">
                  <c:v>194</c:v>
                </c:pt>
                <c:pt idx="42">
                  <c:v>194</c:v>
                </c:pt>
                <c:pt idx="43">
                  <c:v>195</c:v>
                </c:pt>
                <c:pt idx="44">
                  <c:v>195</c:v>
                </c:pt>
                <c:pt idx="45">
                  <c:v>195</c:v>
                </c:pt>
                <c:pt idx="46">
                  <c:v>196</c:v>
                </c:pt>
                <c:pt idx="47">
                  <c:v>196</c:v>
                </c:pt>
                <c:pt idx="48">
                  <c:v>196</c:v>
                </c:pt>
                <c:pt idx="49">
                  <c:v>197</c:v>
                </c:pt>
                <c:pt idx="50">
                  <c:v>197</c:v>
                </c:pt>
                <c:pt idx="51">
                  <c:v>198</c:v>
                </c:pt>
                <c:pt idx="52">
                  <c:v>198</c:v>
                </c:pt>
                <c:pt idx="53">
                  <c:v>199</c:v>
                </c:pt>
                <c:pt idx="54">
                  <c:v>199</c:v>
                </c:pt>
                <c:pt idx="55">
                  <c:v>199</c:v>
                </c:pt>
                <c:pt idx="56">
                  <c:v>199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201</c:v>
                </c:pt>
                <c:pt idx="66">
                  <c:v>202</c:v>
                </c:pt>
                <c:pt idx="67">
                  <c:v>202</c:v>
                </c:pt>
                <c:pt idx="68">
                  <c:v>202</c:v>
                </c:pt>
                <c:pt idx="69">
                  <c:v>202</c:v>
                </c:pt>
                <c:pt idx="70">
                  <c:v>202</c:v>
                </c:pt>
                <c:pt idx="71">
                  <c:v>202</c:v>
                </c:pt>
                <c:pt idx="72">
                  <c:v>202</c:v>
                </c:pt>
                <c:pt idx="73">
                  <c:v>203</c:v>
                </c:pt>
                <c:pt idx="74">
                  <c:v>203</c:v>
                </c:pt>
                <c:pt idx="75">
                  <c:v>203</c:v>
                </c:pt>
                <c:pt idx="76">
                  <c:v>204</c:v>
                </c:pt>
                <c:pt idx="77">
                  <c:v>204</c:v>
                </c:pt>
                <c:pt idx="78">
                  <c:v>204</c:v>
                </c:pt>
                <c:pt idx="79">
                  <c:v>204</c:v>
                </c:pt>
                <c:pt idx="80">
                  <c:v>204</c:v>
                </c:pt>
                <c:pt idx="81">
                  <c:v>204</c:v>
                </c:pt>
                <c:pt idx="82">
                  <c:v>205</c:v>
                </c:pt>
                <c:pt idx="83">
                  <c:v>205</c:v>
                </c:pt>
                <c:pt idx="84">
                  <c:v>205</c:v>
                </c:pt>
                <c:pt idx="85">
                  <c:v>205</c:v>
                </c:pt>
                <c:pt idx="86">
                  <c:v>205</c:v>
                </c:pt>
                <c:pt idx="87">
                  <c:v>205</c:v>
                </c:pt>
                <c:pt idx="88">
                  <c:v>205</c:v>
                </c:pt>
                <c:pt idx="89">
                  <c:v>206</c:v>
                </c:pt>
                <c:pt idx="90">
                  <c:v>206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208</c:v>
                </c:pt>
                <c:pt idx="100">
                  <c:v>209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211</c:v>
                </c:pt>
                <c:pt idx="114">
                  <c:v>212</c:v>
                </c:pt>
                <c:pt idx="115">
                  <c:v>212</c:v>
                </c:pt>
                <c:pt idx="116">
                  <c:v>213</c:v>
                </c:pt>
                <c:pt idx="117">
                  <c:v>213</c:v>
                </c:pt>
                <c:pt idx="118">
                  <c:v>213</c:v>
                </c:pt>
                <c:pt idx="119">
                  <c:v>214</c:v>
                </c:pt>
                <c:pt idx="120">
                  <c:v>214</c:v>
                </c:pt>
                <c:pt idx="121">
                  <c:v>215</c:v>
                </c:pt>
                <c:pt idx="122">
                  <c:v>215</c:v>
                </c:pt>
                <c:pt idx="123">
                  <c:v>215</c:v>
                </c:pt>
                <c:pt idx="124">
                  <c:v>216</c:v>
                </c:pt>
                <c:pt idx="125">
                  <c:v>216</c:v>
                </c:pt>
                <c:pt idx="126">
                  <c:v>217</c:v>
                </c:pt>
                <c:pt idx="127">
                  <c:v>217</c:v>
                </c:pt>
                <c:pt idx="128">
                  <c:v>218</c:v>
                </c:pt>
                <c:pt idx="129">
                  <c:v>218</c:v>
                </c:pt>
                <c:pt idx="130">
                  <c:v>219</c:v>
                </c:pt>
                <c:pt idx="131">
                  <c:v>219</c:v>
                </c:pt>
                <c:pt idx="132">
                  <c:v>219</c:v>
                </c:pt>
                <c:pt idx="133">
                  <c:v>221</c:v>
                </c:pt>
                <c:pt idx="134">
                  <c:v>221</c:v>
                </c:pt>
                <c:pt idx="135">
                  <c:v>222</c:v>
                </c:pt>
                <c:pt idx="136">
                  <c:v>223</c:v>
                </c:pt>
                <c:pt idx="137">
                  <c:v>223</c:v>
                </c:pt>
                <c:pt idx="138">
                  <c:v>223</c:v>
                </c:pt>
                <c:pt idx="139">
                  <c:v>223</c:v>
                </c:pt>
                <c:pt idx="140">
                  <c:v>223</c:v>
                </c:pt>
                <c:pt idx="141">
                  <c:v>224</c:v>
                </c:pt>
                <c:pt idx="142">
                  <c:v>224</c:v>
                </c:pt>
                <c:pt idx="143">
                  <c:v>224</c:v>
                </c:pt>
                <c:pt idx="144">
                  <c:v>224</c:v>
                </c:pt>
                <c:pt idx="145">
                  <c:v>224</c:v>
                </c:pt>
                <c:pt idx="146">
                  <c:v>224</c:v>
                </c:pt>
                <c:pt idx="147">
                  <c:v>224</c:v>
                </c:pt>
                <c:pt idx="148">
                  <c:v>224</c:v>
                </c:pt>
                <c:pt idx="149">
                  <c:v>225</c:v>
                </c:pt>
                <c:pt idx="150">
                  <c:v>225</c:v>
                </c:pt>
                <c:pt idx="151">
                  <c:v>225</c:v>
                </c:pt>
                <c:pt idx="152">
                  <c:v>225</c:v>
                </c:pt>
                <c:pt idx="153">
                  <c:v>225</c:v>
                </c:pt>
                <c:pt idx="154">
                  <c:v>225</c:v>
                </c:pt>
                <c:pt idx="155">
                  <c:v>225</c:v>
                </c:pt>
                <c:pt idx="156">
                  <c:v>225</c:v>
                </c:pt>
                <c:pt idx="157">
                  <c:v>225</c:v>
                </c:pt>
                <c:pt idx="158">
                  <c:v>226</c:v>
                </c:pt>
                <c:pt idx="159">
                  <c:v>226</c:v>
                </c:pt>
                <c:pt idx="160">
                  <c:v>226</c:v>
                </c:pt>
                <c:pt idx="161">
                  <c:v>227</c:v>
                </c:pt>
                <c:pt idx="162">
                  <c:v>227</c:v>
                </c:pt>
                <c:pt idx="163">
                  <c:v>228</c:v>
                </c:pt>
                <c:pt idx="164">
                  <c:v>228</c:v>
                </c:pt>
                <c:pt idx="165">
                  <c:v>228</c:v>
                </c:pt>
                <c:pt idx="166">
                  <c:v>229</c:v>
                </c:pt>
                <c:pt idx="167">
                  <c:v>229</c:v>
                </c:pt>
                <c:pt idx="168">
                  <c:v>229</c:v>
                </c:pt>
                <c:pt idx="169">
                  <c:v>229</c:v>
                </c:pt>
                <c:pt idx="170">
                  <c:v>230</c:v>
                </c:pt>
                <c:pt idx="171">
                  <c:v>230</c:v>
                </c:pt>
                <c:pt idx="172">
                  <c:v>230</c:v>
                </c:pt>
                <c:pt idx="173">
                  <c:v>231</c:v>
                </c:pt>
                <c:pt idx="174">
                  <c:v>231</c:v>
                </c:pt>
                <c:pt idx="175">
                  <c:v>231</c:v>
                </c:pt>
                <c:pt idx="176">
                  <c:v>231</c:v>
                </c:pt>
                <c:pt idx="177">
                  <c:v>231</c:v>
                </c:pt>
                <c:pt idx="178">
                  <c:v>231</c:v>
                </c:pt>
                <c:pt idx="179">
                  <c:v>232</c:v>
                </c:pt>
                <c:pt idx="180">
                  <c:v>232</c:v>
                </c:pt>
                <c:pt idx="181">
                  <c:v>232</c:v>
                </c:pt>
                <c:pt idx="182">
                  <c:v>232</c:v>
                </c:pt>
                <c:pt idx="183">
                  <c:v>233</c:v>
                </c:pt>
                <c:pt idx="184">
                  <c:v>234</c:v>
                </c:pt>
                <c:pt idx="185">
                  <c:v>234</c:v>
                </c:pt>
                <c:pt idx="186">
                  <c:v>234</c:v>
                </c:pt>
                <c:pt idx="187">
                  <c:v>234</c:v>
                </c:pt>
                <c:pt idx="188">
                  <c:v>234</c:v>
                </c:pt>
                <c:pt idx="189">
                  <c:v>235</c:v>
                </c:pt>
                <c:pt idx="190">
                  <c:v>235</c:v>
                </c:pt>
                <c:pt idx="191">
                  <c:v>235</c:v>
                </c:pt>
                <c:pt idx="192">
                  <c:v>235</c:v>
                </c:pt>
                <c:pt idx="193">
                  <c:v>235</c:v>
                </c:pt>
                <c:pt idx="194">
                  <c:v>236</c:v>
                </c:pt>
                <c:pt idx="195">
                  <c:v>236</c:v>
                </c:pt>
                <c:pt idx="196">
                  <c:v>236</c:v>
                </c:pt>
                <c:pt idx="197">
                  <c:v>236</c:v>
                </c:pt>
                <c:pt idx="198">
                  <c:v>236</c:v>
                </c:pt>
                <c:pt idx="199">
                  <c:v>236</c:v>
                </c:pt>
                <c:pt idx="200">
                  <c:v>236</c:v>
                </c:pt>
                <c:pt idx="201">
                  <c:v>236</c:v>
                </c:pt>
                <c:pt idx="202">
                  <c:v>236</c:v>
                </c:pt>
                <c:pt idx="203">
                  <c:v>236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238</c:v>
                </c:pt>
                <c:pt idx="208">
                  <c:v>238</c:v>
                </c:pt>
                <c:pt idx="209">
                  <c:v>238</c:v>
                </c:pt>
                <c:pt idx="210">
                  <c:v>238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239</c:v>
                </c:pt>
                <c:pt idx="217">
                  <c:v>239</c:v>
                </c:pt>
                <c:pt idx="218">
                  <c:v>239</c:v>
                </c:pt>
                <c:pt idx="219">
                  <c:v>240</c:v>
                </c:pt>
                <c:pt idx="220">
                  <c:v>240</c:v>
                </c:pt>
                <c:pt idx="221">
                  <c:v>240</c:v>
                </c:pt>
                <c:pt idx="222">
                  <c:v>240</c:v>
                </c:pt>
                <c:pt idx="223">
                  <c:v>240</c:v>
                </c:pt>
                <c:pt idx="224">
                  <c:v>240</c:v>
                </c:pt>
                <c:pt idx="225">
                  <c:v>240</c:v>
                </c:pt>
                <c:pt idx="226">
                  <c:v>240</c:v>
                </c:pt>
                <c:pt idx="227">
                  <c:v>241</c:v>
                </c:pt>
                <c:pt idx="228">
                  <c:v>241</c:v>
                </c:pt>
                <c:pt idx="229">
                  <c:v>241</c:v>
                </c:pt>
                <c:pt idx="230">
                  <c:v>241</c:v>
                </c:pt>
                <c:pt idx="231">
                  <c:v>242</c:v>
                </c:pt>
                <c:pt idx="232">
                  <c:v>242</c:v>
                </c:pt>
                <c:pt idx="233">
                  <c:v>242</c:v>
                </c:pt>
                <c:pt idx="234">
                  <c:v>243</c:v>
                </c:pt>
                <c:pt idx="235">
                  <c:v>243</c:v>
                </c:pt>
                <c:pt idx="236">
                  <c:v>243</c:v>
                </c:pt>
                <c:pt idx="237">
                  <c:v>243</c:v>
                </c:pt>
                <c:pt idx="238">
                  <c:v>244</c:v>
                </c:pt>
                <c:pt idx="239">
                  <c:v>244</c:v>
                </c:pt>
                <c:pt idx="240">
                  <c:v>244</c:v>
                </c:pt>
                <c:pt idx="241">
                  <c:v>244</c:v>
                </c:pt>
                <c:pt idx="242">
                  <c:v>244</c:v>
                </c:pt>
                <c:pt idx="243">
                  <c:v>245</c:v>
                </c:pt>
                <c:pt idx="244">
                  <c:v>245</c:v>
                </c:pt>
                <c:pt idx="245">
                  <c:v>245</c:v>
                </c:pt>
                <c:pt idx="246">
                  <c:v>245</c:v>
                </c:pt>
                <c:pt idx="247">
                  <c:v>246</c:v>
                </c:pt>
                <c:pt idx="248">
                  <c:v>246</c:v>
                </c:pt>
                <c:pt idx="249">
                  <c:v>246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248</c:v>
                </c:pt>
                <c:pt idx="256">
                  <c:v>248</c:v>
                </c:pt>
                <c:pt idx="257">
                  <c:v>248</c:v>
                </c:pt>
                <c:pt idx="258">
                  <c:v>248</c:v>
                </c:pt>
                <c:pt idx="259">
                  <c:v>249</c:v>
                </c:pt>
                <c:pt idx="260">
                  <c:v>250</c:v>
                </c:pt>
                <c:pt idx="261">
                  <c:v>250</c:v>
                </c:pt>
                <c:pt idx="262">
                  <c:v>255</c:v>
                </c:pt>
              </c:numCache>
            </c:numRef>
          </c:xVal>
          <c:yVal>
            <c:numRef>
              <c:f>'[3]HP18 (sort)'!$B$19:$B$281</c:f>
              <c:numCache>
                <c:formatCode>General</c:formatCode>
                <c:ptCount val="263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69.67</c:v>
                </c:pt>
                <c:pt idx="5">
                  <c:v>69.83</c:v>
                </c:pt>
                <c:pt idx="6">
                  <c:v>70.819999999999993</c:v>
                </c:pt>
                <c:pt idx="7">
                  <c:v>70.87</c:v>
                </c:pt>
                <c:pt idx="8">
                  <c:v>71.150000000000006</c:v>
                </c:pt>
                <c:pt idx="9">
                  <c:v>71.650000000000006</c:v>
                </c:pt>
                <c:pt idx="10">
                  <c:v>71.650000000000006</c:v>
                </c:pt>
                <c:pt idx="11">
                  <c:v>72.150000000000006</c:v>
                </c:pt>
                <c:pt idx="12">
                  <c:v>72.22</c:v>
                </c:pt>
                <c:pt idx="13">
                  <c:v>72.63</c:v>
                </c:pt>
                <c:pt idx="14">
                  <c:v>72.87</c:v>
                </c:pt>
                <c:pt idx="15">
                  <c:v>72.95</c:v>
                </c:pt>
                <c:pt idx="16">
                  <c:v>73.12</c:v>
                </c:pt>
                <c:pt idx="17">
                  <c:v>73.260000000000005</c:v>
                </c:pt>
                <c:pt idx="18">
                  <c:v>74.12</c:v>
                </c:pt>
                <c:pt idx="19">
                  <c:v>74.569999999999993</c:v>
                </c:pt>
                <c:pt idx="20">
                  <c:v>74.709999999999994</c:v>
                </c:pt>
                <c:pt idx="21">
                  <c:v>74.930000000000007</c:v>
                </c:pt>
                <c:pt idx="22">
                  <c:v>75.44</c:v>
                </c:pt>
                <c:pt idx="23">
                  <c:v>75.81</c:v>
                </c:pt>
                <c:pt idx="24">
                  <c:v>76.17</c:v>
                </c:pt>
                <c:pt idx="25">
                  <c:v>76.58</c:v>
                </c:pt>
                <c:pt idx="26">
                  <c:v>76.650000000000006</c:v>
                </c:pt>
                <c:pt idx="27">
                  <c:v>76.75</c:v>
                </c:pt>
                <c:pt idx="28">
                  <c:v>76.94</c:v>
                </c:pt>
                <c:pt idx="29">
                  <c:v>77.03</c:v>
                </c:pt>
                <c:pt idx="30">
                  <c:v>77.2</c:v>
                </c:pt>
                <c:pt idx="31">
                  <c:v>77.36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77.77</c:v>
                </c:pt>
                <c:pt idx="35">
                  <c:v>78.349999999999994</c:v>
                </c:pt>
                <c:pt idx="36">
                  <c:v>78.489999999999995</c:v>
                </c:pt>
                <c:pt idx="37">
                  <c:v>78.739999999999995</c:v>
                </c:pt>
                <c:pt idx="38">
                  <c:v>78.81</c:v>
                </c:pt>
                <c:pt idx="39">
                  <c:v>78.87</c:v>
                </c:pt>
                <c:pt idx="40">
                  <c:v>78.930000000000007</c:v>
                </c:pt>
                <c:pt idx="41">
                  <c:v>79.03</c:v>
                </c:pt>
                <c:pt idx="42">
                  <c:v>79.19</c:v>
                </c:pt>
                <c:pt idx="43">
                  <c:v>79.2</c:v>
                </c:pt>
                <c:pt idx="44">
                  <c:v>79.42</c:v>
                </c:pt>
                <c:pt idx="45">
                  <c:v>79.61</c:v>
                </c:pt>
                <c:pt idx="46">
                  <c:v>79.75</c:v>
                </c:pt>
                <c:pt idx="47">
                  <c:v>79.75</c:v>
                </c:pt>
                <c:pt idx="48">
                  <c:v>79.89</c:v>
                </c:pt>
                <c:pt idx="49">
                  <c:v>79.97</c:v>
                </c:pt>
                <c:pt idx="50">
                  <c:v>79.98</c:v>
                </c:pt>
                <c:pt idx="51">
                  <c:v>80.099999999999994</c:v>
                </c:pt>
                <c:pt idx="52">
                  <c:v>80.12</c:v>
                </c:pt>
                <c:pt idx="53">
                  <c:v>80.260000000000005</c:v>
                </c:pt>
                <c:pt idx="54">
                  <c:v>80.319999999999993</c:v>
                </c:pt>
                <c:pt idx="55">
                  <c:v>80.33</c:v>
                </c:pt>
                <c:pt idx="56">
                  <c:v>80.58</c:v>
                </c:pt>
                <c:pt idx="57">
                  <c:v>80.59</c:v>
                </c:pt>
                <c:pt idx="58">
                  <c:v>80.75</c:v>
                </c:pt>
                <c:pt idx="59">
                  <c:v>80.760000000000005</c:v>
                </c:pt>
                <c:pt idx="60">
                  <c:v>80.78</c:v>
                </c:pt>
                <c:pt idx="61">
                  <c:v>80.78</c:v>
                </c:pt>
                <c:pt idx="62">
                  <c:v>80.790000000000006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81.02</c:v>
                </c:pt>
                <c:pt idx="67">
                  <c:v>81.08</c:v>
                </c:pt>
                <c:pt idx="68">
                  <c:v>81.209999999999994</c:v>
                </c:pt>
                <c:pt idx="69">
                  <c:v>81.209999999999994</c:v>
                </c:pt>
                <c:pt idx="70">
                  <c:v>81.25</c:v>
                </c:pt>
                <c:pt idx="71">
                  <c:v>81.319999999999993</c:v>
                </c:pt>
                <c:pt idx="72">
                  <c:v>81.42</c:v>
                </c:pt>
                <c:pt idx="73">
                  <c:v>81.459999999999994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81.599999999999994</c:v>
                </c:pt>
                <c:pt idx="78">
                  <c:v>81.62</c:v>
                </c:pt>
                <c:pt idx="79">
                  <c:v>81.709999999999994</c:v>
                </c:pt>
                <c:pt idx="80">
                  <c:v>81.78</c:v>
                </c:pt>
                <c:pt idx="81">
                  <c:v>81.790000000000006</c:v>
                </c:pt>
                <c:pt idx="82">
                  <c:v>81.819999999999993</c:v>
                </c:pt>
                <c:pt idx="83">
                  <c:v>81.84</c:v>
                </c:pt>
                <c:pt idx="84">
                  <c:v>81.84</c:v>
                </c:pt>
                <c:pt idx="85">
                  <c:v>81.94</c:v>
                </c:pt>
                <c:pt idx="86">
                  <c:v>81.97</c:v>
                </c:pt>
                <c:pt idx="87">
                  <c:v>82.03</c:v>
                </c:pt>
                <c:pt idx="88">
                  <c:v>82.09</c:v>
                </c:pt>
                <c:pt idx="89">
                  <c:v>82.14</c:v>
                </c:pt>
                <c:pt idx="90">
                  <c:v>82.3</c:v>
                </c:pt>
                <c:pt idx="91">
                  <c:v>82.42</c:v>
                </c:pt>
                <c:pt idx="92">
                  <c:v>82.58</c:v>
                </c:pt>
                <c:pt idx="93">
                  <c:v>82.58</c:v>
                </c:pt>
                <c:pt idx="94">
                  <c:v>82.64</c:v>
                </c:pt>
                <c:pt idx="95">
                  <c:v>82.66</c:v>
                </c:pt>
                <c:pt idx="96">
                  <c:v>82.75</c:v>
                </c:pt>
                <c:pt idx="97">
                  <c:v>82.75</c:v>
                </c:pt>
                <c:pt idx="98">
                  <c:v>82.87</c:v>
                </c:pt>
                <c:pt idx="99">
                  <c:v>82.92</c:v>
                </c:pt>
                <c:pt idx="100">
                  <c:v>82.98</c:v>
                </c:pt>
                <c:pt idx="101">
                  <c:v>83</c:v>
                </c:pt>
                <c:pt idx="102">
                  <c:v>83.04</c:v>
                </c:pt>
                <c:pt idx="103">
                  <c:v>83.09</c:v>
                </c:pt>
                <c:pt idx="104">
                  <c:v>83.37</c:v>
                </c:pt>
                <c:pt idx="105">
                  <c:v>83.4</c:v>
                </c:pt>
                <c:pt idx="106">
                  <c:v>83.43</c:v>
                </c:pt>
                <c:pt idx="107">
                  <c:v>83.5</c:v>
                </c:pt>
                <c:pt idx="108">
                  <c:v>83.53</c:v>
                </c:pt>
                <c:pt idx="109">
                  <c:v>83.53</c:v>
                </c:pt>
                <c:pt idx="110">
                  <c:v>83.53</c:v>
                </c:pt>
                <c:pt idx="111">
                  <c:v>83.66</c:v>
                </c:pt>
                <c:pt idx="112">
                  <c:v>83.66</c:v>
                </c:pt>
                <c:pt idx="113">
                  <c:v>83.66</c:v>
                </c:pt>
                <c:pt idx="114">
                  <c:v>83.66</c:v>
                </c:pt>
                <c:pt idx="115">
                  <c:v>83.7</c:v>
                </c:pt>
                <c:pt idx="116">
                  <c:v>83.71</c:v>
                </c:pt>
                <c:pt idx="117">
                  <c:v>83.8</c:v>
                </c:pt>
                <c:pt idx="118">
                  <c:v>83.89</c:v>
                </c:pt>
                <c:pt idx="119">
                  <c:v>84.05</c:v>
                </c:pt>
                <c:pt idx="120">
                  <c:v>84.05</c:v>
                </c:pt>
                <c:pt idx="121">
                  <c:v>84.18</c:v>
                </c:pt>
                <c:pt idx="122">
                  <c:v>84.26</c:v>
                </c:pt>
                <c:pt idx="123">
                  <c:v>84.33</c:v>
                </c:pt>
                <c:pt idx="124">
                  <c:v>84.38</c:v>
                </c:pt>
                <c:pt idx="125">
                  <c:v>84.43</c:v>
                </c:pt>
                <c:pt idx="126">
                  <c:v>84.61</c:v>
                </c:pt>
                <c:pt idx="127">
                  <c:v>84.66</c:v>
                </c:pt>
                <c:pt idx="128">
                  <c:v>84.75</c:v>
                </c:pt>
                <c:pt idx="129">
                  <c:v>84.75</c:v>
                </c:pt>
                <c:pt idx="130">
                  <c:v>84.86</c:v>
                </c:pt>
                <c:pt idx="131">
                  <c:v>84.86</c:v>
                </c:pt>
                <c:pt idx="132">
                  <c:v>84.9</c:v>
                </c:pt>
                <c:pt idx="133">
                  <c:v>84.93</c:v>
                </c:pt>
                <c:pt idx="134">
                  <c:v>84.94</c:v>
                </c:pt>
                <c:pt idx="135">
                  <c:v>84.94</c:v>
                </c:pt>
                <c:pt idx="136">
                  <c:v>84.96</c:v>
                </c:pt>
                <c:pt idx="137">
                  <c:v>84.96</c:v>
                </c:pt>
                <c:pt idx="138">
                  <c:v>85.18</c:v>
                </c:pt>
                <c:pt idx="139">
                  <c:v>85.2</c:v>
                </c:pt>
                <c:pt idx="140">
                  <c:v>85.2</c:v>
                </c:pt>
                <c:pt idx="141">
                  <c:v>85.21</c:v>
                </c:pt>
                <c:pt idx="142">
                  <c:v>85.22</c:v>
                </c:pt>
                <c:pt idx="143">
                  <c:v>85.26</c:v>
                </c:pt>
                <c:pt idx="144">
                  <c:v>85.29</c:v>
                </c:pt>
                <c:pt idx="145">
                  <c:v>85.5</c:v>
                </c:pt>
                <c:pt idx="146">
                  <c:v>85.51</c:v>
                </c:pt>
                <c:pt idx="147">
                  <c:v>85.59</c:v>
                </c:pt>
                <c:pt idx="148">
                  <c:v>85.59</c:v>
                </c:pt>
                <c:pt idx="149">
                  <c:v>85.6</c:v>
                </c:pt>
                <c:pt idx="150">
                  <c:v>85.69</c:v>
                </c:pt>
                <c:pt idx="151">
                  <c:v>85.83</c:v>
                </c:pt>
                <c:pt idx="152">
                  <c:v>85.91</c:v>
                </c:pt>
                <c:pt idx="153">
                  <c:v>85.95</c:v>
                </c:pt>
                <c:pt idx="154">
                  <c:v>86</c:v>
                </c:pt>
                <c:pt idx="155">
                  <c:v>86.1</c:v>
                </c:pt>
                <c:pt idx="156">
                  <c:v>86.15</c:v>
                </c:pt>
                <c:pt idx="157">
                  <c:v>86.22</c:v>
                </c:pt>
                <c:pt idx="158">
                  <c:v>86.35</c:v>
                </c:pt>
                <c:pt idx="159">
                  <c:v>86.42</c:v>
                </c:pt>
                <c:pt idx="160">
                  <c:v>86.49</c:v>
                </c:pt>
                <c:pt idx="161">
                  <c:v>86.5</c:v>
                </c:pt>
                <c:pt idx="162">
                  <c:v>86.51</c:v>
                </c:pt>
                <c:pt idx="163">
                  <c:v>86.53</c:v>
                </c:pt>
                <c:pt idx="164">
                  <c:v>86.53</c:v>
                </c:pt>
                <c:pt idx="165">
                  <c:v>86.59</c:v>
                </c:pt>
                <c:pt idx="166">
                  <c:v>86.62</c:v>
                </c:pt>
                <c:pt idx="167">
                  <c:v>86.62</c:v>
                </c:pt>
                <c:pt idx="168">
                  <c:v>86.62</c:v>
                </c:pt>
                <c:pt idx="169">
                  <c:v>86.72</c:v>
                </c:pt>
                <c:pt idx="170">
                  <c:v>86.76</c:v>
                </c:pt>
                <c:pt idx="171">
                  <c:v>86.8</c:v>
                </c:pt>
                <c:pt idx="172">
                  <c:v>86.81</c:v>
                </c:pt>
                <c:pt idx="173">
                  <c:v>86.85</c:v>
                </c:pt>
                <c:pt idx="174">
                  <c:v>86.87</c:v>
                </c:pt>
                <c:pt idx="175">
                  <c:v>87.02</c:v>
                </c:pt>
                <c:pt idx="176">
                  <c:v>87.06</c:v>
                </c:pt>
                <c:pt idx="177">
                  <c:v>87.08</c:v>
                </c:pt>
                <c:pt idx="178">
                  <c:v>87.12</c:v>
                </c:pt>
                <c:pt idx="179">
                  <c:v>87.16</c:v>
                </c:pt>
                <c:pt idx="180">
                  <c:v>87.17</c:v>
                </c:pt>
                <c:pt idx="181">
                  <c:v>87.2</c:v>
                </c:pt>
                <c:pt idx="182">
                  <c:v>87.24</c:v>
                </c:pt>
                <c:pt idx="183">
                  <c:v>87.24</c:v>
                </c:pt>
                <c:pt idx="184">
                  <c:v>87.35</c:v>
                </c:pt>
                <c:pt idx="185">
                  <c:v>87.39</c:v>
                </c:pt>
                <c:pt idx="186">
                  <c:v>87.43</c:v>
                </c:pt>
                <c:pt idx="187">
                  <c:v>87.43</c:v>
                </c:pt>
                <c:pt idx="188">
                  <c:v>87.46</c:v>
                </c:pt>
                <c:pt idx="189">
                  <c:v>87.57</c:v>
                </c:pt>
                <c:pt idx="190">
                  <c:v>87.6</c:v>
                </c:pt>
                <c:pt idx="191">
                  <c:v>87.65</c:v>
                </c:pt>
                <c:pt idx="192">
                  <c:v>87.71</c:v>
                </c:pt>
                <c:pt idx="193">
                  <c:v>87.73</c:v>
                </c:pt>
                <c:pt idx="194">
                  <c:v>87.76</c:v>
                </c:pt>
                <c:pt idx="195">
                  <c:v>87.76</c:v>
                </c:pt>
                <c:pt idx="196">
                  <c:v>87.79</c:v>
                </c:pt>
                <c:pt idx="197">
                  <c:v>87.8</c:v>
                </c:pt>
                <c:pt idx="198">
                  <c:v>87.81</c:v>
                </c:pt>
                <c:pt idx="199">
                  <c:v>87.81</c:v>
                </c:pt>
                <c:pt idx="200">
                  <c:v>87.82</c:v>
                </c:pt>
                <c:pt idx="201">
                  <c:v>87.86</c:v>
                </c:pt>
                <c:pt idx="202">
                  <c:v>87.87</c:v>
                </c:pt>
                <c:pt idx="203">
                  <c:v>87.89</c:v>
                </c:pt>
                <c:pt idx="204">
                  <c:v>87.92</c:v>
                </c:pt>
                <c:pt idx="205">
                  <c:v>87.95</c:v>
                </c:pt>
                <c:pt idx="206">
                  <c:v>88.04</c:v>
                </c:pt>
                <c:pt idx="207">
                  <c:v>88.1</c:v>
                </c:pt>
                <c:pt idx="208">
                  <c:v>88.22</c:v>
                </c:pt>
                <c:pt idx="209">
                  <c:v>88.3</c:v>
                </c:pt>
                <c:pt idx="210">
                  <c:v>88.38</c:v>
                </c:pt>
                <c:pt idx="211">
                  <c:v>88.45</c:v>
                </c:pt>
                <c:pt idx="212">
                  <c:v>88.47</c:v>
                </c:pt>
                <c:pt idx="213">
                  <c:v>88.5</c:v>
                </c:pt>
                <c:pt idx="214">
                  <c:v>88.53</c:v>
                </c:pt>
                <c:pt idx="215">
                  <c:v>88.57</c:v>
                </c:pt>
                <c:pt idx="216">
                  <c:v>88.62</c:v>
                </c:pt>
                <c:pt idx="217">
                  <c:v>88.69</c:v>
                </c:pt>
                <c:pt idx="218">
                  <c:v>88.77</c:v>
                </c:pt>
                <c:pt idx="219">
                  <c:v>88.78</c:v>
                </c:pt>
                <c:pt idx="220">
                  <c:v>88.82</c:v>
                </c:pt>
                <c:pt idx="221">
                  <c:v>88.86</c:v>
                </c:pt>
                <c:pt idx="222">
                  <c:v>88.87</c:v>
                </c:pt>
                <c:pt idx="223">
                  <c:v>88.87</c:v>
                </c:pt>
                <c:pt idx="224">
                  <c:v>88.9</c:v>
                </c:pt>
                <c:pt idx="225">
                  <c:v>88.9</c:v>
                </c:pt>
                <c:pt idx="226">
                  <c:v>88.91</c:v>
                </c:pt>
                <c:pt idx="227">
                  <c:v>88.94</c:v>
                </c:pt>
                <c:pt idx="228">
                  <c:v>88.98</c:v>
                </c:pt>
                <c:pt idx="229">
                  <c:v>89.05</c:v>
                </c:pt>
                <c:pt idx="230">
                  <c:v>89.06</c:v>
                </c:pt>
                <c:pt idx="231">
                  <c:v>89.1</c:v>
                </c:pt>
                <c:pt idx="232">
                  <c:v>89.11</c:v>
                </c:pt>
                <c:pt idx="233">
                  <c:v>89.14</c:v>
                </c:pt>
                <c:pt idx="234">
                  <c:v>89.16</c:v>
                </c:pt>
                <c:pt idx="235">
                  <c:v>89.2</c:v>
                </c:pt>
                <c:pt idx="236">
                  <c:v>89.2</c:v>
                </c:pt>
                <c:pt idx="237">
                  <c:v>89.2</c:v>
                </c:pt>
                <c:pt idx="238">
                  <c:v>89.21</c:v>
                </c:pt>
                <c:pt idx="239">
                  <c:v>89.22</c:v>
                </c:pt>
                <c:pt idx="240">
                  <c:v>89.27</c:v>
                </c:pt>
                <c:pt idx="241">
                  <c:v>89.27</c:v>
                </c:pt>
                <c:pt idx="242">
                  <c:v>89.28</c:v>
                </c:pt>
                <c:pt idx="243">
                  <c:v>89.32</c:v>
                </c:pt>
                <c:pt idx="244">
                  <c:v>89.32</c:v>
                </c:pt>
                <c:pt idx="245">
                  <c:v>89.32</c:v>
                </c:pt>
                <c:pt idx="246">
                  <c:v>89.34</c:v>
                </c:pt>
                <c:pt idx="247">
                  <c:v>89.38</c:v>
                </c:pt>
                <c:pt idx="248">
                  <c:v>89.42</c:v>
                </c:pt>
                <c:pt idx="249">
                  <c:v>89.45</c:v>
                </c:pt>
                <c:pt idx="250">
                  <c:v>89.52</c:v>
                </c:pt>
                <c:pt idx="251">
                  <c:v>89.67</c:v>
                </c:pt>
                <c:pt idx="252">
                  <c:v>89.84</c:v>
                </c:pt>
                <c:pt idx="253">
                  <c:v>89.85</c:v>
                </c:pt>
                <c:pt idx="254">
                  <c:v>89.86</c:v>
                </c:pt>
                <c:pt idx="255">
                  <c:v>89.93</c:v>
                </c:pt>
                <c:pt idx="256">
                  <c:v>89.99</c:v>
                </c:pt>
                <c:pt idx="257">
                  <c:v>90.08</c:v>
                </c:pt>
                <c:pt idx="258">
                  <c:v>90.12</c:v>
                </c:pt>
                <c:pt idx="259">
                  <c:v>90.16</c:v>
                </c:pt>
                <c:pt idx="260">
                  <c:v>90.16</c:v>
                </c:pt>
                <c:pt idx="261">
                  <c:v>90.47</c:v>
                </c:pt>
                <c:pt idx="262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CC-48B3-904D-1221CFDDC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86479"/>
        <c:axId val="1"/>
      </c:scatterChart>
      <c:valAx>
        <c:axId val="1158586479"/>
        <c:scaling>
          <c:orientation val="minMax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864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HP19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'[3]HP19 (sort)'!$M$19:$M$281</c:f>
              <c:numCache>
                <c:formatCode>General</c:formatCode>
                <c:ptCount val="263"/>
                <c:pt idx="0">
                  <c:v>160</c:v>
                </c:pt>
                <c:pt idx="1">
                  <c:v>160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161</c:v>
                </c:pt>
                <c:pt idx="6">
                  <c:v>161</c:v>
                </c:pt>
                <c:pt idx="7">
                  <c:v>161</c:v>
                </c:pt>
                <c:pt idx="8">
                  <c:v>163</c:v>
                </c:pt>
                <c:pt idx="9">
                  <c:v>163</c:v>
                </c:pt>
                <c:pt idx="10">
                  <c:v>164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165</c:v>
                </c:pt>
                <c:pt idx="17">
                  <c:v>166</c:v>
                </c:pt>
                <c:pt idx="18">
                  <c:v>166</c:v>
                </c:pt>
                <c:pt idx="19">
                  <c:v>166</c:v>
                </c:pt>
                <c:pt idx="20">
                  <c:v>166</c:v>
                </c:pt>
                <c:pt idx="21">
                  <c:v>166</c:v>
                </c:pt>
                <c:pt idx="22">
                  <c:v>166</c:v>
                </c:pt>
                <c:pt idx="23">
                  <c:v>166</c:v>
                </c:pt>
                <c:pt idx="24">
                  <c:v>166</c:v>
                </c:pt>
                <c:pt idx="25">
                  <c:v>167</c:v>
                </c:pt>
                <c:pt idx="26">
                  <c:v>167</c:v>
                </c:pt>
                <c:pt idx="27">
                  <c:v>167</c:v>
                </c:pt>
                <c:pt idx="28">
                  <c:v>168</c:v>
                </c:pt>
                <c:pt idx="29">
                  <c:v>168</c:v>
                </c:pt>
                <c:pt idx="30">
                  <c:v>168</c:v>
                </c:pt>
                <c:pt idx="31">
                  <c:v>169</c:v>
                </c:pt>
                <c:pt idx="32">
                  <c:v>169</c:v>
                </c:pt>
                <c:pt idx="33">
                  <c:v>169</c:v>
                </c:pt>
                <c:pt idx="34">
                  <c:v>169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171</c:v>
                </c:pt>
                <c:pt idx="43">
                  <c:v>171</c:v>
                </c:pt>
                <c:pt idx="44">
                  <c:v>172</c:v>
                </c:pt>
                <c:pt idx="45">
                  <c:v>172</c:v>
                </c:pt>
                <c:pt idx="46">
                  <c:v>172</c:v>
                </c:pt>
                <c:pt idx="47">
                  <c:v>172</c:v>
                </c:pt>
                <c:pt idx="48">
                  <c:v>172</c:v>
                </c:pt>
                <c:pt idx="49">
                  <c:v>172</c:v>
                </c:pt>
                <c:pt idx="50">
                  <c:v>172</c:v>
                </c:pt>
                <c:pt idx="51">
                  <c:v>172</c:v>
                </c:pt>
                <c:pt idx="52">
                  <c:v>172</c:v>
                </c:pt>
                <c:pt idx="53">
                  <c:v>173</c:v>
                </c:pt>
                <c:pt idx="54">
                  <c:v>173</c:v>
                </c:pt>
                <c:pt idx="55">
                  <c:v>173</c:v>
                </c:pt>
                <c:pt idx="56">
                  <c:v>173</c:v>
                </c:pt>
                <c:pt idx="57">
                  <c:v>173</c:v>
                </c:pt>
                <c:pt idx="58">
                  <c:v>173</c:v>
                </c:pt>
                <c:pt idx="59">
                  <c:v>173</c:v>
                </c:pt>
                <c:pt idx="60">
                  <c:v>174</c:v>
                </c:pt>
                <c:pt idx="61">
                  <c:v>174</c:v>
                </c:pt>
                <c:pt idx="62">
                  <c:v>174</c:v>
                </c:pt>
                <c:pt idx="63">
                  <c:v>174</c:v>
                </c:pt>
                <c:pt idx="64">
                  <c:v>174</c:v>
                </c:pt>
                <c:pt idx="65">
                  <c:v>174</c:v>
                </c:pt>
                <c:pt idx="66">
                  <c:v>175</c:v>
                </c:pt>
                <c:pt idx="67">
                  <c:v>175</c:v>
                </c:pt>
                <c:pt idx="68">
                  <c:v>175</c:v>
                </c:pt>
                <c:pt idx="69">
                  <c:v>175</c:v>
                </c:pt>
                <c:pt idx="70">
                  <c:v>175</c:v>
                </c:pt>
                <c:pt idx="71">
                  <c:v>175</c:v>
                </c:pt>
                <c:pt idx="72">
                  <c:v>175</c:v>
                </c:pt>
                <c:pt idx="73">
                  <c:v>175</c:v>
                </c:pt>
                <c:pt idx="74">
                  <c:v>175</c:v>
                </c:pt>
                <c:pt idx="75">
                  <c:v>175</c:v>
                </c:pt>
                <c:pt idx="76">
                  <c:v>175</c:v>
                </c:pt>
                <c:pt idx="77">
                  <c:v>175</c:v>
                </c:pt>
                <c:pt idx="78">
                  <c:v>175</c:v>
                </c:pt>
                <c:pt idx="79">
                  <c:v>175</c:v>
                </c:pt>
                <c:pt idx="80">
                  <c:v>175</c:v>
                </c:pt>
                <c:pt idx="81">
                  <c:v>175</c:v>
                </c:pt>
                <c:pt idx="82">
                  <c:v>175</c:v>
                </c:pt>
                <c:pt idx="83">
                  <c:v>175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176</c:v>
                </c:pt>
                <c:pt idx="88">
                  <c:v>176</c:v>
                </c:pt>
                <c:pt idx="89">
                  <c:v>176</c:v>
                </c:pt>
                <c:pt idx="90">
                  <c:v>176</c:v>
                </c:pt>
                <c:pt idx="91">
                  <c:v>176</c:v>
                </c:pt>
                <c:pt idx="92">
                  <c:v>176</c:v>
                </c:pt>
                <c:pt idx="93">
                  <c:v>177</c:v>
                </c:pt>
                <c:pt idx="94">
                  <c:v>177</c:v>
                </c:pt>
                <c:pt idx="95">
                  <c:v>177</c:v>
                </c:pt>
                <c:pt idx="96">
                  <c:v>177</c:v>
                </c:pt>
                <c:pt idx="97">
                  <c:v>178</c:v>
                </c:pt>
                <c:pt idx="98">
                  <c:v>178</c:v>
                </c:pt>
                <c:pt idx="99">
                  <c:v>178</c:v>
                </c:pt>
                <c:pt idx="100">
                  <c:v>178</c:v>
                </c:pt>
                <c:pt idx="101">
                  <c:v>178</c:v>
                </c:pt>
                <c:pt idx="102">
                  <c:v>179</c:v>
                </c:pt>
                <c:pt idx="103">
                  <c:v>179</c:v>
                </c:pt>
                <c:pt idx="104">
                  <c:v>179</c:v>
                </c:pt>
                <c:pt idx="105">
                  <c:v>179</c:v>
                </c:pt>
                <c:pt idx="106">
                  <c:v>179</c:v>
                </c:pt>
                <c:pt idx="107">
                  <c:v>179</c:v>
                </c:pt>
                <c:pt idx="108">
                  <c:v>179</c:v>
                </c:pt>
                <c:pt idx="109">
                  <c:v>180</c:v>
                </c:pt>
                <c:pt idx="110">
                  <c:v>180</c:v>
                </c:pt>
                <c:pt idx="111">
                  <c:v>180</c:v>
                </c:pt>
                <c:pt idx="112">
                  <c:v>180</c:v>
                </c:pt>
                <c:pt idx="113">
                  <c:v>180</c:v>
                </c:pt>
                <c:pt idx="114">
                  <c:v>180</c:v>
                </c:pt>
                <c:pt idx="115">
                  <c:v>180</c:v>
                </c:pt>
                <c:pt idx="116">
                  <c:v>180</c:v>
                </c:pt>
                <c:pt idx="117">
                  <c:v>180</c:v>
                </c:pt>
                <c:pt idx="118">
                  <c:v>180</c:v>
                </c:pt>
                <c:pt idx="119">
                  <c:v>180</c:v>
                </c:pt>
                <c:pt idx="120">
                  <c:v>180</c:v>
                </c:pt>
                <c:pt idx="121">
                  <c:v>180</c:v>
                </c:pt>
                <c:pt idx="122">
                  <c:v>180</c:v>
                </c:pt>
                <c:pt idx="123">
                  <c:v>180</c:v>
                </c:pt>
                <c:pt idx="124">
                  <c:v>180</c:v>
                </c:pt>
                <c:pt idx="125">
                  <c:v>181</c:v>
                </c:pt>
                <c:pt idx="126">
                  <c:v>181</c:v>
                </c:pt>
                <c:pt idx="127">
                  <c:v>181</c:v>
                </c:pt>
                <c:pt idx="128">
                  <c:v>181</c:v>
                </c:pt>
                <c:pt idx="129">
                  <c:v>181</c:v>
                </c:pt>
                <c:pt idx="130">
                  <c:v>181</c:v>
                </c:pt>
                <c:pt idx="131">
                  <c:v>182</c:v>
                </c:pt>
                <c:pt idx="132">
                  <c:v>182</c:v>
                </c:pt>
                <c:pt idx="133">
                  <c:v>183</c:v>
                </c:pt>
                <c:pt idx="134">
                  <c:v>184</c:v>
                </c:pt>
                <c:pt idx="135">
                  <c:v>184</c:v>
                </c:pt>
                <c:pt idx="136">
                  <c:v>184</c:v>
                </c:pt>
                <c:pt idx="137">
                  <c:v>184</c:v>
                </c:pt>
                <c:pt idx="138">
                  <c:v>185</c:v>
                </c:pt>
                <c:pt idx="139">
                  <c:v>185</c:v>
                </c:pt>
                <c:pt idx="140">
                  <c:v>185</c:v>
                </c:pt>
                <c:pt idx="141">
                  <c:v>185</c:v>
                </c:pt>
                <c:pt idx="142">
                  <c:v>185</c:v>
                </c:pt>
                <c:pt idx="143">
                  <c:v>185</c:v>
                </c:pt>
                <c:pt idx="144">
                  <c:v>185</c:v>
                </c:pt>
                <c:pt idx="145">
                  <c:v>186</c:v>
                </c:pt>
                <c:pt idx="146">
                  <c:v>186</c:v>
                </c:pt>
                <c:pt idx="147">
                  <c:v>186</c:v>
                </c:pt>
                <c:pt idx="148">
                  <c:v>188</c:v>
                </c:pt>
                <c:pt idx="149">
                  <c:v>188</c:v>
                </c:pt>
                <c:pt idx="150">
                  <c:v>188</c:v>
                </c:pt>
                <c:pt idx="151">
                  <c:v>188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190</c:v>
                </c:pt>
                <c:pt idx="163">
                  <c:v>190</c:v>
                </c:pt>
                <c:pt idx="164">
                  <c:v>190</c:v>
                </c:pt>
                <c:pt idx="165">
                  <c:v>190</c:v>
                </c:pt>
                <c:pt idx="166">
                  <c:v>190</c:v>
                </c:pt>
                <c:pt idx="167">
                  <c:v>191</c:v>
                </c:pt>
                <c:pt idx="168">
                  <c:v>191</c:v>
                </c:pt>
                <c:pt idx="169">
                  <c:v>191</c:v>
                </c:pt>
                <c:pt idx="170">
                  <c:v>191</c:v>
                </c:pt>
                <c:pt idx="171">
                  <c:v>191</c:v>
                </c:pt>
                <c:pt idx="172">
                  <c:v>191</c:v>
                </c:pt>
                <c:pt idx="173">
                  <c:v>191</c:v>
                </c:pt>
                <c:pt idx="174">
                  <c:v>191</c:v>
                </c:pt>
                <c:pt idx="175">
                  <c:v>191</c:v>
                </c:pt>
                <c:pt idx="176">
                  <c:v>191</c:v>
                </c:pt>
                <c:pt idx="177">
                  <c:v>191</c:v>
                </c:pt>
                <c:pt idx="178">
                  <c:v>191</c:v>
                </c:pt>
                <c:pt idx="179">
                  <c:v>191</c:v>
                </c:pt>
                <c:pt idx="180">
                  <c:v>191</c:v>
                </c:pt>
                <c:pt idx="181">
                  <c:v>191</c:v>
                </c:pt>
                <c:pt idx="182">
                  <c:v>191</c:v>
                </c:pt>
                <c:pt idx="183">
                  <c:v>191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193</c:v>
                </c:pt>
                <c:pt idx="191">
                  <c:v>193</c:v>
                </c:pt>
                <c:pt idx="192">
                  <c:v>193</c:v>
                </c:pt>
                <c:pt idx="193">
                  <c:v>193</c:v>
                </c:pt>
                <c:pt idx="194">
                  <c:v>193</c:v>
                </c:pt>
                <c:pt idx="195">
                  <c:v>193</c:v>
                </c:pt>
                <c:pt idx="196">
                  <c:v>193</c:v>
                </c:pt>
                <c:pt idx="197">
                  <c:v>193</c:v>
                </c:pt>
                <c:pt idx="198">
                  <c:v>193</c:v>
                </c:pt>
                <c:pt idx="199">
                  <c:v>193</c:v>
                </c:pt>
                <c:pt idx="200">
                  <c:v>193</c:v>
                </c:pt>
                <c:pt idx="201">
                  <c:v>193</c:v>
                </c:pt>
                <c:pt idx="202">
                  <c:v>193</c:v>
                </c:pt>
                <c:pt idx="203">
                  <c:v>194</c:v>
                </c:pt>
                <c:pt idx="204">
                  <c:v>194</c:v>
                </c:pt>
                <c:pt idx="205">
                  <c:v>194</c:v>
                </c:pt>
                <c:pt idx="206">
                  <c:v>194</c:v>
                </c:pt>
                <c:pt idx="207">
                  <c:v>194</c:v>
                </c:pt>
                <c:pt idx="208">
                  <c:v>194</c:v>
                </c:pt>
                <c:pt idx="209">
                  <c:v>194</c:v>
                </c:pt>
                <c:pt idx="210">
                  <c:v>194</c:v>
                </c:pt>
                <c:pt idx="211">
                  <c:v>194</c:v>
                </c:pt>
                <c:pt idx="212">
                  <c:v>194</c:v>
                </c:pt>
                <c:pt idx="213">
                  <c:v>194</c:v>
                </c:pt>
                <c:pt idx="214">
                  <c:v>194</c:v>
                </c:pt>
                <c:pt idx="215">
                  <c:v>194</c:v>
                </c:pt>
                <c:pt idx="216">
                  <c:v>195</c:v>
                </c:pt>
                <c:pt idx="217">
                  <c:v>195</c:v>
                </c:pt>
                <c:pt idx="218">
                  <c:v>195</c:v>
                </c:pt>
                <c:pt idx="219">
                  <c:v>195</c:v>
                </c:pt>
                <c:pt idx="220">
                  <c:v>195</c:v>
                </c:pt>
                <c:pt idx="221">
                  <c:v>195</c:v>
                </c:pt>
                <c:pt idx="222">
                  <c:v>195</c:v>
                </c:pt>
                <c:pt idx="223">
                  <c:v>195</c:v>
                </c:pt>
                <c:pt idx="224">
                  <c:v>195</c:v>
                </c:pt>
                <c:pt idx="225">
                  <c:v>195</c:v>
                </c:pt>
                <c:pt idx="226">
                  <c:v>195</c:v>
                </c:pt>
                <c:pt idx="227">
                  <c:v>195</c:v>
                </c:pt>
                <c:pt idx="228">
                  <c:v>196</c:v>
                </c:pt>
                <c:pt idx="229">
                  <c:v>196</c:v>
                </c:pt>
                <c:pt idx="230">
                  <c:v>196</c:v>
                </c:pt>
                <c:pt idx="231">
                  <c:v>196</c:v>
                </c:pt>
                <c:pt idx="232">
                  <c:v>196</c:v>
                </c:pt>
                <c:pt idx="233">
                  <c:v>196</c:v>
                </c:pt>
                <c:pt idx="234">
                  <c:v>196</c:v>
                </c:pt>
                <c:pt idx="235">
                  <c:v>196</c:v>
                </c:pt>
                <c:pt idx="236">
                  <c:v>196</c:v>
                </c:pt>
                <c:pt idx="237">
                  <c:v>196</c:v>
                </c:pt>
                <c:pt idx="238">
                  <c:v>196</c:v>
                </c:pt>
                <c:pt idx="239">
                  <c:v>196</c:v>
                </c:pt>
                <c:pt idx="240">
                  <c:v>197</c:v>
                </c:pt>
                <c:pt idx="241">
                  <c:v>197</c:v>
                </c:pt>
                <c:pt idx="242">
                  <c:v>197</c:v>
                </c:pt>
                <c:pt idx="243">
                  <c:v>197</c:v>
                </c:pt>
                <c:pt idx="244">
                  <c:v>197</c:v>
                </c:pt>
                <c:pt idx="245">
                  <c:v>197</c:v>
                </c:pt>
                <c:pt idx="246">
                  <c:v>198</c:v>
                </c:pt>
                <c:pt idx="247">
                  <c:v>198</c:v>
                </c:pt>
                <c:pt idx="248">
                  <c:v>198</c:v>
                </c:pt>
                <c:pt idx="249">
                  <c:v>198</c:v>
                </c:pt>
                <c:pt idx="250">
                  <c:v>198</c:v>
                </c:pt>
                <c:pt idx="251">
                  <c:v>198</c:v>
                </c:pt>
                <c:pt idx="252">
                  <c:v>198</c:v>
                </c:pt>
                <c:pt idx="253">
                  <c:v>198</c:v>
                </c:pt>
                <c:pt idx="254">
                  <c:v>199</c:v>
                </c:pt>
                <c:pt idx="255">
                  <c:v>199</c:v>
                </c:pt>
                <c:pt idx="256">
                  <c:v>199</c:v>
                </c:pt>
                <c:pt idx="257">
                  <c:v>199</c:v>
                </c:pt>
                <c:pt idx="258">
                  <c:v>199</c:v>
                </c:pt>
                <c:pt idx="259">
                  <c:v>200</c:v>
                </c:pt>
                <c:pt idx="260">
                  <c:v>201</c:v>
                </c:pt>
                <c:pt idx="261">
                  <c:v>202</c:v>
                </c:pt>
                <c:pt idx="262">
                  <c:v>205</c:v>
                </c:pt>
              </c:numCache>
            </c:numRef>
          </c:xVal>
          <c:yVal>
            <c:numRef>
              <c:f>'[3]HP19 (sort)'!$B$19:$B$281</c:f>
              <c:numCache>
                <c:formatCode>General</c:formatCode>
                <c:ptCount val="263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69.67</c:v>
                </c:pt>
                <c:pt idx="5">
                  <c:v>69.83</c:v>
                </c:pt>
                <c:pt idx="6">
                  <c:v>70.819999999999993</c:v>
                </c:pt>
                <c:pt idx="7">
                  <c:v>70.87</c:v>
                </c:pt>
                <c:pt idx="8">
                  <c:v>71.150000000000006</c:v>
                </c:pt>
                <c:pt idx="9">
                  <c:v>71.650000000000006</c:v>
                </c:pt>
                <c:pt idx="10">
                  <c:v>71.650000000000006</c:v>
                </c:pt>
                <c:pt idx="11">
                  <c:v>72.150000000000006</c:v>
                </c:pt>
                <c:pt idx="12">
                  <c:v>72.22</c:v>
                </c:pt>
                <c:pt idx="13">
                  <c:v>72.63</c:v>
                </c:pt>
                <c:pt idx="14">
                  <c:v>72.87</c:v>
                </c:pt>
                <c:pt idx="15">
                  <c:v>72.95</c:v>
                </c:pt>
                <c:pt idx="16">
                  <c:v>73.12</c:v>
                </c:pt>
                <c:pt idx="17">
                  <c:v>73.260000000000005</c:v>
                </c:pt>
                <c:pt idx="18">
                  <c:v>74.12</c:v>
                </c:pt>
                <c:pt idx="19">
                  <c:v>74.569999999999993</c:v>
                </c:pt>
                <c:pt idx="20">
                  <c:v>74.709999999999994</c:v>
                </c:pt>
                <c:pt idx="21">
                  <c:v>74.930000000000007</c:v>
                </c:pt>
                <c:pt idx="22">
                  <c:v>75.44</c:v>
                </c:pt>
                <c:pt idx="23">
                  <c:v>75.81</c:v>
                </c:pt>
                <c:pt idx="24">
                  <c:v>76.17</c:v>
                </c:pt>
                <c:pt idx="25">
                  <c:v>76.58</c:v>
                </c:pt>
                <c:pt idx="26">
                  <c:v>76.650000000000006</c:v>
                </c:pt>
                <c:pt idx="27">
                  <c:v>76.75</c:v>
                </c:pt>
                <c:pt idx="28">
                  <c:v>76.94</c:v>
                </c:pt>
                <c:pt idx="29">
                  <c:v>77.03</c:v>
                </c:pt>
                <c:pt idx="30">
                  <c:v>77.2</c:v>
                </c:pt>
                <c:pt idx="31">
                  <c:v>77.36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77.77</c:v>
                </c:pt>
                <c:pt idx="35">
                  <c:v>78.349999999999994</c:v>
                </c:pt>
                <c:pt idx="36">
                  <c:v>78.489999999999995</c:v>
                </c:pt>
                <c:pt idx="37">
                  <c:v>78.739999999999995</c:v>
                </c:pt>
                <c:pt idx="38">
                  <c:v>78.81</c:v>
                </c:pt>
                <c:pt idx="39">
                  <c:v>78.87</c:v>
                </c:pt>
                <c:pt idx="40">
                  <c:v>78.930000000000007</c:v>
                </c:pt>
                <c:pt idx="41">
                  <c:v>79.03</c:v>
                </c:pt>
                <c:pt idx="42">
                  <c:v>79.19</c:v>
                </c:pt>
                <c:pt idx="43">
                  <c:v>79.2</c:v>
                </c:pt>
                <c:pt idx="44">
                  <c:v>79.42</c:v>
                </c:pt>
                <c:pt idx="45">
                  <c:v>79.61</c:v>
                </c:pt>
                <c:pt idx="46">
                  <c:v>79.75</c:v>
                </c:pt>
                <c:pt idx="47">
                  <c:v>79.75</c:v>
                </c:pt>
                <c:pt idx="48">
                  <c:v>79.89</c:v>
                </c:pt>
                <c:pt idx="49">
                  <c:v>79.97</c:v>
                </c:pt>
                <c:pt idx="50">
                  <c:v>79.98</c:v>
                </c:pt>
                <c:pt idx="51">
                  <c:v>80.099999999999994</c:v>
                </c:pt>
                <c:pt idx="52">
                  <c:v>80.12</c:v>
                </c:pt>
                <c:pt idx="53">
                  <c:v>80.260000000000005</c:v>
                </c:pt>
                <c:pt idx="54">
                  <c:v>80.319999999999993</c:v>
                </c:pt>
                <c:pt idx="55">
                  <c:v>80.33</c:v>
                </c:pt>
                <c:pt idx="56">
                  <c:v>80.58</c:v>
                </c:pt>
                <c:pt idx="57">
                  <c:v>80.59</c:v>
                </c:pt>
                <c:pt idx="58">
                  <c:v>80.75</c:v>
                </c:pt>
                <c:pt idx="59">
                  <c:v>80.760000000000005</c:v>
                </c:pt>
                <c:pt idx="60">
                  <c:v>80.78</c:v>
                </c:pt>
                <c:pt idx="61">
                  <c:v>80.78</c:v>
                </c:pt>
                <c:pt idx="62">
                  <c:v>80.790000000000006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81.02</c:v>
                </c:pt>
                <c:pt idx="67">
                  <c:v>81.08</c:v>
                </c:pt>
                <c:pt idx="68">
                  <c:v>81.209999999999994</c:v>
                </c:pt>
                <c:pt idx="69">
                  <c:v>81.209999999999994</c:v>
                </c:pt>
                <c:pt idx="70">
                  <c:v>81.25</c:v>
                </c:pt>
                <c:pt idx="71">
                  <c:v>81.319999999999993</c:v>
                </c:pt>
                <c:pt idx="72">
                  <c:v>81.42</c:v>
                </c:pt>
                <c:pt idx="73">
                  <c:v>81.459999999999994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81.599999999999994</c:v>
                </c:pt>
                <c:pt idx="78">
                  <c:v>81.62</c:v>
                </c:pt>
                <c:pt idx="79">
                  <c:v>81.709999999999994</c:v>
                </c:pt>
                <c:pt idx="80">
                  <c:v>81.78</c:v>
                </c:pt>
                <c:pt idx="81">
                  <c:v>81.790000000000006</c:v>
                </c:pt>
                <c:pt idx="82">
                  <c:v>81.819999999999993</c:v>
                </c:pt>
                <c:pt idx="83">
                  <c:v>81.84</c:v>
                </c:pt>
                <c:pt idx="84">
                  <c:v>81.84</c:v>
                </c:pt>
                <c:pt idx="85">
                  <c:v>81.94</c:v>
                </c:pt>
                <c:pt idx="86">
                  <c:v>81.97</c:v>
                </c:pt>
                <c:pt idx="87">
                  <c:v>82.03</c:v>
                </c:pt>
                <c:pt idx="88">
                  <c:v>82.09</c:v>
                </c:pt>
                <c:pt idx="89">
                  <c:v>82.14</c:v>
                </c:pt>
                <c:pt idx="90">
                  <c:v>82.3</c:v>
                </c:pt>
                <c:pt idx="91">
                  <c:v>82.42</c:v>
                </c:pt>
                <c:pt idx="92">
                  <c:v>82.58</c:v>
                </c:pt>
                <c:pt idx="93">
                  <c:v>82.58</c:v>
                </c:pt>
                <c:pt idx="94">
                  <c:v>82.64</c:v>
                </c:pt>
                <c:pt idx="95">
                  <c:v>82.66</c:v>
                </c:pt>
                <c:pt idx="96">
                  <c:v>82.75</c:v>
                </c:pt>
                <c:pt idx="97">
                  <c:v>82.75</c:v>
                </c:pt>
                <c:pt idx="98">
                  <c:v>82.87</c:v>
                </c:pt>
                <c:pt idx="99">
                  <c:v>82.92</c:v>
                </c:pt>
                <c:pt idx="100">
                  <c:v>82.98</c:v>
                </c:pt>
                <c:pt idx="101">
                  <c:v>83</c:v>
                </c:pt>
                <c:pt idx="102">
                  <c:v>83.04</c:v>
                </c:pt>
                <c:pt idx="103">
                  <c:v>83.09</c:v>
                </c:pt>
                <c:pt idx="104">
                  <c:v>83.37</c:v>
                </c:pt>
                <c:pt idx="105">
                  <c:v>83.4</c:v>
                </c:pt>
                <c:pt idx="106">
                  <c:v>83.43</c:v>
                </c:pt>
                <c:pt idx="107">
                  <c:v>83.5</c:v>
                </c:pt>
                <c:pt idx="108">
                  <c:v>83.53</c:v>
                </c:pt>
                <c:pt idx="109">
                  <c:v>83.53</c:v>
                </c:pt>
                <c:pt idx="110">
                  <c:v>83.53</c:v>
                </c:pt>
                <c:pt idx="111">
                  <c:v>83.66</c:v>
                </c:pt>
                <c:pt idx="112">
                  <c:v>83.66</c:v>
                </c:pt>
                <c:pt idx="113">
                  <c:v>83.66</c:v>
                </c:pt>
                <c:pt idx="114">
                  <c:v>83.66</c:v>
                </c:pt>
                <c:pt idx="115">
                  <c:v>83.7</c:v>
                </c:pt>
                <c:pt idx="116">
                  <c:v>83.71</c:v>
                </c:pt>
                <c:pt idx="117">
                  <c:v>83.8</c:v>
                </c:pt>
                <c:pt idx="118">
                  <c:v>83.89</c:v>
                </c:pt>
                <c:pt idx="119">
                  <c:v>84.05</c:v>
                </c:pt>
                <c:pt idx="120">
                  <c:v>84.05</c:v>
                </c:pt>
                <c:pt idx="121">
                  <c:v>84.18</c:v>
                </c:pt>
                <c:pt idx="122">
                  <c:v>84.26</c:v>
                </c:pt>
                <c:pt idx="123">
                  <c:v>84.33</c:v>
                </c:pt>
                <c:pt idx="124">
                  <c:v>84.38</c:v>
                </c:pt>
                <c:pt idx="125">
                  <c:v>84.43</c:v>
                </c:pt>
                <c:pt idx="126">
                  <c:v>84.61</c:v>
                </c:pt>
                <c:pt idx="127">
                  <c:v>84.66</c:v>
                </c:pt>
                <c:pt idx="128">
                  <c:v>84.75</c:v>
                </c:pt>
                <c:pt idx="129">
                  <c:v>84.75</c:v>
                </c:pt>
                <c:pt idx="130">
                  <c:v>84.86</c:v>
                </c:pt>
                <c:pt idx="131">
                  <c:v>84.86</c:v>
                </c:pt>
                <c:pt idx="132">
                  <c:v>84.9</c:v>
                </c:pt>
                <c:pt idx="133">
                  <c:v>84.93</c:v>
                </c:pt>
                <c:pt idx="134">
                  <c:v>84.94</c:v>
                </c:pt>
                <c:pt idx="135">
                  <c:v>84.94</c:v>
                </c:pt>
                <c:pt idx="136">
                  <c:v>84.96</c:v>
                </c:pt>
                <c:pt idx="137">
                  <c:v>84.96</c:v>
                </c:pt>
                <c:pt idx="138">
                  <c:v>85.18</c:v>
                </c:pt>
                <c:pt idx="139">
                  <c:v>85.2</c:v>
                </c:pt>
                <c:pt idx="140">
                  <c:v>85.2</c:v>
                </c:pt>
                <c:pt idx="141">
                  <c:v>85.21</c:v>
                </c:pt>
                <c:pt idx="142">
                  <c:v>85.22</c:v>
                </c:pt>
                <c:pt idx="143">
                  <c:v>85.26</c:v>
                </c:pt>
                <c:pt idx="144">
                  <c:v>85.29</c:v>
                </c:pt>
                <c:pt idx="145">
                  <c:v>85.5</c:v>
                </c:pt>
                <c:pt idx="146">
                  <c:v>85.51</c:v>
                </c:pt>
                <c:pt idx="147">
                  <c:v>85.59</c:v>
                </c:pt>
                <c:pt idx="148">
                  <c:v>85.59</c:v>
                </c:pt>
                <c:pt idx="149">
                  <c:v>85.6</c:v>
                </c:pt>
                <c:pt idx="150">
                  <c:v>85.69</c:v>
                </c:pt>
                <c:pt idx="151">
                  <c:v>85.83</c:v>
                </c:pt>
                <c:pt idx="152">
                  <c:v>85.91</c:v>
                </c:pt>
                <c:pt idx="153">
                  <c:v>85.95</c:v>
                </c:pt>
                <c:pt idx="154">
                  <c:v>86</c:v>
                </c:pt>
                <c:pt idx="155">
                  <c:v>86.1</c:v>
                </c:pt>
                <c:pt idx="156">
                  <c:v>86.15</c:v>
                </c:pt>
                <c:pt idx="157">
                  <c:v>86.22</c:v>
                </c:pt>
                <c:pt idx="158">
                  <c:v>86.35</c:v>
                </c:pt>
                <c:pt idx="159">
                  <c:v>86.42</c:v>
                </c:pt>
                <c:pt idx="160">
                  <c:v>86.49</c:v>
                </c:pt>
                <c:pt idx="161">
                  <c:v>86.5</c:v>
                </c:pt>
                <c:pt idx="162">
                  <c:v>86.51</c:v>
                </c:pt>
                <c:pt idx="163">
                  <c:v>86.53</c:v>
                </c:pt>
                <c:pt idx="164">
                  <c:v>86.53</c:v>
                </c:pt>
                <c:pt idx="165">
                  <c:v>86.59</c:v>
                </c:pt>
                <c:pt idx="166">
                  <c:v>86.62</c:v>
                </c:pt>
                <c:pt idx="167">
                  <c:v>86.62</c:v>
                </c:pt>
                <c:pt idx="168">
                  <c:v>86.62</c:v>
                </c:pt>
                <c:pt idx="169">
                  <c:v>86.72</c:v>
                </c:pt>
                <c:pt idx="170">
                  <c:v>86.76</c:v>
                </c:pt>
                <c:pt idx="171">
                  <c:v>86.8</c:v>
                </c:pt>
                <c:pt idx="172">
                  <c:v>86.81</c:v>
                </c:pt>
                <c:pt idx="173">
                  <c:v>86.85</c:v>
                </c:pt>
                <c:pt idx="174">
                  <c:v>86.87</c:v>
                </c:pt>
                <c:pt idx="175">
                  <c:v>87.02</c:v>
                </c:pt>
                <c:pt idx="176">
                  <c:v>87.06</c:v>
                </c:pt>
                <c:pt idx="177">
                  <c:v>87.08</c:v>
                </c:pt>
                <c:pt idx="178">
                  <c:v>87.12</c:v>
                </c:pt>
                <c:pt idx="179">
                  <c:v>87.16</c:v>
                </c:pt>
                <c:pt idx="180">
                  <c:v>87.17</c:v>
                </c:pt>
                <c:pt idx="181">
                  <c:v>87.2</c:v>
                </c:pt>
                <c:pt idx="182">
                  <c:v>87.24</c:v>
                </c:pt>
                <c:pt idx="183">
                  <c:v>87.24</c:v>
                </c:pt>
                <c:pt idx="184">
                  <c:v>87.35</c:v>
                </c:pt>
                <c:pt idx="185">
                  <c:v>87.39</c:v>
                </c:pt>
                <c:pt idx="186">
                  <c:v>87.43</c:v>
                </c:pt>
                <c:pt idx="187">
                  <c:v>87.43</c:v>
                </c:pt>
                <c:pt idx="188">
                  <c:v>87.46</c:v>
                </c:pt>
                <c:pt idx="189">
                  <c:v>87.57</c:v>
                </c:pt>
                <c:pt idx="190">
                  <c:v>87.6</c:v>
                </c:pt>
                <c:pt idx="191">
                  <c:v>87.65</c:v>
                </c:pt>
                <c:pt idx="192">
                  <c:v>87.71</c:v>
                </c:pt>
                <c:pt idx="193">
                  <c:v>87.73</c:v>
                </c:pt>
                <c:pt idx="194">
                  <c:v>87.76</c:v>
                </c:pt>
                <c:pt idx="195">
                  <c:v>87.76</c:v>
                </c:pt>
                <c:pt idx="196">
                  <c:v>87.79</c:v>
                </c:pt>
                <c:pt idx="197">
                  <c:v>87.8</c:v>
                </c:pt>
                <c:pt idx="198">
                  <c:v>87.81</c:v>
                </c:pt>
                <c:pt idx="199">
                  <c:v>87.81</c:v>
                </c:pt>
                <c:pt idx="200">
                  <c:v>87.82</c:v>
                </c:pt>
                <c:pt idx="201">
                  <c:v>87.86</c:v>
                </c:pt>
                <c:pt idx="202">
                  <c:v>87.87</c:v>
                </c:pt>
                <c:pt idx="203">
                  <c:v>87.89</c:v>
                </c:pt>
                <c:pt idx="204">
                  <c:v>87.92</c:v>
                </c:pt>
                <c:pt idx="205">
                  <c:v>87.95</c:v>
                </c:pt>
                <c:pt idx="206">
                  <c:v>88.04</c:v>
                </c:pt>
                <c:pt idx="207">
                  <c:v>88.1</c:v>
                </c:pt>
                <c:pt idx="208">
                  <c:v>88.22</c:v>
                </c:pt>
                <c:pt idx="209">
                  <c:v>88.3</c:v>
                </c:pt>
                <c:pt idx="210">
                  <c:v>88.38</c:v>
                </c:pt>
                <c:pt idx="211">
                  <c:v>88.45</c:v>
                </c:pt>
                <c:pt idx="212">
                  <c:v>88.47</c:v>
                </c:pt>
                <c:pt idx="213">
                  <c:v>88.5</c:v>
                </c:pt>
                <c:pt idx="214">
                  <c:v>88.53</c:v>
                </c:pt>
                <c:pt idx="215">
                  <c:v>88.57</c:v>
                </c:pt>
                <c:pt idx="216">
                  <c:v>88.62</c:v>
                </c:pt>
                <c:pt idx="217">
                  <c:v>88.69</c:v>
                </c:pt>
                <c:pt idx="218">
                  <c:v>88.77</c:v>
                </c:pt>
                <c:pt idx="219">
                  <c:v>88.78</c:v>
                </c:pt>
                <c:pt idx="220">
                  <c:v>88.82</c:v>
                </c:pt>
                <c:pt idx="221">
                  <c:v>88.86</c:v>
                </c:pt>
                <c:pt idx="222">
                  <c:v>88.87</c:v>
                </c:pt>
                <c:pt idx="223">
                  <c:v>88.87</c:v>
                </c:pt>
                <c:pt idx="224">
                  <c:v>88.9</c:v>
                </c:pt>
                <c:pt idx="225">
                  <c:v>88.9</c:v>
                </c:pt>
                <c:pt idx="226">
                  <c:v>88.91</c:v>
                </c:pt>
                <c:pt idx="227">
                  <c:v>88.94</c:v>
                </c:pt>
                <c:pt idx="228">
                  <c:v>88.98</c:v>
                </c:pt>
                <c:pt idx="229">
                  <c:v>89.05</c:v>
                </c:pt>
                <c:pt idx="230">
                  <c:v>89.06</c:v>
                </c:pt>
                <c:pt idx="231">
                  <c:v>89.1</c:v>
                </c:pt>
                <c:pt idx="232">
                  <c:v>89.11</c:v>
                </c:pt>
                <c:pt idx="233">
                  <c:v>89.14</c:v>
                </c:pt>
                <c:pt idx="234">
                  <c:v>89.16</c:v>
                </c:pt>
                <c:pt idx="235">
                  <c:v>89.2</c:v>
                </c:pt>
                <c:pt idx="236">
                  <c:v>89.2</c:v>
                </c:pt>
                <c:pt idx="237">
                  <c:v>89.2</c:v>
                </c:pt>
                <c:pt idx="238">
                  <c:v>89.21</c:v>
                </c:pt>
                <c:pt idx="239">
                  <c:v>89.22</c:v>
                </c:pt>
                <c:pt idx="240">
                  <c:v>89.27</c:v>
                </c:pt>
                <c:pt idx="241">
                  <c:v>89.27</c:v>
                </c:pt>
                <c:pt idx="242">
                  <c:v>89.28</c:v>
                </c:pt>
                <c:pt idx="243">
                  <c:v>89.32</c:v>
                </c:pt>
                <c:pt idx="244">
                  <c:v>89.32</c:v>
                </c:pt>
                <c:pt idx="245">
                  <c:v>89.32</c:v>
                </c:pt>
                <c:pt idx="246">
                  <c:v>89.34</c:v>
                </c:pt>
                <c:pt idx="247">
                  <c:v>89.38</c:v>
                </c:pt>
                <c:pt idx="248">
                  <c:v>89.42</c:v>
                </c:pt>
                <c:pt idx="249">
                  <c:v>89.45</c:v>
                </c:pt>
                <c:pt idx="250">
                  <c:v>89.52</c:v>
                </c:pt>
                <c:pt idx="251">
                  <c:v>89.67</c:v>
                </c:pt>
                <c:pt idx="252">
                  <c:v>89.84</c:v>
                </c:pt>
                <c:pt idx="253">
                  <c:v>89.85</c:v>
                </c:pt>
                <c:pt idx="254">
                  <c:v>89.86</c:v>
                </c:pt>
                <c:pt idx="255">
                  <c:v>89.93</c:v>
                </c:pt>
                <c:pt idx="256">
                  <c:v>89.99</c:v>
                </c:pt>
                <c:pt idx="257">
                  <c:v>90.08</c:v>
                </c:pt>
                <c:pt idx="258">
                  <c:v>90.12</c:v>
                </c:pt>
                <c:pt idx="259">
                  <c:v>90.16</c:v>
                </c:pt>
                <c:pt idx="260">
                  <c:v>90.16</c:v>
                </c:pt>
                <c:pt idx="261">
                  <c:v>90.47</c:v>
                </c:pt>
                <c:pt idx="262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50-4ECB-8A85-B56CB0B0D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89391"/>
        <c:axId val="1"/>
      </c:scatterChart>
      <c:valAx>
        <c:axId val="1158589391"/>
        <c:scaling>
          <c:orientation val="minMax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8939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HP21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0366882451853315E-2"/>
                  <c:y val="0.3230493203274963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'[3]HP21 (sort)'!$Q$19:$Q$281</c:f>
              <c:numCache>
                <c:formatCode>General</c:formatCode>
                <c:ptCount val="26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6</c:v>
                </c:pt>
                <c:pt idx="249">
                  <c:v>6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6</c:v>
                </c:pt>
                <c:pt idx="254">
                  <c:v>6</c:v>
                </c:pt>
                <c:pt idx="255">
                  <c:v>7</c:v>
                </c:pt>
                <c:pt idx="256">
                  <c:v>7</c:v>
                </c:pt>
                <c:pt idx="257">
                  <c:v>7</c:v>
                </c:pt>
                <c:pt idx="258">
                  <c:v>7</c:v>
                </c:pt>
                <c:pt idx="259">
                  <c:v>7</c:v>
                </c:pt>
                <c:pt idx="260">
                  <c:v>7</c:v>
                </c:pt>
                <c:pt idx="261">
                  <c:v>7</c:v>
                </c:pt>
                <c:pt idx="262">
                  <c:v>7</c:v>
                </c:pt>
              </c:numCache>
            </c:numRef>
          </c:xVal>
          <c:yVal>
            <c:numRef>
              <c:f>'[3]HP21 (sort)'!$B$19:$B$281</c:f>
              <c:numCache>
                <c:formatCode>General</c:formatCode>
                <c:ptCount val="263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69.67</c:v>
                </c:pt>
                <c:pt idx="5">
                  <c:v>69.83</c:v>
                </c:pt>
                <c:pt idx="6">
                  <c:v>70.819999999999993</c:v>
                </c:pt>
                <c:pt idx="7">
                  <c:v>70.87</c:v>
                </c:pt>
                <c:pt idx="8">
                  <c:v>71.150000000000006</c:v>
                </c:pt>
                <c:pt idx="9">
                  <c:v>71.650000000000006</c:v>
                </c:pt>
                <c:pt idx="10">
                  <c:v>71.650000000000006</c:v>
                </c:pt>
                <c:pt idx="11">
                  <c:v>72.150000000000006</c:v>
                </c:pt>
                <c:pt idx="12">
                  <c:v>72.22</c:v>
                </c:pt>
                <c:pt idx="13">
                  <c:v>72.63</c:v>
                </c:pt>
                <c:pt idx="14">
                  <c:v>72.87</c:v>
                </c:pt>
                <c:pt idx="15">
                  <c:v>72.95</c:v>
                </c:pt>
                <c:pt idx="16">
                  <c:v>73.12</c:v>
                </c:pt>
                <c:pt idx="17">
                  <c:v>73.260000000000005</c:v>
                </c:pt>
                <c:pt idx="18">
                  <c:v>74.12</c:v>
                </c:pt>
                <c:pt idx="19">
                  <c:v>74.569999999999993</c:v>
                </c:pt>
                <c:pt idx="20">
                  <c:v>74.709999999999994</c:v>
                </c:pt>
                <c:pt idx="21">
                  <c:v>74.930000000000007</c:v>
                </c:pt>
                <c:pt idx="22">
                  <c:v>75.44</c:v>
                </c:pt>
                <c:pt idx="23">
                  <c:v>75.81</c:v>
                </c:pt>
                <c:pt idx="24">
                  <c:v>76.17</c:v>
                </c:pt>
                <c:pt idx="25">
                  <c:v>76.58</c:v>
                </c:pt>
                <c:pt idx="26">
                  <c:v>76.650000000000006</c:v>
                </c:pt>
                <c:pt idx="27">
                  <c:v>76.75</c:v>
                </c:pt>
                <c:pt idx="28">
                  <c:v>76.94</c:v>
                </c:pt>
                <c:pt idx="29">
                  <c:v>77.03</c:v>
                </c:pt>
                <c:pt idx="30">
                  <c:v>77.2</c:v>
                </c:pt>
                <c:pt idx="31">
                  <c:v>77.36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77.77</c:v>
                </c:pt>
                <c:pt idx="35">
                  <c:v>78.349999999999994</c:v>
                </c:pt>
                <c:pt idx="36">
                  <c:v>78.489999999999995</c:v>
                </c:pt>
                <c:pt idx="37">
                  <c:v>78.739999999999995</c:v>
                </c:pt>
                <c:pt idx="38">
                  <c:v>78.81</c:v>
                </c:pt>
                <c:pt idx="39">
                  <c:v>78.87</c:v>
                </c:pt>
                <c:pt idx="40">
                  <c:v>78.930000000000007</c:v>
                </c:pt>
                <c:pt idx="41">
                  <c:v>79.03</c:v>
                </c:pt>
                <c:pt idx="42">
                  <c:v>79.19</c:v>
                </c:pt>
                <c:pt idx="43">
                  <c:v>79.2</c:v>
                </c:pt>
                <c:pt idx="44">
                  <c:v>79.42</c:v>
                </c:pt>
                <c:pt idx="45">
                  <c:v>79.61</c:v>
                </c:pt>
                <c:pt idx="46">
                  <c:v>79.75</c:v>
                </c:pt>
                <c:pt idx="47">
                  <c:v>79.75</c:v>
                </c:pt>
                <c:pt idx="48">
                  <c:v>79.89</c:v>
                </c:pt>
                <c:pt idx="49">
                  <c:v>79.97</c:v>
                </c:pt>
                <c:pt idx="50">
                  <c:v>79.98</c:v>
                </c:pt>
                <c:pt idx="51">
                  <c:v>80.099999999999994</c:v>
                </c:pt>
                <c:pt idx="52">
                  <c:v>80.12</c:v>
                </c:pt>
                <c:pt idx="53">
                  <c:v>80.260000000000005</c:v>
                </c:pt>
                <c:pt idx="54">
                  <c:v>80.319999999999993</c:v>
                </c:pt>
                <c:pt idx="55">
                  <c:v>80.33</c:v>
                </c:pt>
                <c:pt idx="56">
                  <c:v>80.58</c:v>
                </c:pt>
                <c:pt idx="57">
                  <c:v>80.59</c:v>
                </c:pt>
                <c:pt idx="58">
                  <c:v>80.75</c:v>
                </c:pt>
                <c:pt idx="59">
                  <c:v>80.760000000000005</c:v>
                </c:pt>
                <c:pt idx="60">
                  <c:v>80.78</c:v>
                </c:pt>
                <c:pt idx="61">
                  <c:v>80.78</c:v>
                </c:pt>
                <c:pt idx="62">
                  <c:v>80.790000000000006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81.02</c:v>
                </c:pt>
                <c:pt idx="67">
                  <c:v>81.08</c:v>
                </c:pt>
                <c:pt idx="68">
                  <c:v>81.209999999999994</c:v>
                </c:pt>
                <c:pt idx="69">
                  <c:v>81.209999999999994</c:v>
                </c:pt>
                <c:pt idx="70">
                  <c:v>81.25</c:v>
                </c:pt>
                <c:pt idx="71">
                  <c:v>81.319999999999993</c:v>
                </c:pt>
                <c:pt idx="72">
                  <c:v>81.42</c:v>
                </c:pt>
                <c:pt idx="73">
                  <c:v>81.459999999999994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81.599999999999994</c:v>
                </c:pt>
                <c:pt idx="78">
                  <c:v>81.62</c:v>
                </c:pt>
                <c:pt idx="79">
                  <c:v>81.709999999999994</c:v>
                </c:pt>
                <c:pt idx="80">
                  <c:v>81.78</c:v>
                </c:pt>
                <c:pt idx="81">
                  <c:v>81.790000000000006</c:v>
                </c:pt>
                <c:pt idx="82">
                  <c:v>81.819999999999993</c:v>
                </c:pt>
                <c:pt idx="83">
                  <c:v>81.84</c:v>
                </c:pt>
                <c:pt idx="84">
                  <c:v>81.84</c:v>
                </c:pt>
                <c:pt idx="85">
                  <c:v>81.94</c:v>
                </c:pt>
                <c:pt idx="86">
                  <c:v>81.97</c:v>
                </c:pt>
                <c:pt idx="87">
                  <c:v>82.03</c:v>
                </c:pt>
                <c:pt idx="88">
                  <c:v>82.09</c:v>
                </c:pt>
                <c:pt idx="89">
                  <c:v>82.14</c:v>
                </c:pt>
                <c:pt idx="90">
                  <c:v>82.3</c:v>
                </c:pt>
                <c:pt idx="91">
                  <c:v>82.42</c:v>
                </c:pt>
                <c:pt idx="92">
                  <c:v>82.58</c:v>
                </c:pt>
                <c:pt idx="93">
                  <c:v>82.58</c:v>
                </c:pt>
                <c:pt idx="94">
                  <c:v>82.64</c:v>
                </c:pt>
                <c:pt idx="95">
                  <c:v>82.66</c:v>
                </c:pt>
                <c:pt idx="96">
                  <c:v>82.75</c:v>
                </c:pt>
                <c:pt idx="97">
                  <c:v>82.75</c:v>
                </c:pt>
                <c:pt idx="98">
                  <c:v>82.87</c:v>
                </c:pt>
                <c:pt idx="99">
                  <c:v>82.92</c:v>
                </c:pt>
                <c:pt idx="100">
                  <c:v>82.98</c:v>
                </c:pt>
                <c:pt idx="101">
                  <c:v>83</c:v>
                </c:pt>
                <c:pt idx="102">
                  <c:v>83.04</c:v>
                </c:pt>
                <c:pt idx="103">
                  <c:v>83.09</c:v>
                </c:pt>
                <c:pt idx="104">
                  <c:v>83.37</c:v>
                </c:pt>
                <c:pt idx="105">
                  <c:v>83.4</c:v>
                </c:pt>
                <c:pt idx="106">
                  <c:v>83.43</c:v>
                </c:pt>
                <c:pt idx="107">
                  <c:v>83.5</c:v>
                </c:pt>
                <c:pt idx="108">
                  <c:v>83.53</c:v>
                </c:pt>
                <c:pt idx="109">
                  <c:v>83.53</c:v>
                </c:pt>
                <c:pt idx="110">
                  <c:v>83.53</c:v>
                </c:pt>
                <c:pt idx="111">
                  <c:v>83.66</c:v>
                </c:pt>
                <c:pt idx="112">
                  <c:v>83.66</c:v>
                </c:pt>
                <c:pt idx="113">
                  <c:v>83.66</c:v>
                </c:pt>
                <c:pt idx="114">
                  <c:v>83.66</c:v>
                </c:pt>
                <c:pt idx="115">
                  <c:v>83.7</c:v>
                </c:pt>
                <c:pt idx="116">
                  <c:v>83.71</c:v>
                </c:pt>
                <c:pt idx="117">
                  <c:v>83.8</c:v>
                </c:pt>
                <c:pt idx="118">
                  <c:v>83.89</c:v>
                </c:pt>
                <c:pt idx="119">
                  <c:v>84.05</c:v>
                </c:pt>
                <c:pt idx="120">
                  <c:v>84.05</c:v>
                </c:pt>
                <c:pt idx="121">
                  <c:v>84.18</c:v>
                </c:pt>
                <c:pt idx="122">
                  <c:v>84.26</c:v>
                </c:pt>
                <c:pt idx="123">
                  <c:v>84.33</c:v>
                </c:pt>
                <c:pt idx="124">
                  <c:v>84.38</c:v>
                </c:pt>
                <c:pt idx="125">
                  <c:v>84.43</c:v>
                </c:pt>
                <c:pt idx="126">
                  <c:v>84.61</c:v>
                </c:pt>
                <c:pt idx="127">
                  <c:v>84.66</c:v>
                </c:pt>
                <c:pt idx="128">
                  <c:v>84.75</c:v>
                </c:pt>
                <c:pt idx="129">
                  <c:v>84.75</c:v>
                </c:pt>
                <c:pt idx="130">
                  <c:v>84.86</c:v>
                </c:pt>
                <c:pt idx="131">
                  <c:v>84.86</c:v>
                </c:pt>
                <c:pt idx="132">
                  <c:v>84.9</c:v>
                </c:pt>
                <c:pt idx="133">
                  <c:v>84.93</c:v>
                </c:pt>
                <c:pt idx="134">
                  <c:v>84.94</c:v>
                </c:pt>
                <c:pt idx="135">
                  <c:v>84.94</c:v>
                </c:pt>
                <c:pt idx="136">
                  <c:v>84.96</c:v>
                </c:pt>
                <c:pt idx="137">
                  <c:v>84.96</c:v>
                </c:pt>
                <c:pt idx="138">
                  <c:v>85.18</c:v>
                </c:pt>
                <c:pt idx="139">
                  <c:v>85.2</c:v>
                </c:pt>
                <c:pt idx="140">
                  <c:v>85.2</c:v>
                </c:pt>
                <c:pt idx="141">
                  <c:v>85.21</c:v>
                </c:pt>
                <c:pt idx="142">
                  <c:v>85.22</c:v>
                </c:pt>
                <c:pt idx="143">
                  <c:v>85.26</c:v>
                </c:pt>
                <c:pt idx="144">
                  <c:v>85.29</c:v>
                </c:pt>
                <c:pt idx="145">
                  <c:v>85.5</c:v>
                </c:pt>
                <c:pt idx="146">
                  <c:v>85.51</c:v>
                </c:pt>
                <c:pt idx="147">
                  <c:v>85.59</c:v>
                </c:pt>
                <c:pt idx="148">
                  <c:v>85.59</c:v>
                </c:pt>
                <c:pt idx="149">
                  <c:v>85.6</c:v>
                </c:pt>
                <c:pt idx="150">
                  <c:v>85.69</c:v>
                </c:pt>
                <c:pt idx="151">
                  <c:v>85.83</c:v>
                </c:pt>
                <c:pt idx="152">
                  <c:v>85.91</c:v>
                </c:pt>
                <c:pt idx="153">
                  <c:v>85.95</c:v>
                </c:pt>
                <c:pt idx="154">
                  <c:v>86</c:v>
                </c:pt>
                <c:pt idx="155">
                  <c:v>86.1</c:v>
                </c:pt>
                <c:pt idx="156">
                  <c:v>86.15</c:v>
                </c:pt>
                <c:pt idx="157">
                  <c:v>86.22</c:v>
                </c:pt>
                <c:pt idx="158">
                  <c:v>86.35</c:v>
                </c:pt>
                <c:pt idx="159">
                  <c:v>86.42</c:v>
                </c:pt>
                <c:pt idx="160">
                  <c:v>86.49</c:v>
                </c:pt>
                <c:pt idx="161">
                  <c:v>86.5</c:v>
                </c:pt>
                <c:pt idx="162">
                  <c:v>86.51</c:v>
                </c:pt>
                <c:pt idx="163">
                  <c:v>86.53</c:v>
                </c:pt>
                <c:pt idx="164">
                  <c:v>86.53</c:v>
                </c:pt>
                <c:pt idx="165">
                  <c:v>86.59</c:v>
                </c:pt>
                <c:pt idx="166">
                  <c:v>86.62</c:v>
                </c:pt>
                <c:pt idx="167">
                  <c:v>86.62</c:v>
                </c:pt>
                <c:pt idx="168">
                  <c:v>86.62</c:v>
                </c:pt>
                <c:pt idx="169">
                  <c:v>86.72</c:v>
                </c:pt>
                <c:pt idx="170">
                  <c:v>86.76</c:v>
                </c:pt>
                <c:pt idx="171">
                  <c:v>86.8</c:v>
                </c:pt>
                <c:pt idx="172">
                  <c:v>86.81</c:v>
                </c:pt>
                <c:pt idx="173">
                  <c:v>86.85</c:v>
                </c:pt>
                <c:pt idx="174">
                  <c:v>86.87</c:v>
                </c:pt>
                <c:pt idx="175">
                  <c:v>87.02</c:v>
                </c:pt>
                <c:pt idx="176">
                  <c:v>87.06</c:v>
                </c:pt>
                <c:pt idx="177">
                  <c:v>87.08</c:v>
                </c:pt>
                <c:pt idx="178">
                  <c:v>87.12</c:v>
                </c:pt>
                <c:pt idx="179">
                  <c:v>87.16</c:v>
                </c:pt>
                <c:pt idx="180">
                  <c:v>87.17</c:v>
                </c:pt>
                <c:pt idx="181">
                  <c:v>87.2</c:v>
                </c:pt>
                <c:pt idx="182">
                  <c:v>87.24</c:v>
                </c:pt>
                <c:pt idx="183">
                  <c:v>87.24</c:v>
                </c:pt>
                <c:pt idx="184">
                  <c:v>87.35</c:v>
                </c:pt>
                <c:pt idx="185">
                  <c:v>87.39</c:v>
                </c:pt>
                <c:pt idx="186">
                  <c:v>87.43</c:v>
                </c:pt>
                <c:pt idx="187">
                  <c:v>87.43</c:v>
                </c:pt>
                <c:pt idx="188">
                  <c:v>87.46</c:v>
                </c:pt>
                <c:pt idx="189">
                  <c:v>87.57</c:v>
                </c:pt>
                <c:pt idx="190">
                  <c:v>87.6</c:v>
                </c:pt>
                <c:pt idx="191">
                  <c:v>87.65</c:v>
                </c:pt>
                <c:pt idx="192">
                  <c:v>87.71</c:v>
                </c:pt>
                <c:pt idx="193">
                  <c:v>87.73</c:v>
                </c:pt>
                <c:pt idx="194">
                  <c:v>87.76</c:v>
                </c:pt>
                <c:pt idx="195">
                  <c:v>87.76</c:v>
                </c:pt>
                <c:pt idx="196">
                  <c:v>87.79</c:v>
                </c:pt>
                <c:pt idx="197">
                  <c:v>87.8</c:v>
                </c:pt>
                <c:pt idx="198">
                  <c:v>87.81</c:v>
                </c:pt>
                <c:pt idx="199">
                  <c:v>87.81</c:v>
                </c:pt>
                <c:pt idx="200">
                  <c:v>87.82</c:v>
                </c:pt>
                <c:pt idx="201">
                  <c:v>87.86</c:v>
                </c:pt>
                <c:pt idx="202">
                  <c:v>87.87</c:v>
                </c:pt>
                <c:pt idx="203">
                  <c:v>87.89</c:v>
                </c:pt>
                <c:pt idx="204">
                  <c:v>87.92</c:v>
                </c:pt>
                <c:pt idx="205">
                  <c:v>87.95</c:v>
                </c:pt>
                <c:pt idx="206">
                  <c:v>88.04</c:v>
                </c:pt>
                <c:pt idx="207">
                  <c:v>88.1</c:v>
                </c:pt>
                <c:pt idx="208">
                  <c:v>88.22</c:v>
                </c:pt>
                <c:pt idx="209">
                  <c:v>88.3</c:v>
                </c:pt>
                <c:pt idx="210">
                  <c:v>88.38</c:v>
                </c:pt>
                <c:pt idx="211">
                  <c:v>88.45</c:v>
                </c:pt>
                <c:pt idx="212">
                  <c:v>88.47</c:v>
                </c:pt>
                <c:pt idx="213">
                  <c:v>88.5</c:v>
                </c:pt>
                <c:pt idx="214">
                  <c:v>88.53</c:v>
                </c:pt>
                <c:pt idx="215">
                  <c:v>88.57</c:v>
                </c:pt>
                <c:pt idx="216">
                  <c:v>88.62</c:v>
                </c:pt>
                <c:pt idx="217">
                  <c:v>88.69</c:v>
                </c:pt>
                <c:pt idx="218">
                  <c:v>88.77</c:v>
                </c:pt>
                <c:pt idx="219">
                  <c:v>88.78</c:v>
                </c:pt>
                <c:pt idx="220">
                  <c:v>88.82</c:v>
                </c:pt>
                <c:pt idx="221">
                  <c:v>88.86</c:v>
                </c:pt>
                <c:pt idx="222">
                  <c:v>88.87</c:v>
                </c:pt>
                <c:pt idx="223">
                  <c:v>88.87</c:v>
                </c:pt>
                <c:pt idx="224">
                  <c:v>88.9</c:v>
                </c:pt>
                <c:pt idx="225">
                  <c:v>88.9</c:v>
                </c:pt>
                <c:pt idx="226">
                  <c:v>88.91</c:v>
                </c:pt>
                <c:pt idx="227">
                  <c:v>88.94</c:v>
                </c:pt>
                <c:pt idx="228">
                  <c:v>88.98</c:v>
                </c:pt>
                <c:pt idx="229">
                  <c:v>89.05</c:v>
                </c:pt>
                <c:pt idx="230">
                  <c:v>89.06</c:v>
                </c:pt>
                <c:pt idx="231">
                  <c:v>89.1</c:v>
                </c:pt>
                <c:pt idx="232">
                  <c:v>89.11</c:v>
                </c:pt>
                <c:pt idx="233">
                  <c:v>89.14</c:v>
                </c:pt>
                <c:pt idx="234">
                  <c:v>89.16</c:v>
                </c:pt>
                <c:pt idx="235">
                  <c:v>89.2</c:v>
                </c:pt>
                <c:pt idx="236">
                  <c:v>89.2</c:v>
                </c:pt>
                <c:pt idx="237">
                  <c:v>89.2</c:v>
                </c:pt>
                <c:pt idx="238">
                  <c:v>89.21</c:v>
                </c:pt>
                <c:pt idx="239">
                  <c:v>89.22</c:v>
                </c:pt>
                <c:pt idx="240">
                  <c:v>89.27</c:v>
                </c:pt>
                <c:pt idx="241">
                  <c:v>89.27</c:v>
                </c:pt>
                <c:pt idx="242">
                  <c:v>89.28</c:v>
                </c:pt>
                <c:pt idx="243">
                  <c:v>89.32</c:v>
                </c:pt>
                <c:pt idx="244">
                  <c:v>89.32</c:v>
                </c:pt>
                <c:pt idx="245">
                  <c:v>89.32</c:v>
                </c:pt>
                <c:pt idx="246">
                  <c:v>89.34</c:v>
                </c:pt>
                <c:pt idx="247">
                  <c:v>89.38</c:v>
                </c:pt>
                <c:pt idx="248">
                  <c:v>89.42</c:v>
                </c:pt>
                <c:pt idx="249">
                  <c:v>89.45</c:v>
                </c:pt>
                <c:pt idx="250">
                  <c:v>89.52</c:v>
                </c:pt>
                <c:pt idx="251">
                  <c:v>89.67</c:v>
                </c:pt>
                <c:pt idx="252">
                  <c:v>89.84</c:v>
                </c:pt>
                <c:pt idx="253">
                  <c:v>89.85</c:v>
                </c:pt>
                <c:pt idx="254">
                  <c:v>89.86</c:v>
                </c:pt>
                <c:pt idx="255">
                  <c:v>89.93</c:v>
                </c:pt>
                <c:pt idx="256">
                  <c:v>89.99</c:v>
                </c:pt>
                <c:pt idx="257">
                  <c:v>90.08</c:v>
                </c:pt>
                <c:pt idx="258">
                  <c:v>90.12</c:v>
                </c:pt>
                <c:pt idx="259">
                  <c:v>90.16</c:v>
                </c:pt>
                <c:pt idx="260">
                  <c:v>90.16</c:v>
                </c:pt>
                <c:pt idx="261">
                  <c:v>90.47</c:v>
                </c:pt>
                <c:pt idx="262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B4-418D-B61E-13B1F2B0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80239"/>
        <c:axId val="1"/>
      </c:scatterChart>
      <c:valAx>
        <c:axId val="1158580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8023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HP24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'[3]hp24 (sort)'!$C$20:$C$280</c:f>
              <c:numCache>
                <c:formatCode>General</c:formatCode>
                <c:ptCount val="261"/>
                <c:pt idx="0">
                  <c:v>125</c:v>
                </c:pt>
                <c:pt idx="1">
                  <c:v>130</c:v>
                </c:pt>
                <c:pt idx="2">
                  <c:v>132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136</c:v>
                </c:pt>
                <c:pt idx="7">
                  <c:v>136</c:v>
                </c:pt>
                <c:pt idx="8">
                  <c:v>136</c:v>
                </c:pt>
                <c:pt idx="9">
                  <c:v>136</c:v>
                </c:pt>
                <c:pt idx="10">
                  <c:v>137</c:v>
                </c:pt>
                <c:pt idx="11">
                  <c:v>140</c:v>
                </c:pt>
                <c:pt idx="12">
                  <c:v>140</c:v>
                </c:pt>
                <c:pt idx="13">
                  <c:v>140</c:v>
                </c:pt>
                <c:pt idx="14">
                  <c:v>140</c:v>
                </c:pt>
                <c:pt idx="15">
                  <c:v>140</c:v>
                </c:pt>
                <c:pt idx="16">
                  <c:v>140</c:v>
                </c:pt>
                <c:pt idx="17">
                  <c:v>140</c:v>
                </c:pt>
                <c:pt idx="18">
                  <c:v>140</c:v>
                </c:pt>
                <c:pt idx="19">
                  <c:v>140</c:v>
                </c:pt>
                <c:pt idx="20">
                  <c:v>140</c:v>
                </c:pt>
                <c:pt idx="21">
                  <c:v>142</c:v>
                </c:pt>
                <c:pt idx="22">
                  <c:v>143</c:v>
                </c:pt>
                <c:pt idx="23">
                  <c:v>144</c:v>
                </c:pt>
                <c:pt idx="24">
                  <c:v>144</c:v>
                </c:pt>
                <c:pt idx="25">
                  <c:v>144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145</c:v>
                </c:pt>
                <c:pt idx="32">
                  <c:v>145</c:v>
                </c:pt>
                <c:pt idx="33">
                  <c:v>145</c:v>
                </c:pt>
                <c:pt idx="34">
                  <c:v>145</c:v>
                </c:pt>
                <c:pt idx="35">
                  <c:v>145</c:v>
                </c:pt>
                <c:pt idx="36">
                  <c:v>145</c:v>
                </c:pt>
                <c:pt idx="37">
                  <c:v>146</c:v>
                </c:pt>
                <c:pt idx="38">
                  <c:v>146</c:v>
                </c:pt>
                <c:pt idx="39">
                  <c:v>146</c:v>
                </c:pt>
                <c:pt idx="40">
                  <c:v>146</c:v>
                </c:pt>
                <c:pt idx="41">
                  <c:v>146</c:v>
                </c:pt>
                <c:pt idx="42">
                  <c:v>147</c:v>
                </c:pt>
                <c:pt idx="43">
                  <c:v>148</c:v>
                </c:pt>
                <c:pt idx="44">
                  <c:v>149</c:v>
                </c:pt>
                <c:pt idx="45">
                  <c:v>149</c:v>
                </c:pt>
                <c:pt idx="46">
                  <c:v>149</c:v>
                </c:pt>
                <c:pt idx="47">
                  <c:v>149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151</c:v>
                </c:pt>
                <c:pt idx="59">
                  <c:v>151</c:v>
                </c:pt>
                <c:pt idx="60">
                  <c:v>151</c:v>
                </c:pt>
                <c:pt idx="61">
                  <c:v>151</c:v>
                </c:pt>
                <c:pt idx="62">
                  <c:v>151</c:v>
                </c:pt>
                <c:pt idx="63">
                  <c:v>152</c:v>
                </c:pt>
                <c:pt idx="64">
                  <c:v>152</c:v>
                </c:pt>
                <c:pt idx="65">
                  <c:v>153</c:v>
                </c:pt>
                <c:pt idx="66">
                  <c:v>154</c:v>
                </c:pt>
                <c:pt idx="67">
                  <c:v>154</c:v>
                </c:pt>
                <c:pt idx="68">
                  <c:v>154</c:v>
                </c:pt>
                <c:pt idx="69">
                  <c:v>154</c:v>
                </c:pt>
                <c:pt idx="70">
                  <c:v>154</c:v>
                </c:pt>
                <c:pt idx="71">
                  <c:v>154</c:v>
                </c:pt>
                <c:pt idx="72">
                  <c:v>154</c:v>
                </c:pt>
                <c:pt idx="73">
                  <c:v>154</c:v>
                </c:pt>
                <c:pt idx="74">
                  <c:v>154</c:v>
                </c:pt>
                <c:pt idx="75">
                  <c:v>154</c:v>
                </c:pt>
                <c:pt idx="76">
                  <c:v>154</c:v>
                </c:pt>
                <c:pt idx="77">
                  <c:v>154</c:v>
                </c:pt>
                <c:pt idx="78">
                  <c:v>154</c:v>
                </c:pt>
                <c:pt idx="79">
                  <c:v>154</c:v>
                </c:pt>
                <c:pt idx="80">
                  <c:v>155</c:v>
                </c:pt>
                <c:pt idx="81">
                  <c:v>155</c:v>
                </c:pt>
                <c:pt idx="82">
                  <c:v>156</c:v>
                </c:pt>
                <c:pt idx="83">
                  <c:v>156</c:v>
                </c:pt>
                <c:pt idx="84">
                  <c:v>156</c:v>
                </c:pt>
                <c:pt idx="85">
                  <c:v>156</c:v>
                </c:pt>
                <c:pt idx="86">
                  <c:v>156</c:v>
                </c:pt>
                <c:pt idx="87">
                  <c:v>156</c:v>
                </c:pt>
                <c:pt idx="88">
                  <c:v>157</c:v>
                </c:pt>
                <c:pt idx="89">
                  <c:v>157</c:v>
                </c:pt>
                <c:pt idx="90">
                  <c:v>157</c:v>
                </c:pt>
                <c:pt idx="91">
                  <c:v>157</c:v>
                </c:pt>
                <c:pt idx="92">
                  <c:v>157</c:v>
                </c:pt>
                <c:pt idx="93">
                  <c:v>157</c:v>
                </c:pt>
                <c:pt idx="94">
                  <c:v>157</c:v>
                </c:pt>
                <c:pt idx="95">
                  <c:v>158</c:v>
                </c:pt>
                <c:pt idx="96">
                  <c:v>158</c:v>
                </c:pt>
                <c:pt idx="97">
                  <c:v>158</c:v>
                </c:pt>
                <c:pt idx="98">
                  <c:v>158</c:v>
                </c:pt>
                <c:pt idx="99">
                  <c:v>159</c:v>
                </c:pt>
                <c:pt idx="100">
                  <c:v>159</c:v>
                </c:pt>
                <c:pt idx="101">
                  <c:v>159</c:v>
                </c:pt>
                <c:pt idx="102">
                  <c:v>159</c:v>
                </c:pt>
                <c:pt idx="103">
                  <c:v>160</c:v>
                </c:pt>
                <c:pt idx="104">
                  <c:v>160</c:v>
                </c:pt>
                <c:pt idx="105">
                  <c:v>160</c:v>
                </c:pt>
                <c:pt idx="106">
                  <c:v>160</c:v>
                </c:pt>
                <c:pt idx="107">
                  <c:v>160</c:v>
                </c:pt>
                <c:pt idx="108">
                  <c:v>160</c:v>
                </c:pt>
                <c:pt idx="109">
                  <c:v>160</c:v>
                </c:pt>
                <c:pt idx="110">
                  <c:v>160</c:v>
                </c:pt>
                <c:pt idx="111">
                  <c:v>160</c:v>
                </c:pt>
                <c:pt idx="112">
                  <c:v>160</c:v>
                </c:pt>
                <c:pt idx="113">
                  <c:v>160</c:v>
                </c:pt>
                <c:pt idx="114">
                  <c:v>160</c:v>
                </c:pt>
                <c:pt idx="115">
                  <c:v>160</c:v>
                </c:pt>
                <c:pt idx="116">
                  <c:v>161</c:v>
                </c:pt>
                <c:pt idx="117">
                  <c:v>161</c:v>
                </c:pt>
                <c:pt idx="118">
                  <c:v>161</c:v>
                </c:pt>
                <c:pt idx="119">
                  <c:v>161</c:v>
                </c:pt>
                <c:pt idx="120">
                  <c:v>161</c:v>
                </c:pt>
                <c:pt idx="121">
                  <c:v>162</c:v>
                </c:pt>
                <c:pt idx="122">
                  <c:v>163</c:v>
                </c:pt>
                <c:pt idx="123">
                  <c:v>163</c:v>
                </c:pt>
                <c:pt idx="124">
                  <c:v>163</c:v>
                </c:pt>
                <c:pt idx="125">
                  <c:v>163</c:v>
                </c:pt>
                <c:pt idx="126">
                  <c:v>163</c:v>
                </c:pt>
                <c:pt idx="127">
                  <c:v>163</c:v>
                </c:pt>
                <c:pt idx="128">
                  <c:v>163</c:v>
                </c:pt>
                <c:pt idx="129">
                  <c:v>163</c:v>
                </c:pt>
                <c:pt idx="130">
                  <c:v>163</c:v>
                </c:pt>
                <c:pt idx="131">
                  <c:v>164</c:v>
                </c:pt>
                <c:pt idx="132">
                  <c:v>164</c:v>
                </c:pt>
                <c:pt idx="133">
                  <c:v>165</c:v>
                </c:pt>
                <c:pt idx="134">
                  <c:v>165</c:v>
                </c:pt>
                <c:pt idx="135">
                  <c:v>165</c:v>
                </c:pt>
                <c:pt idx="136">
                  <c:v>165</c:v>
                </c:pt>
                <c:pt idx="137">
                  <c:v>165</c:v>
                </c:pt>
                <c:pt idx="138">
                  <c:v>166</c:v>
                </c:pt>
                <c:pt idx="139">
                  <c:v>166</c:v>
                </c:pt>
                <c:pt idx="140">
                  <c:v>166</c:v>
                </c:pt>
                <c:pt idx="141">
                  <c:v>166</c:v>
                </c:pt>
                <c:pt idx="142">
                  <c:v>167</c:v>
                </c:pt>
                <c:pt idx="143">
                  <c:v>167</c:v>
                </c:pt>
                <c:pt idx="144">
                  <c:v>168</c:v>
                </c:pt>
                <c:pt idx="145">
                  <c:v>168</c:v>
                </c:pt>
                <c:pt idx="146">
                  <c:v>168</c:v>
                </c:pt>
                <c:pt idx="147">
                  <c:v>169</c:v>
                </c:pt>
                <c:pt idx="148">
                  <c:v>169</c:v>
                </c:pt>
                <c:pt idx="149">
                  <c:v>170</c:v>
                </c:pt>
                <c:pt idx="150">
                  <c:v>171</c:v>
                </c:pt>
                <c:pt idx="151">
                  <c:v>171</c:v>
                </c:pt>
                <c:pt idx="152">
                  <c:v>172</c:v>
                </c:pt>
                <c:pt idx="153">
                  <c:v>172</c:v>
                </c:pt>
                <c:pt idx="154">
                  <c:v>172</c:v>
                </c:pt>
                <c:pt idx="155">
                  <c:v>172</c:v>
                </c:pt>
                <c:pt idx="156">
                  <c:v>173</c:v>
                </c:pt>
                <c:pt idx="157">
                  <c:v>173</c:v>
                </c:pt>
                <c:pt idx="158">
                  <c:v>173</c:v>
                </c:pt>
                <c:pt idx="159">
                  <c:v>173</c:v>
                </c:pt>
                <c:pt idx="160">
                  <c:v>174</c:v>
                </c:pt>
                <c:pt idx="161">
                  <c:v>174</c:v>
                </c:pt>
                <c:pt idx="162">
                  <c:v>174</c:v>
                </c:pt>
                <c:pt idx="163">
                  <c:v>174</c:v>
                </c:pt>
                <c:pt idx="164">
                  <c:v>174</c:v>
                </c:pt>
                <c:pt idx="165">
                  <c:v>174</c:v>
                </c:pt>
                <c:pt idx="166">
                  <c:v>174</c:v>
                </c:pt>
                <c:pt idx="167">
                  <c:v>174</c:v>
                </c:pt>
                <c:pt idx="168">
                  <c:v>174</c:v>
                </c:pt>
                <c:pt idx="169">
                  <c:v>174</c:v>
                </c:pt>
                <c:pt idx="170">
                  <c:v>175</c:v>
                </c:pt>
                <c:pt idx="171">
                  <c:v>175</c:v>
                </c:pt>
                <c:pt idx="172">
                  <c:v>175</c:v>
                </c:pt>
                <c:pt idx="173">
                  <c:v>175</c:v>
                </c:pt>
                <c:pt idx="174">
                  <c:v>175</c:v>
                </c:pt>
                <c:pt idx="175">
                  <c:v>175</c:v>
                </c:pt>
                <c:pt idx="176">
                  <c:v>175</c:v>
                </c:pt>
                <c:pt idx="177">
                  <c:v>175</c:v>
                </c:pt>
                <c:pt idx="178">
                  <c:v>175</c:v>
                </c:pt>
                <c:pt idx="179">
                  <c:v>175</c:v>
                </c:pt>
                <c:pt idx="180">
                  <c:v>175</c:v>
                </c:pt>
                <c:pt idx="181">
                  <c:v>175</c:v>
                </c:pt>
                <c:pt idx="182">
                  <c:v>176</c:v>
                </c:pt>
                <c:pt idx="183">
                  <c:v>176</c:v>
                </c:pt>
                <c:pt idx="184">
                  <c:v>176</c:v>
                </c:pt>
                <c:pt idx="185">
                  <c:v>176</c:v>
                </c:pt>
                <c:pt idx="186">
                  <c:v>176</c:v>
                </c:pt>
                <c:pt idx="187">
                  <c:v>176</c:v>
                </c:pt>
                <c:pt idx="188">
                  <c:v>177</c:v>
                </c:pt>
                <c:pt idx="189">
                  <c:v>177</c:v>
                </c:pt>
                <c:pt idx="190">
                  <c:v>177</c:v>
                </c:pt>
                <c:pt idx="191">
                  <c:v>177</c:v>
                </c:pt>
                <c:pt idx="192">
                  <c:v>177</c:v>
                </c:pt>
                <c:pt idx="193">
                  <c:v>177</c:v>
                </c:pt>
                <c:pt idx="194">
                  <c:v>177</c:v>
                </c:pt>
                <c:pt idx="195">
                  <c:v>178</c:v>
                </c:pt>
                <c:pt idx="196">
                  <c:v>178</c:v>
                </c:pt>
                <c:pt idx="197">
                  <c:v>178</c:v>
                </c:pt>
                <c:pt idx="198">
                  <c:v>178</c:v>
                </c:pt>
                <c:pt idx="199">
                  <c:v>178</c:v>
                </c:pt>
                <c:pt idx="200">
                  <c:v>178</c:v>
                </c:pt>
                <c:pt idx="201">
                  <c:v>178</c:v>
                </c:pt>
                <c:pt idx="202">
                  <c:v>178</c:v>
                </c:pt>
                <c:pt idx="203">
                  <c:v>178</c:v>
                </c:pt>
                <c:pt idx="204">
                  <c:v>178</c:v>
                </c:pt>
                <c:pt idx="205">
                  <c:v>178</c:v>
                </c:pt>
                <c:pt idx="206">
                  <c:v>178</c:v>
                </c:pt>
                <c:pt idx="207">
                  <c:v>179</c:v>
                </c:pt>
                <c:pt idx="208">
                  <c:v>179</c:v>
                </c:pt>
                <c:pt idx="209">
                  <c:v>179</c:v>
                </c:pt>
                <c:pt idx="210">
                  <c:v>179</c:v>
                </c:pt>
                <c:pt idx="211">
                  <c:v>179</c:v>
                </c:pt>
                <c:pt idx="212">
                  <c:v>179</c:v>
                </c:pt>
                <c:pt idx="213">
                  <c:v>180</c:v>
                </c:pt>
                <c:pt idx="214">
                  <c:v>180</c:v>
                </c:pt>
                <c:pt idx="215">
                  <c:v>180</c:v>
                </c:pt>
                <c:pt idx="216">
                  <c:v>180</c:v>
                </c:pt>
                <c:pt idx="217">
                  <c:v>180</c:v>
                </c:pt>
                <c:pt idx="218">
                  <c:v>180</c:v>
                </c:pt>
                <c:pt idx="219">
                  <c:v>180</c:v>
                </c:pt>
                <c:pt idx="220">
                  <c:v>180</c:v>
                </c:pt>
                <c:pt idx="221">
                  <c:v>180</c:v>
                </c:pt>
                <c:pt idx="222">
                  <c:v>181</c:v>
                </c:pt>
                <c:pt idx="223">
                  <c:v>181</c:v>
                </c:pt>
                <c:pt idx="224">
                  <c:v>181</c:v>
                </c:pt>
                <c:pt idx="225">
                  <c:v>182</c:v>
                </c:pt>
                <c:pt idx="226">
                  <c:v>182</c:v>
                </c:pt>
                <c:pt idx="227">
                  <c:v>182</c:v>
                </c:pt>
                <c:pt idx="228">
                  <c:v>182</c:v>
                </c:pt>
                <c:pt idx="229">
                  <c:v>182</c:v>
                </c:pt>
                <c:pt idx="230">
                  <c:v>182</c:v>
                </c:pt>
                <c:pt idx="231">
                  <c:v>182</c:v>
                </c:pt>
                <c:pt idx="232">
                  <c:v>183</c:v>
                </c:pt>
                <c:pt idx="233">
                  <c:v>183</c:v>
                </c:pt>
                <c:pt idx="234">
                  <c:v>183</c:v>
                </c:pt>
                <c:pt idx="235">
                  <c:v>183</c:v>
                </c:pt>
                <c:pt idx="236">
                  <c:v>183</c:v>
                </c:pt>
                <c:pt idx="237">
                  <c:v>183</c:v>
                </c:pt>
                <c:pt idx="238">
                  <c:v>183</c:v>
                </c:pt>
                <c:pt idx="239">
                  <c:v>183</c:v>
                </c:pt>
                <c:pt idx="240">
                  <c:v>183</c:v>
                </c:pt>
                <c:pt idx="241">
                  <c:v>183</c:v>
                </c:pt>
                <c:pt idx="242">
                  <c:v>183</c:v>
                </c:pt>
                <c:pt idx="243">
                  <c:v>183</c:v>
                </c:pt>
                <c:pt idx="244">
                  <c:v>184</c:v>
                </c:pt>
                <c:pt idx="245">
                  <c:v>184</c:v>
                </c:pt>
                <c:pt idx="246">
                  <c:v>184</c:v>
                </c:pt>
                <c:pt idx="247">
                  <c:v>184</c:v>
                </c:pt>
                <c:pt idx="248">
                  <c:v>184</c:v>
                </c:pt>
                <c:pt idx="249">
                  <c:v>184</c:v>
                </c:pt>
                <c:pt idx="250">
                  <c:v>184</c:v>
                </c:pt>
                <c:pt idx="251">
                  <c:v>184</c:v>
                </c:pt>
                <c:pt idx="252">
                  <c:v>184</c:v>
                </c:pt>
                <c:pt idx="253">
                  <c:v>184</c:v>
                </c:pt>
                <c:pt idx="254">
                  <c:v>185</c:v>
                </c:pt>
                <c:pt idx="255">
                  <c:v>185</c:v>
                </c:pt>
                <c:pt idx="256">
                  <c:v>185</c:v>
                </c:pt>
                <c:pt idx="257">
                  <c:v>186</c:v>
                </c:pt>
                <c:pt idx="258">
                  <c:v>186</c:v>
                </c:pt>
                <c:pt idx="259">
                  <c:v>186</c:v>
                </c:pt>
                <c:pt idx="260">
                  <c:v>186</c:v>
                </c:pt>
              </c:numCache>
            </c:numRef>
          </c:xVal>
          <c:yVal>
            <c:numRef>
              <c:f>'[3]hp24 (sort)'!$B$20:$B$280</c:f>
              <c:numCache>
                <c:formatCode>General</c:formatCode>
                <c:ptCount val="261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70.819999999999993</c:v>
                </c:pt>
                <c:pt idx="5">
                  <c:v>70.87</c:v>
                </c:pt>
                <c:pt idx="6">
                  <c:v>71.650000000000006</c:v>
                </c:pt>
                <c:pt idx="7">
                  <c:v>71.650000000000006</c:v>
                </c:pt>
                <c:pt idx="8">
                  <c:v>72.150000000000006</c:v>
                </c:pt>
                <c:pt idx="9">
                  <c:v>72.22</c:v>
                </c:pt>
                <c:pt idx="10">
                  <c:v>72.63</c:v>
                </c:pt>
                <c:pt idx="11">
                  <c:v>72.7</c:v>
                </c:pt>
                <c:pt idx="12">
                  <c:v>72.73</c:v>
                </c:pt>
                <c:pt idx="13">
                  <c:v>72.95</c:v>
                </c:pt>
                <c:pt idx="14">
                  <c:v>73.12</c:v>
                </c:pt>
                <c:pt idx="15">
                  <c:v>73.260000000000005</c:v>
                </c:pt>
                <c:pt idx="16">
                  <c:v>74.12</c:v>
                </c:pt>
                <c:pt idx="17">
                  <c:v>74.569999999999993</c:v>
                </c:pt>
                <c:pt idx="18">
                  <c:v>74.709999999999994</c:v>
                </c:pt>
                <c:pt idx="19">
                  <c:v>74.930000000000007</c:v>
                </c:pt>
                <c:pt idx="20">
                  <c:v>75.44</c:v>
                </c:pt>
                <c:pt idx="21">
                  <c:v>75.81</c:v>
                </c:pt>
                <c:pt idx="22">
                  <c:v>76.17</c:v>
                </c:pt>
                <c:pt idx="23">
                  <c:v>76.58</c:v>
                </c:pt>
                <c:pt idx="24">
                  <c:v>76.650000000000006</c:v>
                </c:pt>
                <c:pt idx="25">
                  <c:v>76.75</c:v>
                </c:pt>
                <c:pt idx="26">
                  <c:v>76.94</c:v>
                </c:pt>
                <c:pt idx="27">
                  <c:v>77.03</c:v>
                </c:pt>
                <c:pt idx="28">
                  <c:v>77.2</c:v>
                </c:pt>
                <c:pt idx="29">
                  <c:v>77.36</c:v>
                </c:pt>
                <c:pt idx="30">
                  <c:v>77.56</c:v>
                </c:pt>
                <c:pt idx="31">
                  <c:v>77.760000000000005</c:v>
                </c:pt>
                <c:pt idx="32">
                  <c:v>77.77</c:v>
                </c:pt>
                <c:pt idx="33">
                  <c:v>78.349999999999994</c:v>
                </c:pt>
                <c:pt idx="34">
                  <c:v>78.489999999999995</c:v>
                </c:pt>
                <c:pt idx="35">
                  <c:v>78.739999999999995</c:v>
                </c:pt>
                <c:pt idx="36">
                  <c:v>78.81</c:v>
                </c:pt>
                <c:pt idx="37">
                  <c:v>78.87</c:v>
                </c:pt>
                <c:pt idx="38">
                  <c:v>78.930000000000007</c:v>
                </c:pt>
                <c:pt idx="39">
                  <c:v>79.03</c:v>
                </c:pt>
                <c:pt idx="40">
                  <c:v>79.19</c:v>
                </c:pt>
                <c:pt idx="41">
                  <c:v>79.2</c:v>
                </c:pt>
                <c:pt idx="42">
                  <c:v>79.42</c:v>
                </c:pt>
                <c:pt idx="43">
                  <c:v>79.61</c:v>
                </c:pt>
                <c:pt idx="44">
                  <c:v>79.75</c:v>
                </c:pt>
                <c:pt idx="45">
                  <c:v>79.75</c:v>
                </c:pt>
                <c:pt idx="46">
                  <c:v>79.89</c:v>
                </c:pt>
                <c:pt idx="47">
                  <c:v>79.97</c:v>
                </c:pt>
                <c:pt idx="48">
                  <c:v>79.98</c:v>
                </c:pt>
                <c:pt idx="49">
                  <c:v>80.099999999999994</c:v>
                </c:pt>
                <c:pt idx="50">
                  <c:v>80.12</c:v>
                </c:pt>
                <c:pt idx="51">
                  <c:v>80.319999999999993</c:v>
                </c:pt>
                <c:pt idx="52">
                  <c:v>80.33</c:v>
                </c:pt>
                <c:pt idx="53">
                  <c:v>80.56</c:v>
                </c:pt>
                <c:pt idx="54">
                  <c:v>80.58</c:v>
                </c:pt>
                <c:pt idx="55">
                  <c:v>80.59</c:v>
                </c:pt>
                <c:pt idx="56">
                  <c:v>80.75</c:v>
                </c:pt>
                <c:pt idx="57">
                  <c:v>80.760000000000005</c:v>
                </c:pt>
                <c:pt idx="58">
                  <c:v>80.78</c:v>
                </c:pt>
                <c:pt idx="59">
                  <c:v>80.78</c:v>
                </c:pt>
                <c:pt idx="60">
                  <c:v>80.790000000000006</c:v>
                </c:pt>
                <c:pt idx="61">
                  <c:v>80.83</c:v>
                </c:pt>
                <c:pt idx="62">
                  <c:v>80.89</c:v>
                </c:pt>
                <c:pt idx="63">
                  <c:v>80.92</c:v>
                </c:pt>
                <c:pt idx="64">
                  <c:v>81.02</c:v>
                </c:pt>
                <c:pt idx="65">
                  <c:v>81.08</c:v>
                </c:pt>
                <c:pt idx="66">
                  <c:v>81.209999999999994</c:v>
                </c:pt>
                <c:pt idx="67">
                  <c:v>81.209999999999994</c:v>
                </c:pt>
                <c:pt idx="68">
                  <c:v>81.25</c:v>
                </c:pt>
                <c:pt idx="69">
                  <c:v>81.319999999999993</c:v>
                </c:pt>
                <c:pt idx="70">
                  <c:v>81.42</c:v>
                </c:pt>
                <c:pt idx="71">
                  <c:v>81.459999999999994</c:v>
                </c:pt>
                <c:pt idx="72">
                  <c:v>81.47</c:v>
                </c:pt>
                <c:pt idx="73">
                  <c:v>81.540000000000006</c:v>
                </c:pt>
                <c:pt idx="74">
                  <c:v>81.569999999999993</c:v>
                </c:pt>
                <c:pt idx="75">
                  <c:v>81.599999999999994</c:v>
                </c:pt>
                <c:pt idx="76">
                  <c:v>81.62</c:v>
                </c:pt>
                <c:pt idx="77">
                  <c:v>81.64</c:v>
                </c:pt>
                <c:pt idx="78">
                  <c:v>81.709999999999994</c:v>
                </c:pt>
                <c:pt idx="79">
                  <c:v>81.78</c:v>
                </c:pt>
                <c:pt idx="80">
                  <c:v>81.790000000000006</c:v>
                </c:pt>
                <c:pt idx="81">
                  <c:v>81.819999999999993</c:v>
                </c:pt>
                <c:pt idx="82">
                  <c:v>81.84</c:v>
                </c:pt>
                <c:pt idx="83">
                  <c:v>81.94</c:v>
                </c:pt>
                <c:pt idx="84">
                  <c:v>81.97</c:v>
                </c:pt>
                <c:pt idx="85">
                  <c:v>82.03</c:v>
                </c:pt>
                <c:pt idx="86">
                  <c:v>82.09</c:v>
                </c:pt>
                <c:pt idx="87">
                  <c:v>82.14</c:v>
                </c:pt>
                <c:pt idx="88">
                  <c:v>82.21</c:v>
                </c:pt>
                <c:pt idx="89">
                  <c:v>82.3</c:v>
                </c:pt>
                <c:pt idx="90">
                  <c:v>82.42</c:v>
                </c:pt>
                <c:pt idx="91">
                  <c:v>82.58</c:v>
                </c:pt>
                <c:pt idx="92">
                  <c:v>82.58</c:v>
                </c:pt>
                <c:pt idx="93">
                  <c:v>82.64</c:v>
                </c:pt>
                <c:pt idx="94">
                  <c:v>82.66</c:v>
                </c:pt>
                <c:pt idx="95">
                  <c:v>82.75</c:v>
                </c:pt>
                <c:pt idx="96">
                  <c:v>82.75</c:v>
                </c:pt>
                <c:pt idx="97">
                  <c:v>82.87</c:v>
                </c:pt>
                <c:pt idx="98">
                  <c:v>82.92</c:v>
                </c:pt>
                <c:pt idx="99">
                  <c:v>82.98</c:v>
                </c:pt>
                <c:pt idx="100">
                  <c:v>83</c:v>
                </c:pt>
                <c:pt idx="101">
                  <c:v>83.04</c:v>
                </c:pt>
                <c:pt idx="102">
                  <c:v>83.09</c:v>
                </c:pt>
                <c:pt idx="103">
                  <c:v>83.37</c:v>
                </c:pt>
                <c:pt idx="104">
                  <c:v>83.4</c:v>
                </c:pt>
                <c:pt idx="105">
                  <c:v>83.43</c:v>
                </c:pt>
                <c:pt idx="106">
                  <c:v>83.5</c:v>
                </c:pt>
                <c:pt idx="107">
                  <c:v>83.53</c:v>
                </c:pt>
                <c:pt idx="108">
                  <c:v>83.53</c:v>
                </c:pt>
                <c:pt idx="109">
                  <c:v>83.53</c:v>
                </c:pt>
                <c:pt idx="110">
                  <c:v>83.66</c:v>
                </c:pt>
                <c:pt idx="111">
                  <c:v>83.66</c:v>
                </c:pt>
                <c:pt idx="112">
                  <c:v>83.66</c:v>
                </c:pt>
                <c:pt idx="113">
                  <c:v>83.7</c:v>
                </c:pt>
                <c:pt idx="114">
                  <c:v>83.71</c:v>
                </c:pt>
                <c:pt idx="115">
                  <c:v>83.8</c:v>
                </c:pt>
                <c:pt idx="116">
                  <c:v>83.89</c:v>
                </c:pt>
                <c:pt idx="117">
                  <c:v>84.05</c:v>
                </c:pt>
                <c:pt idx="118">
                  <c:v>84.05</c:v>
                </c:pt>
                <c:pt idx="119">
                  <c:v>84.18</c:v>
                </c:pt>
                <c:pt idx="120">
                  <c:v>84.26</c:v>
                </c:pt>
                <c:pt idx="121">
                  <c:v>84.33</c:v>
                </c:pt>
                <c:pt idx="122">
                  <c:v>84.38</c:v>
                </c:pt>
                <c:pt idx="123">
                  <c:v>84.43</c:v>
                </c:pt>
                <c:pt idx="124">
                  <c:v>84.61</c:v>
                </c:pt>
                <c:pt idx="125">
                  <c:v>84.66</c:v>
                </c:pt>
                <c:pt idx="126">
                  <c:v>84.75</c:v>
                </c:pt>
                <c:pt idx="127">
                  <c:v>84.75</c:v>
                </c:pt>
                <c:pt idx="128">
                  <c:v>84.86</c:v>
                </c:pt>
                <c:pt idx="129">
                  <c:v>84.86</c:v>
                </c:pt>
                <c:pt idx="130">
                  <c:v>84.9</c:v>
                </c:pt>
                <c:pt idx="131">
                  <c:v>84.93</c:v>
                </c:pt>
                <c:pt idx="132">
                  <c:v>84.94</c:v>
                </c:pt>
                <c:pt idx="133">
                  <c:v>84.94</c:v>
                </c:pt>
                <c:pt idx="134">
                  <c:v>84.96</c:v>
                </c:pt>
                <c:pt idx="135">
                  <c:v>84.96</c:v>
                </c:pt>
                <c:pt idx="136">
                  <c:v>85.18</c:v>
                </c:pt>
                <c:pt idx="137">
                  <c:v>85.2</c:v>
                </c:pt>
                <c:pt idx="138">
                  <c:v>85.2</c:v>
                </c:pt>
                <c:pt idx="139">
                  <c:v>85.21</c:v>
                </c:pt>
                <c:pt idx="140">
                  <c:v>85.22</c:v>
                </c:pt>
                <c:pt idx="141">
                  <c:v>85.26</c:v>
                </c:pt>
                <c:pt idx="142">
                  <c:v>85.29</c:v>
                </c:pt>
                <c:pt idx="143">
                  <c:v>85.5</c:v>
                </c:pt>
                <c:pt idx="144">
                  <c:v>85.51</c:v>
                </c:pt>
                <c:pt idx="145">
                  <c:v>85.59</c:v>
                </c:pt>
                <c:pt idx="146">
                  <c:v>85.59</c:v>
                </c:pt>
                <c:pt idx="147">
                  <c:v>85.6</c:v>
                </c:pt>
                <c:pt idx="148">
                  <c:v>85.69</c:v>
                </c:pt>
                <c:pt idx="149">
                  <c:v>85.83</c:v>
                </c:pt>
                <c:pt idx="150">
                  <c:v>85.91</c:v>
                </c:pt>
                <c:pt idx="151">
                  <c:v>85.95</c:v>
                </c:pt>
                <c:pt idx="152">
                  <c:v>86</c:v>
                </c:pt>
                <c:pt idx="153">
                  <c:v>86.1</c:v>
                </c:pt>
                <c:pt idx="154">
                  <c:v>86.15</c:v>
                </c:pt>
                <c:pt idx="155">
                  <c:v>86.22</c:v>
                </c:pt>
                <c:pt idx="156">
                  <c:v>86.35</c:v>
                </c:pt>
                <c:pt idx="157">
                  <c:v>86.42</c:v>
                </c:pt>
                <c:pt idx="158">
                  <c:v>86.49</c:v>
                </c:pt>
                <c:pt idx="159">
                  <c:v>86.5</c:v>
                </c:pt>
                <c:pt idx="160">
                  <c:v>86.51</c:v>
                </c:pt>
                <c:pt idx="161">
                  <c:v>86.53</c:v>
                </c:pt>
                <c:pt idx="162">
                  <c:v>86.53</c:v>
                </c:pt>
                <c:pt idx="163">
                  <c:v>86.59</c:v>
                </c:pt>
                <c:pt idx="164">
                  <c:v>86.62</c:v>
                </c:pt>
                <c:pt idx="165">
                  <c:v>86.62</c:v>
                </c:pt>
                <c:pt idx="166">
                  <c:v>86.62</c:v>
                </c:pt>
                <c:pt idx="167">
                  <c:v>86.72</c:v>
                </c:pt>
                <c:pt idx="168">
                  <c:v>86.76</c:v>
                </c:pt>
                <c:pt idx="169">
                  <c:v>86.8</c:v>
                </c:pt>
                <c:pt idx="170">
                  <c:v>86.81</c:v>
                </c:pt>
                <c:pt idx="171">
                  <c:v>86.85</c:v>
                </c:pt>
                <c:pt idx="172">
                  <c:v>86.87</c:v>
                </c:pt>
                <c:pt idx="173">
                  <c:v>87.02</c:v>
                </c:pt>
                <c:pt idx="174">
                  <c:v>87.06</c:v>
                </c:pt>
                <c:pt idx="175">
                  <c:v>87.08</c:v>
                </c:pt>
                <c:pt idx="176">
                  <c:v>87.12</c:v>
                </c:pt>
                <c:pt idx="177">
                  <c:v>87.16</c:v>
                </c:pt>
                <c:pt idx="178">
                  <c:v>87.17</c:v>
                </c:pt>
                <c:pt idx="179">
                  <c:v>87.2</c:v>
                </c:pt>
                <c:pt idx="180">
                  <c:v>87.24</c:v>
                </c:pt>
                <c:pt idx="181">
                  <c:v>87.24</c:v>
                </c:pt>
                <c:pt idx="182">
                  <c:v>87.35</c:v>
                </c:pt>
                <c:pt idx="183">
                  <c:v>87.39</c:v>
                </c:pt>
                <c:pt idx="184">
                  <c:v>87.43</c:v>
                </c:pt>
                <c:pt idx="185">
                  <c:v>87.43</c:v>
                </c:pt>
                <c:pt idx="186">
                  <c:v>87.46</c:v>
                </c:pt>
                <c:pt idx="187">
                  <c:v>87.57</c:v>
                </c:pt>
                <c:pt idx="188">
                  <c:v>87.6</c:v>
                </c:pt>
                <c:pt idx="189">
                  <c:v>87.65</c:v>
                </c:pt>
                <c:pt idx="190">
                  <c:v>87.71</c:v>
                </c:pt>
                <c:pt idx="191">
                  <c:v>87.73</c:v>
                </c:pt>
                <c:pt idx="192">
                  <c:v>87.76</c:v>
                </c:pt>
                <c:pt idx="193">
                  <c:v>87.76</c:v>
                </c:pt>
                <c:pt idx="194">
                  <c:v>87.79</c:v>
                </c:pt>
                <c:pt idx="195">
                  <c:v>87.8</c:v>
                </c:pt>
                <c:pt idx="196">
                  <c:v>87.81</c:v>
                </c:pt>
                <c:pt idx="197">
                  <c:v>87.81</c:v>
                </c:pt>
                <c:pt idx="198">
                  <c:v>87.82</c:v>
                </c:pt>
                <c:pt idx="199">
                  <c:v>87.86</c:v>
                </c:pt>
                <c:pt idx="200">
                  <c:v>87.87</c:v>
                </c:pt>
                <c:pt idx="201">
                  <c:v>87.89</c:v>
                </c:pt>
                <c:pt idx="202">
                  <c:v>87.92</c:v>
                </c:pt>
                <c:pt idx="203">
                  <c:v>87.95</c:v>
                </c:pt>
                <c:pt idx="204">
                  <c:v>88.1</c:v>
                </c:pt>
                <c:pt idx="205">
                  <c:v>88.22</c:v>
                </c:pt>
                <c:pt idx="206">
                  <c:v>88.3</c:v>
                </c:pt>
                <c:pt idx="207">
                  <c:v>88.38</c:v>
                </c:pt>
                <c:pt idx="208">
                  <c:v>88.45</c:v>
                </c:pt>
                <c:pt idx="209">
                  <c:v>88.47</c:v>
                </c:pt>
                <c:pt idx="210">
                  <c:v>88.5</c:v>
                </c:pt>
                <c:pt idx="211">
                  <c:v>88.53</c:v>
                </c:pt>
                <c:pt idx="212">
                  <c:v>88.57</c:v>
                </c:pt>
                <c:pt idx="213">
                  <c:v>88.62</c:v>
                </c:pt>
                <c:pt idx="214">
                  <c:v>88.69</c:v>
                </c:pt>
                <c:pt idx="215">
                  <c:v>88.77</c:v>
                </c:pt>
                <c:pt idx="216">
                  <c:v>88.78</c:v>
                </c:pt>
                <c:pt idx="217">
                  <c:v>88.82</c:v>
                </c:pt>
                <c:pt idx="218">
                  <c:v>88.86</c:v>
                </c:pt>
                <c:pt idx="219">
                  <c:v>88.87</c:v>
                </c:pt>
                <c:pt idx="220">
                  <c:v>88.87</c:v>
                </c:pt>
                <c:pt idx="221">
                  <c:v>88.9</c:v>
                </c:pt>
                <c:pt idx="222">
                  <c:v>88.9</c:v>
                </c:pt>
                <c:pt idx="223">
                  <c:v>88.91</c:v>
                </c:pt>
                <c:pt idx="224">
                  <c:v>88.94</c:v>
                </c:pt>
                <c:pt idx="225">
                  <c:v>88.98</c:v>
                </c:pt>
                <c:pt idx="226">
                  <c:v>89.05</c:v>
                </c:pt>
                <c:pt idx="227">
                  <c:v>89.06</c:v>
                </c:pt>
                <c:pt idx="228">
                  <c:v>89.1</c:v>
                </c:pt>
                <c:pt idx="229">
                  <c:v>89.11</c:v>
                </c:pt>
                <c:pt idx="230">
                  <c:v>89.14</c:v>
                </c:pt>
                <c:pt idx="231">
                  <c:v>89.16</c:v>
                </c:pt>
                <c:pt idx="232">
                  <c:v>89.18</c:v>
                </c:pt>
                <c:pt idx="233">
                  <c:v>89.2</c:v>
                </c:pt>
                <c:pt idx="234">
                  <c:v>89.2</c:v>
                </c:pt>
                <c:pt idx="235">
                  <c:v>89.2</c:v>
                </c:pt>
                <c:pt idx="236">
                  <c:v>89.21</c:v>
                </c:pt>
                <c:pt idx="237">
                  <c:v>89.22</c:v>
                </c:pt>
                <c:pt idx="238">
                  <c:v>89.27</c:v>
                </c:pt>
                <c:pt idx="239">
                  <c:v>89.27</c:v>
                </c:pt>
                <c:pt idx="240">
                  <c:v>89.28</c:v>
                </c:pt>
                <c:pt idx="241">
                  <c:v>89.32</c:v>
                </c:pt>
                <c:pt idx="242">
                  <c:v>89.32</c:v>
                </c:pt>
                <c:pt idx="243">
                  <c:v>89.32</c:v>
                </c:pt>
                <c:pt idx="244">
                  <c:v>89.34</c:v>
                </c:pt>
                <c:pt idx="245">
                  <c:v>89.38</c:v>
                </c:pt>
                <c:pt idx="246">
                  <c:v>89.42</c:v>
                </c:pt>
                <c:pt idx="247">
                  <c:v>89.45</c:v>
                </c:pt>
                <c:pt idx="248">
                  <c:v>89.52</c:v>
                </c:pt>
                <c:pt idx="249">
                  <c:v>89.67</c:v>
                </c:pt>
                <c:pt idx="250">
                  <c:v>89.84</c:v>
                </c:pt>
                <c:pt idx="251">
                  <c:v>89.85</c:v>
                </c:pt>
                <c:pt idx="252">
                  <c:v>89.86</c:v>
                </c:pt>
                <c:pt idx="253">
                  <c:v>89.93</c:v>
                </c:pt>
                <c:pt idx="254">
                  <c:v>89.99</c:v>
                </c:pt>
                <c:pt idx="255">
                  <c:v>90.08</c:v>
                </c:pt>
                <c:pt idx="256">
                  <c:v>90.12</c:v>
                </c:pt>
                <c:pt idx="257">
                  <c:v>90.16</c:v>
                </c:pt>
                <c:pt idx="258">
                  <c:v>90.16</c:v>
                </c:pt>
                <c:pt idx="259">
                  <c:v>90.47</c:v>
                </c:pt>
                <c:pt idx="260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26-4DBD-8FF6-69F217C20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76495"/>
        <c:axId val="1"/>
      </c:scatterChart>
      <c:valAx>
        <c:axId val="115857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7649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HP25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'[3]hp25 (sort)'!$C$20:$C$280</c:f>
              <c:numCache>
                <c:formatCode>General</c:formatCode>
                <c:ptCount val="261"/>
                <c:pt idx="0">
                  <c:v>120</c:v>
                </c:pt>
                <c:pt idx="1">
                  <c:v>120</c:v>
                </c:pt>
                <c:pt idx="2">
                  <c:v>125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136</c:v>
                </c:pt>
                <c:pt idx="15">
                  <c:v>136</c:v>
                </c:pt>
                <c:pt idx="16">
                  <c:v>136</c:v>
                </c:pt>
                <c:pt idx="17">
                  <c:v>137</c:v>
                </c:pt>
                <c:pt idx="18">
                  <c:v>138</c:v>
                </c:pt>
                <c:pt idx="19">
                  <c:v>138</c:v>
                </c:pt>
                <c:pt idx="20">
                  <c:v>140</c:v>
                </c:pt>
                <c:pt idx="21">
                  <c:v>140</c:v>
                </c:pt>
                <c:pt idx="22">
                  <c:v>140</c:v>
                </c:pt>
                <c:pt idx="23">
                  <c:v>140</c:v>
                </c:pt>
                <c:pt idx="24">
                  <c:v>140</c:v>
                </c:pt>
                <c:pt idx="25">
                  <c:v>140</c:v>
                </c:pt>
                <c:pt idx="26">
                  <c:v>140</c:v>
                </c:pt>
                <c:pt idx="27">
                  <c:v>140</c:v>
                </c:pt>
                <c:pt idx="28">
                  <c:v>140</c:v>
                </c:pt>
                <c:pt idx="29">
                  <c:v>140</c:v>
                </c:pt>
                <c:pt idx="30">
                  <c:v>141</c:v>
                </c:pt>
                <c:pt idx="31">
                  <c:v>141</c:v>
                </c:pt>
                <c:pt idx="32">
                  <c:v>141</c:v>
                </c:pt>
                <c:pt idx="33">
                  <c:v>142</c:v>
                </c:pt>
                <c:pt idx="34">
                  <c:v>142</c:v>
                </c:pt>
                <c:pt idx="35">
                  <c:v>142</c:v>
                </c:pt>
                <c:pt idx="36">
                  <c:v>142</c:v>
                </c:pt>
                <c:pt idx="37">
                  <c:v>142</c:v>
                </c:pt>
                <c:pt idx="38">
                  <c:v>142</c:v>
                </c:pt>
                <c:pt idx="39">
                  <c:v>142</c:v>
                </c:pt>
                <c:pt idx="40">
                  <c:v>142</c:v>
                </c:pt>
                <c:pt idx="41">
                  <c:v>142</c:v>
                </c:pt>
                <c:pt idx="42">
                  <c:v>143</c:v>
                </c:pt>
                <c:pt idx="43">
                  <c:v>143</c:v>
                </c:pt>
                <c:pt idx="44">
                  <c:v>143</c:v>
                </c:pt>
                <c:pt idx="45">
                  <c:v>143</c:v>
                </c:pt>
                <c:pt idx="46">
                  <c:v>143</c:v>
                </c:pt>
                <c:pt idx="47">
                  <c:v>143</c:v>
                </c:pt>
                <c:pt idx="48">
                  <c:v>143</c:v>
                </c:pt>
                <c:pt idx="49">
                  <c:v>143</c:v>
                </c:pt>
                <c:pt idx="50">
                  <c:v>143</c:v>
                </c:pt>
                <c:pt idx="51">
                  <c:v>143</c:v>
                </c:pt>
                <c:pt idx="52">
                  <c:v>143</c:v>
                </c:pt>
                <c:pt idx="53">
                  <c:v>143</c:v>
                </c:pt>
                <c:pt idx="54">
                  <c:v>143</c:v>
                </c:pt>
                <c:pt idx="55">
                  <c:v>143</c:v>
                </c:pt>
                <c:pt idx="56">
                  <c:v>143</c:v>
                </c:pt>
                <c:pt idx="57">
                  <c:v>143</c:v>
                </c:pt>
                <c:pt idx="58">
                  <c:v>143</c:v>
                </c:pt>
                <c:pt idx="59">
                  <c:v>143</c:v>
                </c:pt>
                <c:pt idx="60">
                  <c:v>144</c:v>
                </c:pt>
                <c:pt idx="61">
                  <c:v>144</c:v>
                </c:pt>
                <c:pt idx="62">
                  <c:v>144</c:v>
                </c:pt>
                <c:pt idx="63">
                  <c:v>144</c:v>
                </c:pt>
                <c:pt idx="64">
                  <c:v>144</c:v>
                </c:pt>
                <c:pt idx="65">
                  <c:v>144</c:v>
                </c:pt>
                <c:pt idx="66">
                  <c:v>144</c:v>
                </c:pt>
                <c:pt idx="67">
                  <c:v>144</c:v>
                </c:pt>
                <c:pt idx="68">
                  <c:v>145</c:v>
                </c:pt>
                <c:pt idx="69">
                  <c:v>145</c:v>
                </c:pt>
                <c:pt idx="70">
                  <c:v>145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146</c:v>
                </c:pt>
                <c:pt idx="78">
                  <c:v>146</c:v>
                </c:pt>
                <c:pt idx="79">
                  <c:v>146</c:v>
                </c:pt>
                <c:pt idx="80">
                  <c:v>146</c:v>
                </c:pt>
                <c:pt idx="81">
                  <c:v>146</c:v>
                </c:pt>
                <c:pt idx="82">
                  <c:v>146</c:v>
                </c:pt>
                <c:pt idx="83">
                  <c:v>146</c:v>
                </c:pt>
                <c:pt idx="84">
                  <c:v>147</c:v>
                </c:pt>
                <c:pt idx="85">
                  <c:v>147</c:v>
                </c:pt>
                <c:pt idx="86">
                  <c:v>147</c:v>
                </c:pt>
                <c:pt idx="87">
                  <c:v>147</c:v>
                </c:pt>
                <c:pt idx="88">
                  <c:v>147</c:v>
                </c:pt>
                <c:pt idx="89">
                  <c:v>147</c:v>
                </c:pt>
                <c:pt idx="90">
                  <c:v>147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149</c:v>
                </c:pt>
                <c:pt idx="101">
                  <c:v>149</c:v>
                </c:pt>
                <c:pt idx="102">
                  <c:v>149</c:v>
                </c:pt>
                <c:pt idx="103">
                  <c:v>149</c:v>
                </c:pt>
                <c:pt idx="104">
                  <c:v>149</c:v>
                </c:pt>
                <c:pt idx="105">
                  <c:v>149</c:v>
                </c:pt>
                <c:pt idx="106">
                  <c:v>149</c:v>
                </c:pt>
                <c:pt idx="107">
                  <c:v>149</c:v>
                </c:pt>
                <c:pt idx="108">
                  <c:v>149</c:v>
                </c:pt>
                <c:pt idx="109">
                  <c:v>149</c:v>
                </c:pt>
                <c:pt idx="110">
                  <c:v>149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150</c:v>
                </c:pt>
                <c:pt idx="128">
                  <c:v>150</c:v>
                </c:pt>
                <c:pt idx="129">
                  <c:v>150</c:v>
                </c:pt>
                <c:pt idx="130">
                  <c:v>150</c:v>
                </c:pt>
                <c:pt idx="131">
                  <c:v>150</c:v>
                </c:pt>
                <c:pt idx="132">
                  <c:v>150</c:v>
                </c:pt>
                <c:pt idx="133">
                  <c:v>150</c:v>
                </c:pt>
                <c:pt idx="134">
                  <c:v>150</c:v>
                </c:pt>
                <c:pt idx="135">
                  <c:v>150</c:v>
                </c:pt>
                <c:pt idx="136">
                  <c:v>151</c:v>
                </c:pt>
                <c:pt idx="137">
                  <c:v>151</c:v>
                </c:pt>
                <c:pt idx="138">
                  <c:v>151</c:v>
                </c:pt>
                <c:pt idx="139">
                  <c:v>151</c:v>
                </c:pt>
                <c:pt idx="140">
                  <c:v>151</c:v>
                </c:pt>
                <c:pt idx="141">
                  <c:v>151</c:v>
                </c:pt>
                <c:pt idx="142">
                  <c:v>151</c:v>
                </c:pt>
                <c:pt idx="143">
                  <c:v>151</c:v>
                </c:pt>
                <c:pt idx="144">
                  <c:v>151</c:v>
                </c:pt>
                <c:pt idx="145">
                  <c:v>152</c:v>
                </c:pt>
                <c:pt idx="146">
                  <c:v>152</c:v>
                </c:pt>
                <c:pt idx="147">
                  <c:v>152</c:v>
                </c:pt>
                <c:pt idx="148">
                  <c:v>152</c:v>
                </c:pt>
                <c:pt idx="149">
                  <c:v>152</c:v>
                </c:pt>
                <c:pt idx="150">
                  <c:v>152</c:v>
                </c:pt>
                <c:pt idx="151">
                  <c:v>152</c:v>
                </c:pt>
                <c:pt idx="152">
                  <c:v>154</c:v>
                </c:pt>
                <c:pt idx="153">
                  <c:v>154</c:v>
                </c:pt>
                <c:pt idx="154">
                  <c:v>154</c:v>
                </c:pt>
                <c:pt idx="155">
                  <c:v>154</c:v>
                </c:pt>
                <c:pt idx="156">
                  <c:v>154</c:v>
                </c:pt>
                <c:pt idx="157">
                  <c:v>154</c:v>
                </c:pt>
                <c:pt idx="158">
                  <c:v>154</c:v>
                </c:pt>
                <c:pt idx="159">
                  <c:v>154</c:v>
                </c:pt>
                <c:pt idx="160">
                  <c:v>154</c:v>
                </c:pt>
                <c:pt idx="161">
                  <c:v>154</c:v>
                </c:pt>
                <c:pt idx="162">
                  <c:v>154</c:v>
                </c:pt>
                <c:pt idx="163">
                  <c:v>154</c:v>
                </c:pt>
                <c:pt idx="164">
                  <c:v>154</c:v>
                </c:pt>
                <c:pt idx="165">
                  <c:v>154</c:v>
                </c:pt>
                <c:pt idx="166">
                  <c:v>154</c:v>
                </c:pt>
                <c:pt idx="167">
                  <c:v>154</c:v>
                </c:pt>
                <c:pt idx="168">
                  <c:v>155</c:v>
                </c:pt>
                <c:pt idx="169">
                  <c:v>155</c:v>
                </c:pt>
                <c:pt idx="170">
                  <c:v>155</c:v>
                </c:pt>
                <c:pt idx="171">
                  <c:v>155</c:v>
                </c:pt>
                <c:pt idx="172">
                  <c:v>155</c:v>
                </c:pt>
                <c:pt idx="173">
                  <c:v>155</c:v>
                </c:pt>
                <c:pt idx="174">
                  <c:v>155</c:v>
                </c:pt>
                <c:pt idx="175">
                  <c:v>155</c:v>
                </c:pt>
                <c:pt idx="176">
                  <c:v>155</c:v>
                </c:pt>
                <c:pt idx="177">
                  <c:v>155</c:v>
                </c:pt>
                <c:pt idx="178">
                  <c:v>155</c:v>
                </c:pt>
                <c:pt idx="179">
                  <c:v>155</c:v>
                </c:pt>
                <c:pt idx="180">
                  <c:v>155</c:v>
                </c:pt>
                <c:pt idx="181">
                  <c:v>155</c:v>
                </c:pt>
                <c:pt idx="182">
                  <c:v>155</c:v>
                </c:pt>
                <c:pt idx="183">
                  <c:v>155</c:v>
                </c:pt>
                <c:pt idx="184">
                  <c:v>156</c:v>
                </c:pt>
                <c:pt idx="185">
                  <c:v>156</c:v>
                </c:pt>
                <c:pt idx="186">
                  <c:v>156</c:v>
                </c:pt>
                <c:pt idx="187">
                  <c:v>156</c:v>
                </c:pt>
                <c:pt idx="188">
                  <c:v>156</c:v>
                </c:pt>
                <c:pt idx="189">
                  <c:v>156</c:v>
                </c:pt>
                <c:pt idx="190">
                  <c:v>156</c:v>
                </c:pt>
                <c:pt idx="191">
                  <c:v>156</c:v>
                </c:pt>
                <c:pt idx="192">
                  <c:v>156</c:v>
                </c:pt>
                <c:pt idx="193">
                  <c:v>156</c:v>
                </c:pt>
                <c:pt idx="194">
                  <c:v>156</c:v>
                </c:pt>
                <c:pt idx="195">
                  <c:v>156</c:v>
                </c:pt>
                <c:pt idx="196">
                  <c:v>156</c:v>
                </c:pt>
                <c:pt idx="197">
                  <c:v>156</c:v>
                </c:pt>
                <c:pt idx="198">
                  <c:v>156</c:v>
                </c:pt>
                <c:pt idx="199">
                  <c:v>156</c:v>
                </c:pt>
                <c:pt idx="200">
                  <c:v>156</c:v>
                </c:pt>
                <c:pt idx="201">
                  <c:v>156</c:v>
                </c:pt>
                <c:pt idx="202">
                  <c:v>156</c:v>
                </c:pt>
                <c:pt idx="203">
                  <c:v>156</c:v>
                </c:pt>
                <c:pt idx="204">
                  <c:v>156</c:v>
                </c:pt>
                <c:pt idx="205">
                  <c:v>156</c:v>
                </c:pt>
                <c:pt idx="206">
                  <c:v>156</c:v>
                </c:pt>
                <c:pt idx="207">
                  <c:v>156</c:v>
                </c:pt>
                <c:pt idx="208">
                  <c:v>156</c:v>
                </c:pt>
                <c:pt idx="209">
                  <c:v>156</c:v>
                </c:pt>
                <c:pt idx="210">
                  <c:v>156</c:v>
                </c:pt>
                <c:pt idx="211">
                  <c:v>157</c:v>
                </c:pt>
                <c:pt idx="212">
                  <c:v>157</c:v>
                </c:pt>
                <c:pt idx="213">
                  <c:v>157</c:v>
                </c:pt>
                <c:pt idx="214">
                  <c:v>157</c:v>
                </c:pt>
                <c:pt idx="215">
                  <c:v>157</c:v>
                </c:pt>
                <c:pt idx="216">
                  <c:v>157</c:v>
                </c:pt>
                <c:pt idx="217">
                  <c:v>157</c:v>
                </c:pt>
                <c:pt idx="218">
                  <c:v>157</c:v>
                </c:pt>
                <c:pt idx="219">
                  <c:v>157</c:v>
                </c:pt>
                <c:pt idx="220">
                  <c:v>157</c:v>
                </c:pt>
                <c:pt idx="221">
                  <c:v>157</c:v>
                </c:pt>
                <c:pt idx="222">
                  <c:v>157</c:v>
                </c:pt>
                <c:pt idx="223">
                  <c:v>157</c:v>
                </c:pt>
                <c:pt idx="224">
                  <c:v>157</c:v>
                </c:pt>
                <c:pt idx="225">
                  <c:v>157</c:v>
                </c:pt>
                <c:pt idx="226">
                  <c:v>157</c:v>
                </c:pt>
                <c:pt idx="227">
                  <c:v>157</c:v>
                </c:pt>
                <c:pt idx="228">
                  <c:v>157</c:v>
                </c:pt>
                <c:pt idx="229">
                  <c:v>157</c:v>
                </c:pt>
                <c:pt idx="230">
                  <c:v>157</c:v>
                </c:pt>
                <c:pt idx="231">
                  <c:v>157</c:v>
                </c:pt>
                <c:pt idx="232">
                  <c:v>157</c:v>
                </c:pt>
                <c:pt idx="233">
                  <c:v>157</c:v>
                </c:pt>
                <c:pt idx="234">
                  <c:v>157</c:v>
                </c:pt>
                <c:pt idx="235">
                  <c:v>157</c:v>
                </c:pt>
                <c:pt idx="236">
                  <c:v>158</c:v>
                </c:pt>
                <c:pt idx="237">
                  <c:v>158</c:v>
                </c:pt>
                <c:pt idx="238">
                  <c:v>158</c:v>
                </c:pt>
                <c:pt idx="239">
                  <c:v>158</c:v>
                </c:pt>
                <c:pt idx="240">
                  <c:v>158</c:v>
                </c:pt>
                <c:pt idx="241">
                  <c:v>158</c:v>
                </c:pt>
                <c:pt idx="242">
                  <c:v>158</c:v>
                </c:pt>
                <c:pt idx="243">
                  <c:v>158</c:v>
                </c:pt>
                <c:pt idx="244">
                  <c:v>158</c:v>
                </c:pt>
                <c:pt idx="245">
                  <c:v>158</c:v>
                </c:pt>
                <c:pt idx="246">
                  <c:v>159</c:v>
                </c:pt>
                <c:pt idx="247">
                  <c:v>159</c:v>
                </c:pt>
                <c:pt idx="248">
                  <c:v>159</c:v>
                </c:pt>
                <c:pt idx="249">
                  <c:v>159</c:v>
                </c:pt>
                <c:pt idx="250">
                  <c:v>159</c:v>
                </c:pt>
                <c:pt idx="251">
                  <c:v>159</c:v>
                </c:pt>
                <c:pt idx="252">
                  <c:v>159</c:v>
                </c:pt>
                <c:pt idx="253">
                  <c:v>159</c:v>
                </c:pt>
                <c:pt idx="254">
                  <c:v>159</c:v>
                </c:pt>
                <c:pt idx="255">
                  <c:v>159</c:v>
                </c:pt>
                <c:pt idx="256">
                  <c:v>159</c:v>
                </c:pt>
                <c:pt idx="257">
                  <c:v>159</c:v>
                </c:pt>
                <c:pt idx="258">
                  <c:v>160</c:v>
                </c:pt>
                <c:pt idx="259">
                  <c:v>161</c:v>
                </c:pt>
                <c:pt idx="260">
                  <c:v>162</c:v>
                </c:pt>
              </c:numCache>
            </c:numRef>
          </c:xVal>
          <c:yVal>
            <c:numRef>
              <c:f>'[3]hp25 (sort)'!$B$20:$B$280</c:f>
              <c:numCache>
                <c:formatCode>General</c:formatCode>
                <c:ptCount val="261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70.819999999999993</c:v>
                </c:pt>
                <c:pt idx="5">
                  <c:v>70.87</c:v>
                </c:pt>
                <c:pt idx="6">
                  <c:v>71.650000000000006</c:v>
                </c:pt>
                <c:pt idx="7">
                  <c:v>71.650000000000006</c:v>
                </c:pt>
                <c:pt idx="8">
                  <c:v>72.150000000000006</c:v>
                </c:pt>
                <c:pt idx="9">
                  <c:v>72.22</c:v>
                </c:pt>
                <c:pt idx="10">
                  <c:v>72.63</c:v>
                </c:pt>
                <c:pt idx="11">
                  <c:v>72.7</c:v>
                </c:pt>
                <c:pt idx="12">
                  <c:v>72.73</c:v>
                </c:pt>
                <c:pt idx="13">
                  <c:v>72.95</c:v>
                </c:pt>
                <c:pt idx="14">
                  <c:v>73.12</c:v>
                </c:pt>
                <c:pt idx="15">
                  <c:v>73.260000000000005</c:v>
                </c:pt>
                <c:pt idx="16">
                  <c:v>74.12</c:v>
                </c:pt>
                <c:pt idx="17">
                  <c:v>74.569999999999993</c:v>
                </c:pt>
                <c:pt idx="18">
                  <c:v>74.709999999999994</c:v>
                </c:pt>
                <c:pt idx="19">
                  <c:v>74.930000000000007</c:v>
                </c:pt>
                <c:pt idx="20">
                  <c:v>75.44</c:v>
                </c:pt>
                <c:pt idx="21">
                  <c:v>75.81</c:v>
                </c:pt>
                <c:pt idx="22">
                  <c:v>76.17</c:v>
                </c:pt>
                <c:pt idx="23">
                  <c:v>76.58</c:v>
                </c:pt>
                <c:pt idx="24">
                  <c:v>76.650000000000006</c:v>
                </c:pt>
                <c:pt idx="25">
                  <c:v>76.75</c:v>
                </c:pt>
                <c:pt idx="26">
                  <c:v>76.94</c:v>
                </c:pt>
                <c:pt idx="27">
                  <c:v>77.03</c:v>
                </c:pt>
                <c:pt idx="28">
                  <c:v>77.2</c:v>
                </c:pt>
                <c:pt idx="29">
                  <c:v>77.36</c:v>
                </c:pt>
                <c:pt idx="30">
                  <c:v>77.56</c:v>
                </c:pt>
                <c:pt idx="31">
                  <c:v>77.760000000000005</c:v>
                </c:pt>
                <c:pt idx="32">
                  <c:v>77.77</c:v>
                </c:pt>
                <c:pt idx="33">
                  <c:v>78.349999999999994</c:v>
                </c:pt>
                <c:pt idx="34">
                  <c:v>78.489999999999995</c:v>
                </c:pt>
                <c:pt idx="35">
                  <c:v>78.739999999999995</c:v>
                </c:pt>
                <c:pt idx="36">
                  <c:v>78.81</c:v>
                </c:pt>
                <c:pt idx="37">
                  <c:v>78.87</c:v>
                </c:pt>
                <c:pt idx="38">
                  <c:v>78.930000000000007</c:v>
                </c:pt>
                <c:pt idx="39">
                  <c:v>79.03</c:v>
                </c:pt>
                <c:pt idx="40">
                  <c:v>79.19</c:v>
                </c:pt>
                <c:pt idx="41">
                  <c:v>79.2</c:v>
                </c:pt>
                <c:pt idx="42">
                  <c:v>79.42</c:v>
                </c:pt>
                <c:pt idx="43">
                  <c:v>79.61</c:v>
                </c:pt>
                <c:pt idx="44">
                  <c:v>79.75</c:v>
                </c:pt>
                <c:pt idx="45">
                  <c:v>79.75</c:v>
                </c:pt>
                <c:pt idx="46">
                  <c:v>79.89</c:v>
                </c:pt>
                <c:pt idx="47">
                  <c:v>79.97</c:v>
                </c:pt>
                <c:pt idx="48">
                  <c:v>79.98</c:v>
                </c:pt>
                <c:pt idx="49">
                  <c:v>80.099999999999994</c:v>
                </c:pt>
                <c:pt idx="50">
                  <c:v>80.12</c:v>
                </c:pt>
                <c:pt idx="51">
                  <c:v>80.319999999999993</c:v>
                </c:pt>
                <c:pt idx="52">
                  <c:v>80.33</c:v>
                </c:pt>
                <c:pt idx="53">
                  <c:v>80.56</c:v>
                </c:pt>
                <c:pt idx="54">
                  <c:v>80.58</c:v>
                </c:pt>
                <c:pt idx="55">
                  <c:v>80.59</c:v>
                </c:pt>
                <c:pt idx="56">
                  <c:v>80.75</c:v>
                </c:pt>
                <c:pt idx="57">
                  <c:v>80.760000000000005</c:v>
                </c:pt>
                <c:pt idx="58">
                  <c:v>80.78</c:v>
                </c:pt>
                <c:pt idx="59">
                  <c:v>80.78</c:v>
                </c:pt>
                <c:pt idx="60">
                  <c:v>80.790000000000006</c:v>
                </c:pt>
                <c:pt idx="61">
                  <c:v>80.83</c:v>
                </c:pt>
                <c:pt idx="62">
                  <c:v>80.89</c:v>
                </c:pt>
                <c:pt idx="63">
                  <c:v>80.92</c:v>
                </c:pt>
                <c:pt idx="64">
                  <c:v>81.02</c:v>
                </c:pt>
                <c:pt idx="65">
                  <c:v>81.08</c:v>
                </c:pt>
                <c:pt idx="66">
                  <c:v>81.209999999999994</c:v>
                </c:pt>
                <c:pt idx="67">
                  <c:v>81.209999999999994</c:v>
                </c:pt>
                <c:pt idx="68">
                  <c:v>81.25</c:v>
                </c:pt>
                <c:pt idx="69">
                  <c:v>81.319999999999993</c:v>
                </c:pt>
                <c:pt idx="70">
                  <c:v>81.42</c:v>
                </c:pt>
                <c:pt idx="71">
                  <c:v>81.459999999999994</c:v>
                </c:pt>
                <c:pt idx="72">
                  <c:v>81.47</c:v>
                </c:pt>
                <c:pt idx="73">
                  <c:v>81.540000000000006</c:v>
                </c:pt>
                <c:pt idx="74">
                  <c:v>81.569999999999993</c:v>
                </c:pt>
                <c:pt idx="75">
                  <c:v>81.599999999999994</c:v>
                </c:pt>
                <c:pt idx="76">
                  <c:v>81.62</c:v>
                </c:pt>
                <c:pt idx="77">
                  <c:v>81.64</c:v>
                </c:pt>
                <c:pt idx="78">
                  <c:v>81.709999999999994</c:v>
                </c:pt>
                <c:pt idx="79">
                  <c:v>81.78</c:v>
                </c:pt>
                <c:pt idx="80">
                  <c:v>81.790000000000006</c:v>
                </c:pt>
                <c:pt idx="81">
                  <c:v>81.819999999999993</c:v>
                </c:pt>
                <c:pt idx="82">
                  <c:v>81.84</c:v>
                </c:pt>
                <c:pt idx="83">
                  <c:v>81.94</c:v>
                </c:pt>
                <c:pt idx="84">
                  <c:v>81.97</c:v>
                </c:pt>
                <c:pt idx="85">
                  <c:v>82.03</c:v>
                </c:pt>
                <c:pt idx="86">
                  <c:v>82.09</c:v>
                </c:pt>
                <c:pt idx="87">
                  <c:v>82.14</c:v>
                </c:pt>
                <c:pt idx="88">
                  <c:v>82.21</c:v>
                </c:pt>
                <c:pt idx="89">
                  <c:v>82.3</c:v>
                </c:pt>
                <c:pt idx="90">
                  <c:v>82.42</c:v>
                </c:pt>
                <c:pt idx="91">
                  <c:v>82.58</c:v>
                </c:pt>
                <c:pt idx="92">
                  <c:v>82.58</c:v>
                </c:pt>
                <c:pt idx="93">
                  <c:v>82.64</c:v>
                </c:pt>
                <c:pt idx="94">
                  <c:v>82.66</c:v>
                </c:pt>
                <c:pt idx="95">
                  <c:v>82.75</c:v>
                </c:pt>
                <c:pt idx="96">
                  <c:v>82.75</c:v>
                </c:pt>
                <c:pt idx="97">
                  <c:v>82.87</c:v>
                </c:pt>
                <c:pt idx="98">
                  <c:v>82.92</c:v>
                </c:pt>
                <c:pt idx="99">
                  <c:v>82.98</c:v>
                </c:pt>
                <c:pt idx="100">
                  <c:v>83</c:v>
                </c:pt>
                <c:pt idx="101">
                  <c:v>83.04</c:v>
                </c:pt>
                <c:pt idx="102">
                  <c:v>83.09</c:v>
                </c:pt>
                <c:pt idx="103">
                  <c:v>83.37</c:v>
                </c:pt>
                <c:pt idx="104">
                  <c:v>83.4</c:v>
                </c:pt>
                <c:pt idx="105">
                  <c:v>83.43</c:v>
                </c:pt>
                <c:pt idx="106">
                  <c:v>83.5</c:v>
                </c:pt>
                <c:pt idx="107">
                  <c:v>83.53</c:v>
                </c:pt>
                <c:pt idx="108">
                  <c:v>83.53</c:v>
                </c:pt>
                <c:pt idx="109">
                  <c:v>83.53</c:v>
                </c:pt>
                <c:pt idx="110">
                  <c:v>83.66</c:v>
                </c:pt>
                <c:pt idx="111">
                  <c:v>83.66</c:v>
                </c:pt>
                <c:pt idx="112">
                  <c:v>83.66</c:v>
                </c:pt>
                <c:pt idx="113">
                  <c:v>83.7</c:v>
                </c:pt>
                <c:pt idx="114">
                  <c:v>83.71</c:v>
                </c:pt>
                <c:pt idx="115">
                  <c:v>83.8</c:v>
                </c:pt>
                <c:pt idx="116">
                  <c:v>83.89</c:v>
                </c:pt>
                <c:pt idx="117">
                  <c:v>84.05</c:v>
                </c:pt>
                <c:pt idx="118">
                  <c:v>84.05</c:v>
                </c:pt>
                <c:pt idx="119">
                  <c:v>84.18</c:v>
                </c:pt>
                <c:pt idx="120">
                  <c:v>84.26</c:v>
                </c:pt>
                <c:pt idx="121">
                  <c:v>84.33</c:v>
                </c:pt>
                <c:pt idx="122">
                  <c:v>84.38</c:v>
                </c:pt>
                <c:pt idx="123">
                  <c:v>84.43</c:v>
                </c:pt>
                <c:pt idx="124">
                  <c:v>84.61</c:v>
                </c:pt>
                <c:pt idx="125">
                  <c:v>84.66</c:v>
                </c:pt>
                <c:pt idx="126">
                  <c:v>84.75</c:v>
                </c:pt>
                <c:pt idx="127">
                  <c:v>84.75</c:v>
                </c:pt>
                <c:pt idx="128">
                  <c:v>84.86</c:v>
                </c:pt>
                <c:pt idx="129">
                  <c:v>84.86</c:v>
                </c:pt>
                <c:pt idx="130">
                  <c:v>84.9</c:v>
                </c:pt>
                <c:pt idx="131">
                  <c:v>84.93</c:v>
                </c:pt>
                <c:pt idx="132">
                  <c:v>84.94</c:v>
                </c:pt>
                <c:pt idx="133">
                  <c:v>84.94</c:v>
                </c:pt>
                <c:pt idx="134">
                  <c:v>84.96</c:v>
                </c:pt>
                <c:pt idx="135">
                  <c:v>84.96</c:v>
                </c:pt>
                <c:pt idx="136">
                  <c:v>85.18</c:v>
                </c:pt>
                <c:pt idx="137">
                  <c:v>85.2</c:v>
                </c:pt>
                <c:pt idx="138">
                  <c:v>85.2</c:v>
                </c:pt>
                <c:pt idx="139">
                  <c:v>85.21</c:v>
                </c:pt>
                <c:pt idx="140">
                  <c:v>85.22</c:v>
                </c:pt>
                <c:pt idx="141">
                  <c:v>85.26</c:v>
                </c:pt>
                <c:pt idx="142">
                  <c:v>85.29</c:v>
                </c:pt>
                <c:pt idx="143">
                  <c:v>85.5</c:v>
                </c:pt>
                <c:pt idx="144">
                  <c:v>85.51</c:v>
                </c:pt>
                <c:pt idx="145">
                  <c:v>85.59</c:v>
                </c:pt>
                <c:pt idx="146">
                  <c:v>85.59</c:v>
                </c:pt>
                <c:pt idx="147">
                  <c:v>85.6</c:v>
                </c:pt>
                <c:pt idx="148">
                  <c:v>85.69</c:v>
                </c:pt>
                <c:pt idx="149">
                  <c:v>85.83</c:v>
                </c:pt>
                <c:pt idx="150">
                  <c:v>85.91</c:v>
                </c:pt>
                <c:pt idx="151">
                  <c:v>85.95</c:v>
                </c:pt>
                <c:pt idx="152">
                  <c:v>86</c:v>
                </c:pt>
                <c:pt idx="153">
                  <c:v>86.1</c:v>
                </c:pt>
                <c:pt idx="154">
                  <c:v>86.15</c:v>
                </c:pt>
                <c:pt idx="155">
                  <c:v>86.22</c:v>
                </c:pt>
                <c:pt idx="156">
                  <c:v>86.35</c:v>
                </c:pt>
                <c:pt idx="157">
                  <c:v>86.42</c:v>
                </c:pt>
                <c:pt idx="158">
                  <c:v>86.49</c:v>
                </c:pt>
                <c:pt idx="159">
                  <c:v>86.5</c:v>
                </c:pt>
                <c:pt idx="160">
                  <c:v>86.51</c:v>
                </c:pt>
                <c:pt idx="161">
                  <c:v>86.53</c:v>
                </c:pt>
                <c:pt idx="162">
                  <c:v>86.53</c:v>
                </c:pt>
                <c:pt idx="163">
                  <c:v>86.59</c:v>
                </c:pt>
                <c:pt idx="164">
                  <c:v>86.62</c:v>
                </c:pt>
                <c:pt idx="165">
                  <c:v>86.62</c:v>
                </c:pt>
                <c:pt idx="166">
                  <c:v>86.62</c:v>
                </c:pt>
                <c:pt idx="167">
                  <c:v>86.72</c:v>
                </c:pt>
                <c:pt idx="168">
                  <c:v>86.76</c:v>
                </c:pt>
                <c:pt idx="169">
                  <c:v>86.8</c:v>
                </c:pt>
                <c:pt idx="170">
                  <c:v>86.81</c:v>
                </c:pt>
                <c:pt idx="171">
                  <c:v>86.85</c:v>
                </c:pt>
                <c:pt idx="172">
                  <c:v>86.87</c:v>
                </c:pt>
                <c:pt idx="173">
                  <c:v>87.02</c:v>
                </c:pt>
                <c:pt idx="174">
                  <c:v>87.06</c:v>
                </c:pt>
                <c:pt idx="175">
                  <c:v>87.08</c:v>
                </c:pt>
                <c:pt idx="176">
                  <c:v>87.12</c:v>
                </c:pt>
                <c:pt idx="177">
                  <c:v>87.16</c:v>
                </c:pt>
                <c:pt idx="178">
                  <c:v>87.17</c:v>
                </c:pt>
                <c:pt idx="179">
                  <c:v>87.2</c:v>
                </c:pt>
                <c:pt idx="180">
                  <c:v>87.24</c:v>
                </c:pt>
                <c:pt idx="181">
                  <c:v>87.24</c:v>
                </c:pt>
                <c:pt idx="182">
                  <c:v>87.35</c:v>
                </c:pt>
                <c:pt idx="183">
                  <c:v>87.39</c:v>
                </c:pt>
                <c:pt idx="184">
                  <c:v>87.43</c:v>
                </c:pt>
                <c:pt idx="185">
                  <c:v>87.43</c:v>
                </c:pt>
                <c:pt idx="186">
                  <c:v>87.46</c:v>
                </c:pt>
                <c:pt idx="187">
                  <c:v>87.57</c:v>
                </c:pt>
                <c:pt idx="188">
                  <c:v>87.6</c:v>
                </c:pt>
                <c:pt idx="189">
                  <c:v>87.65</c:v>
                </c:pt>
                <c:pt idx="190">
                  <c:v>87.71</c:v>
                </c:pt>
                <c:pt idx="191">
                  <c:v>87.73</c:v>
                </c:pt>
                <c:pt idx="192">
                  <c:v>87.76</c:v>
                </c:pt>
                <c:pt idx="193">
                  <c:v>87.76</c:v>
                </c:pt>
                <c:pt idx="194">
                  <c:v>87.79</c:v>
                </c:pt>
                <c:pt idx="195">
                  <c:v>87.8</c:v>
                </c:pt>
                <c:pt idx="196">
                  <c:v>87.81</c:v>
                </c:pt>
                <c:pt idx="197">
                  <c:v>87.81</c:v>
                </c:pt>
                <c:pt idx="198">
                  <c:v>87.82</c:v>
                </c:pt>
                <c:pt idx="199">
                  <c:v>87.86</c:v>
                </c:pt>
                <c:pt idx="200">
                  <c:v>87.87</c:v>
                </c:pt>
                <c:pt idx="201">
                  <c:v>87.89</c:v>
                </c:pt>
                <c:pt idx="202">
                  <c:v>87.92</c:v>
                </c:pt>
                <c:pt idx="203">
                  <c:v>87.95</c:v>
                </c:pt>
                <c:pt idx="204">
                  <c:v>88.1</c:v>
                </c:pt>
                <c:pt idx="205">
                  <c:v>88.22</c:v>
                </c:pt>
                <c:pt idx="206">
                  <c:v>88.3</c:v>
                </c:pt>
                <c:pt idx="207">
                  <c:v>88.38</c:v>
                </c:pt>
                <c:pt idx="208">
                  <c:v>88.45</c:v>
                </c:pt>
                <c:pt idx="209">
                  <c:v>88.47</c:v>
                </c:pt>
                <c:pt idx="210">
                  <c:v>88.5</c:v>
                </c:pt>
                <c:pt idx="211">
                  <c:v>88.53</c:v>
                </c:pt>
                <c:pt idx="212">
                  <c:v>88.57</c:v>
                </c:pt>
                <c:pt idx="213">
                  <c:v>88.62</c:v>
                </c:pt>
                <c:pt idx="214">
                  <c:v>88.69</c:v>
                </c:pt>
                <c:pt idx="215">
                  <c:v>88.77</c:v>
                </c:pt>
                <c:pt idx="216">
                  <c:v>88.78</c:v>
                </c:pt>
                <c:pt idx="217">
                  <c:v>88.82</c:v>
                </c:pt>
                <c:pt idx="218">
                  <c:v>88.86</c:v>
                </c:pt>
                <c:pt idx="219">
                  <c:v>88.87</c:v>
                </c:pt>
                <c:pt idx="220">
                  <c:v>88.87</c:v>
                </c:pt>
                <c:pt idx="221">
                  <c:v>88.9</c:v>
                </c:pt>
                <c:pt idx="222">
                  <c:v>88.9</c:v>
                </c:pt>
                <c:pt idx="223">
                  <c:v>88.91</c:v>
                </c:pt>
                <c:pt idx="224">
                  <c:v>88.94</c:v>
                </c:pt>
                <c:pt idx="225">
                  <c:v>88.98</c:v>
                </c:pt>
                <c:pt idx="226">
                  <c:v>89.05</c:v>
                </c:pt>
                <c:pt idx="227">
                  <c:v>89.06</c:v>
                </c:pt>
                <c:pt idx="228">
                  <c:v>89.1</c:v>
                </c:pt>
                <c:pt idx="229">
                  <c:v>89.11</c:v>
                </c:pt>
                <c:pt idx="230">
                  <c:v>89.14</c:v>
                </c:pt>
                <c:pt idx="231">
                  <c:v>89.16</c:v>
                </c:pt>
                <c:pt idx="232">
                  <c:v>89.18</c:v>
                </c:pt>
                <c:pt idx="233">
                  <c:v>89.2</c:v>
                </c:pt>
                <c:pt idx="234">
                  <c:v>89.2</c:v>
                </c:pt>
                <c:pt idx="235">
                  <c:v>89.2</c:v>
                </c:pt>
                <c:pt idx="236">
                  <c:v>89.21</c:v>
                </c:pt>
                <c:pt idx="237">
                  <c:v>89.22</c:v>
                </c:pt>
                <c:pt idx="238">
                  <c:v>89.27</c:v>
                </c:pt>
                <c:pt idx="239">
                  <c:v>89.27</c:v>
                </c:pt>
                <c:pt idx="240">
                  <c:v>89.28</c:v>
                </c:pt>
                <c:pt idx="241">
                  <c:v>89.32</c:v>
                </c:pt>
                <c:pt idx="242">
                  <c:v>89.32</c:v>
                </c:pt>
                <c:pt idx="243">
                  <c:v>89.32</c:v>
                </c:pt>
                <c:pt idx="244">
                  <c:v>89.34</c:v>
                </c:pt>
                <c:pt idx="245">
                  <c:v>89.38</c:v>
                </c:pt>
                <c:pt idx="246">
                  <c:v>89.42</c:v>
                </c:pt>
                <c:pt idx="247">
                  <c:v>89.45</c:v>
                </c:pt>
                <c:pt idx="248">
                  <c:v>89.52</c:v>
                </c:pt>
                <c:pt idx="249">
                  <c:v>89.67</c:v>
                </c:pt>
                <c:pt idx="250">
                  <c:v>89.84</c:v>
                </c:pt>
                <c:pt idx="251">
                  <c:v>89.85</c:v>
                </c:pt>
                <c:pt idx="252">
                  <c:v>89.86</c:v>
                </c:pt>
                <c:pt idx="253">
                  <c:v>89.93</c:v>
                </c:pt>
                <c:pt idx="254">
                  <c:v>89.99</c:v>
                </c:pt>
                <c:pt idx="255">
                  <c:v>90.08</c:v>
                </c:pt>
                <c:pt idx="256">
                  <c:v>90.12</c:v>
                </c:pt>
                <c:pt idx="257">
                  <c:v>90.16</c:v>
                </c:pt>
                <c:pt idx="258">
                  <c:v>90.16</c:v>
                </c:pt>
                <c:pt idx="259">
                  <c:v>90.47</c:v>
                </c:pt>
                <c:pt idx="260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59-4F5D-8BFB-58890497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84399"/>
        <c:axId val="1"/>
      </c:scatterChart>
      <c:valAx>
        <c:axId val="1158584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8439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HP26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'[3]hp26 (sort)'!$C$20:$C$280</c:f>
              <c:numCache>
                <c:formatCode>General</c:formatCode>
                <c:ptCount val="261"/>
                <c:pt idx="0">
                  <c:v>45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53</c:v>
                </c:pt>
                <c:pt idx="24">
                  <c:v>53</c:v>
                </c:pt>
                <c:pt idx="25">
                  <c:v>53</c:v>
                </c:pt>
                <c:pt idx="26">
                  <c:v>53</c:v>
                </c:pt>
                <c:pt idx="27">
                  <c:v>53</c:v>
                </c:pt>
                <c:pt idx="28">
                  <c:v>53</c:v>
                </c:pt>
                <c:pt idx="29">
                  <c:v>53</c:v>
                </c:pt>
                <c:pt idx="30">
                  <c:v>53</c:v>
                </c:pt>
                <c:pt idx="31">
                  <c:v>53</c:v>
                </c:pt>
                <c:pt idx="32">
                  <c:v>53</c:v>
                </c:pt>
                <c:pt idx="33">
                  <c:v>53</c:v>
                </c:pt>
                <c:pt idx="34">
                  <c:v>53</c:v>
                </c:pt>
                <c:pt idx="35">
                  <c:v>54</c:v>
                </c:pt>
                <c:pt idx="36">
                  <c:v>54</c:v>
                </c:pt>
                <c:pt idx="37">
                  <c:v>54</c:v>
                </c:pt>
                <c:pt idx="38">
                  <c:v>54</c:v>
                </c:pt>
                <c:pt idx="39">
                  <c:v>54</c:v>
                </c:pt>
                <c:pt idx="40">
                  <c:v>54</c:v>
                </c:pt>
                <c:pt idx="41">
                  <c:v>54</c:v>
                </c:pt>
                <c:pt idx="42">
                  <c:v>54</c:v>
                </c:pt>
                <c:pt idx="43">
                  <c:v>54</c:v>
                </c:pt>
                <c:pt idx="44">
                  <c:v>54</c:v>
                </c:pt>
                <c:pt idx="45">
                  <c:v>54</c:v>
                </c:pt>
                <c:pt idx="46">
                  <c:v>54</c:v>
                </c:pt>
                <c:pt idx="47">
                  <c:v>54</c:v>
                </c:pt>
                <c:pt idx="48">
                  <c:v>54</c:v>
                </c:pt>
                <c:pt idx="49">
                  <c:v>54</c:v>
                </c:pt>
                <c:pt idx="50">
                  <c:v>54</c:v>
                </c:pt>
                <c:pt idx="51">
                  <c:v>54</c:v>
                </c:pt>
                <c:pt idx="52">
                  <c:v>54</c:v>
                </c:pt>
                <c:pt idx="53">
                  <c:v>54</c:v>
                </c:pt>
                <c:pt idx="54">
                  <c:v>54</c:v>
                </c:pt>
                <c:pt idx="55">
                  <c:v>54</c:v>
                </c:pt>
                <c:pt idx="56">
                  <c:v>54</c:v>
                </c:pt>
                <c:pt idx="57">
                  <c:v>54</c:v>
                </c:pt>
                <c:pt idx="58">
                  <c:v>54</c:v>
                </c:pt>
                <c:pt idx="59">
                  <c:v>54</c:v>
                </c:pt>
                <c:pt idx="60">
                  <c:v>54</c:v>
                </c:pt>
                <c:pt idx="61">
                  <c:v>55</c:v>
                </c:pt>
                <c:pt idx="62">
                  <c:v>55</c:v>
                </c:pt>
                <c:pt idx="63">
                  <c:v>55</c:v>
                </c:pt>
                <c:pt idx="64">
                  <c:v>55</c:v>
                </c:pt>
                <c:pt idx="65">
                  <c:v>55</c:v>
                </c:pt>
                <c:pt idx="66">
                  <c:v>55</c:v>
                </c:pt>
                <c:pt idx="67">
                  <c:v>55</c:v>
                </c:pt>
                <c:pt idx="68">
                  <c:v>55</c:v>
                </c:pt>
                <c:pt idx="69">
                  <c:v>55</c:v>
                </c:pt>
                <c:pt idx="70">
                  <c:v>55</c:v>
                </c:pt>
                <c:pt idx="71">
                  <c:v>55</c:v>
                </c:pt>
                <c:pt idx="72">
                  <c:v>55</c:v>
                </c:pt>
                <c:pt idx="73">
                  <c:v>55</c:v>
                </c:pt>
                <c:pt idx="74">
                  <c:v>55</c:v>
                </c:pt>
                <c:pt idx="75">
                  <c:v>55</c:v>
                </c:pt>
                <c:pt idx="76">
                  <c:v>55</c:v>
                </c:pt>
                <c:pt idx="77">
                  <c:v>55</c:v>
                </c:pt>
                <c:pt idx="78">
                  <c:v>55</c:v>
                </c:pt>
                <c:pt idx="79">
                  <c:v>55</c:v>
                </c:pt>
                <c:pt idx="80">
                  <c:v>55</c:v>
                </c:pt>
                <c:pt idx="81">
                  <c:v>55</c:v>
                </c:pt>
                <c:pt idx="82">
                  <c:v>55</c:v>
                </c:pt>
                <c:pt idx="83">
                  <c:v>55</c:v>
                </c:pt>
                <c:pt idx="84">
                  <c:v>55</c:v>
                </c:pt>
                <c:pt idx="85">
                  <c:v>55</c:v>
                </c:pt>
                <c:pt idx="86">
                  <c:v>55</c:v>
                </c:pt>
                <c:pt idx="87">
                  <c:v>55</c:v>
                </c:pt>
                <c:pt idx="88">
                  <c:v>55</c:v>
                </c:pt>
                <c:pt idx="89">
                  <c:v>55</c:v>
                </c:pt>
                <c:pt idx="90">
                  <c:v>55</c:v>
                </c:pt>
                <c:pt idx="91">
                  <c:v>55</c:v>
                </c:pt>
                <c:pt idx="92">
                  <c:v>55</c:v>
                </c:pt>
                <c:pt idx="93">
                  <c:v>55</c:v>
                </c:pt>
                <c:pt idx="94">
                  <c:v>55</c:v>
                </c:pt>
                <c:pt idx="95">
                  <c:v>55</c:v>
                </c:pt>
                <c:pt idx="96">
                  <c:v>55</c:v>
                </c:pt>
                <c:pt idx="97">
                  <c:v>55</c:v>
                </c:pt>
                <c:pt idx="98">
                  <c:v>55</c:v>
                </c:pt>
                <c:pt idx="99">
                  <c:v>55</c:v>
                </c:pt>
                <c:pt idx="100">
                  <c:v>55</c:v>
                </c:pt>
                <c:pt idx="101">
                  <c:v>55</c:v>
                </c:pt>
                <c:pt idx="102">
                  <c:v>55</c:v>
                </c:pt>
                <c:pt idx="103">
                  <c:v>55</c:v>
                </c:pt>
                <c:pt idx="104">
                  <c:v>55</c:v>
                </c:pt>
                <c:pt idx="105">
                  <c:v>55</c:v>
                </c:pt>
                <c:pt idx="106">
                  <c:v>55</c:v>
                </c:pt>
                <c:pt idx="107">
                  <c:v>56</c:v>
                </c:pt>
                <c:pt idx="108">
                  <c:v>56</c:v>
                </c:pt>
                <c:pt idx="109">
                  <c:v>56</c:v>
                </c:pt>
                <c:pt idx="110">
                  <c:v>56</c:v>
                </c:pt>
                <c:pt idx="111">
                  <c:v>56</c:v>
                </c:pt>
                <c:pt idx="112">
                  <c:v>56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56</c:v>
                </c:pt>
                <c:pt idx="120">
                  <c:v>56</c:v>
                </c:pt>
                <c:pt idx="121">
                  <c:v>56</c:v>
                </c:pt>
                <c:pt idx="122">
                  <c:v>56</c:v>
                </c:pt>
                <c:pt idx="123">
                  <c:v>56</c:v>
                </c:pt>
                <c:pt idx="124">
                  <c:v>56</c:v>
                </c:pt>
                <c:pt idx="125">
                  <c:v>56</c:v>
                </c:pt>
                <c:pt idx="126">
                  <c:v>56</c:v>
                </c:pt>
                <c:pt idx="127">
                  <c:v>56</c:v>
                </c:pt>
                <c:pt idx="128">
                  <c:v>56</c:v>
                </c:pt>
                <c:pt idx="129">
                  <c:v>56</c:v>
                </c:pt>
                <c:pt idx="130">
                  <c:v>56</c:v>
                </c:pt>
                <c:pt idx="131">
                  <c:v>56</c:v>
                </c:pt>
                <c:pt idx="132">
                  <c:v>56</c:v>
                </c:pt>
                <c:pt idx="133">
                  <c:v>56</c:v>
                </c:pt>
                <c:pt idx="134">
                  <c:v>56</c:v>
                </c:pt>
                <c:pt idx="135">
                  <c:v>56</c:v>
                </c:pt>
                <c:pt idx="136">
                  <c:v>56</c:v>
                </c:pt>
                <c:pt idx="137">
                  <c:v>56</c:v>
                </c:pt>
                <c:pt idx="138">
                  <c:v>56</c:v>
                </c:pt>
                <c:pt idx="139">
                  <c:v>56</c:v>
                </c:pt>
                <c:pt idx="140">
                  <c:v>56</c:v>
                </c:pt>
                <c:pt idx="141">
                  <c:v>56</c:v>
                </c:pt>
                <c:pt idx="142">
                  <c:v>56</c:v>
                </c:pt>
                <c:pt idx="143">
                  <c:v>56</c:v>
                </c:pt>
                <c:pt idx="144">
                  <c:v>56</c:v>
                </c:pt>
                <c:pt idx="145">
                  <c:v>56</c:v>
                </c:pt>
                <c:pt idx="146">
                  <c:v>56</c:v>
                </c:pt>
                <c:pt idx="147">
                  <c:v>56</c:v>
                </c:pt>
                <c:pt idx="148">
                  <c:v>56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57</c:v>
                </c:pt>
                <c:pt idx="154">
                  <c:v>57</c:v>
                </c:pt>
                <c:pt idx="155">
                  <c:v>57</c:v>
                </c:pt>
                <c:pt idx="156">
                  <c:v>57</c:v>
                </c:pt>
                <c:pt idx="157">
                  <c:v>57</c:v>
                </c:pt>
                <c:pt idx="158">
                  <c:v>57</c:v>
                </c:pt>
                <c:pt idx="159">
                  <c:v>57</c:v>
                </c:pt>
                <c:pt idx="160">
                  <c:v>57</c:v>
                </c:pt>
                <c:pt idx="161">
                  <c:v>57</c:v>
                </c:pt>
                <c:pt idx="162">
                  <c:v>57</c:v>
                </c:pt>
                <c:pt idx="163">
                  <c:v>57</c:v>
                </c:pt>
                <c:pt idx="164">
                  <c:v>57</c:v>
                </c:pt>
                <c:pt idx="165">
                  <c:v>57</c:v>
                </c:pt>
                <c:pt idx="166">
                  <c:v>57</c:v>
                </c:pt>
                <c:pt idx="167">
                  <c:v>57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57</c:v>
                </c:pt>
                <c:pt idx="181">
                  <c:v>57</c:v>
                </c:pt>
                <c:pt idx="182">
                  <c:v>57</c:v>
                </c:pt>
                <c:pt idx="183">
                  <c:v>57</c:v>
                </c:pt>
                <c:pt idx="184">
                  <c:v>57</c:v>
                </c:pt>
                <c:pt idx="185">
                  <c:v>57</c:v>
                </c:pt>
                <c:pt idx="186">
                  <c:v>57</c:v>
                </c:pt>
                <c:pt idx="187">
                  <c:v>58</c:v>
                </c:pt>
                <c:pt idx="188">
                  <c:v>58</c:v>
                </c:pt>
                <c:pt idx="189">
                  <c:v>58</c:v>
                </c:pt>
                <c:pt idx="190">
                  <c:v>58</c:v>
                </c:pt>
                <c:pt idx="191">
                  <c:v>58</c:v>
                </c:pt>
                <c:pt idx="192">
                  <c:v>58</c:v>
                </c:pt>
                <c:pt idx="193">
                  <c:v>58</c:v>
                </c:pt>
                <c:pt idx="194">
                  <c:v>58</c:v>
                </c:pt>
                <c:pt idx="195">
                  <c:v>58</c:v>
                </c:pt>
                <c:pt idx="196">
                  <c:v>58</c:v>
                </c:pt>
                <c:pt idx="197">
                  <c:v>58</c:v>
                </c:pt>
                <c:pt idx="198">
                  <c:v>58</c:v>
                </c:pt>
                <c:pt idx="199">
                  <c:v>58</c:v>
                </c:pt>
                <c:pt idx="200">
                  <c:v>58</c:v>
                </c:pt>
                <c:pt idx="201">
                  <c:v>58</c:v>
                </c:pt>
                <c:pt idx="202">
                  <c:v>58</c:v>
                </c:pt>
                <c:pt idx="203">
                  <c:v>58</c:v>
                </c:pt>
                <c:pt idx="204">
                  <c:v>58</c:v>
                </c:pt>
                <c:pt idx="205">
                  <c:v>58</c:v>
                </c:pt>
                <c:pt idx="206">
                  <c:v>58</c:v>
                </c:pt>
                <c:pt idx="207">
                  <c:v>58</c:v>
                </c:pt>
                <c:pt idx="208">
                  <c:v>58</c:v>
                </c:pt>
                <c:pt idx="209">
                  <c:v>58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62</c:v>
                </c:pt>
                <c:pt idx="244">
                  <c:v>62</c:v>
                </c:pt>
                <c:pt idx="245">
                  <c:v>63</c:v>
                </c:pt>
                <c:pt idx="246">
                  <c:v>63</c:v>
                </c:pt>
                <c:pt idx="247">
                  <c:v>64</c:v>
                </c:pt>
                <c:pt idx="248">
                  <c:v>64</c:v>
                </c:pt>
                <c:pt idx="249">
                  <c:v>64</c:v>
                </c:pt>
                <c:pt idx="250">
                  <c:v>64</c:v>
                </c:pt>
                <c:pt idx="251">
                  <c:v>64</c:v>
                </c:pt>
                <c:pt idx="252">
                  <c:v>64</c:v>
                </c:pt>
                <c:pt idx="253">
                  <c:v>64</c:v>
                </c:pt>
                <c:pt idx="254">
                  <c:v>65</c:v>
                </c:pt>
                <c:pt idx="255">
                  <c:v>66</c:v>
                </c:pt>
                <c:pt idx="256">
                  <c:v>66</c:v>
                </c:pt>
                <c:pt idx="257">
                  <c:v>66</c:v>
                </c:pt>
                <c:pt idx="258">
                  <c:v>66</c:v>
                </c:pt>
                <c:pt idx="259">
                  <c:v>66</c:v>
                </c:pt>
                <c:pt idx="260">
                  <c:v>68</c:v>
                </c:pt>
              </c:numCache>
            </c:numRef>
          </c:xVal>
          <c:yVal>
            <c:numRef>
              <c:f>'[3]hp26 (sort)'!$B$20:$B$280</c:f>
              <c:numCache>
                <c:formatCode>General</c:formatCode>
                <c:ptCount val="261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70.819999999999993</c:v>
                </c:pt>
                <c:pt idx="5">
                  <c:v>70.87</c:v>
                </c:pt>
                <c:pt idx="6">
                  <c:v>71.650000000000006</c:v>
                </c:pt>
                <c:pt idx="7">
                  <c:v>71.650000000000006</c:v>
                </c:pt>
                <c:pt idx="8">
                  <c:v>72.150000000000006</c:v>
                </c:pt>
                <c:pt idx="9">
                  <c:v>72.22</c:v>
                </c:pt>
                <c:pt idx="10">
                  <c:v>72.63</c:v>
                </c:pt>
                <c:pt idx="11">
                  <c:v>72.7</c:v>
                </c:pt>
                <c:pt idx="12">
                  <c:v>72.73</c:v>
                </c:pt>
                <c:pt idx="13">
                  <c:v>72.95</c:v>
                </c:pt>
                <c:pt idx="14">
                  <c:v>73.12</c:v>
                </c:pt>
                <c:pt idx="15">
                  <c:v>73.260000000000005</c:v>
                </c:pt>
                <c:pt idx="16">
                  <c:v>74.12</c:v>
                </c:pt>
                <c:pt idx="17">
                  <c:v>74.569999999999993</c:v>
                </c:pt>
                <c:pt idx="18">
                  <c:v>74.709999999999994</c:v>
                </c:pt>
                <c:pt idx="19">
                  <c:v>74.930000000000007</c:v>
                </c:pt>
                <c:pt idx="20">
                  <c:v>75.44</c:v>
                </c:pt>
                <c:pt idx="21">
                  <c:v>75.81</c:v>
                </c:pt>
                <c:pt idx="22">
                  <c:v>76.17</c:v>
                </c:pt>
                <c:pt idx="23">
                  <c:v>76.58</c:v>
                </c:pt>
                <c:pt idx="24">
                  <c:v>76.650000000000006</c:v>
                </c:pt>
                <c:pt idx="25">
                  <c:v>76.75</c:v>
                </c:pt>
                <c:pt idx="26">
                  <c:v>76.94</c:v>
                </c:pt>
                <c:pt idx="27">
                  <c:v>77.03</c:v>
                </c:pt>
                <c:pt idx="28">
                  <c:v>77.2</c:v>
                </c:pt>
                <c:pt idx="29">
                  <c:v>77.36</c:v>
                </c:pt>
                <c:pt idx="30">
                  <c:v>77.56</c:v>
                </c:pt>
                <c:pt idx="31">
                  <c:v>77.760000000000005</c:v>
                </c:pt>
                <c:pt idx="32">
                  <c:v>77.77</c:v>
                </c:pt>
                <c:pt idx="33">
                  <c:v>78.349999999999994</c:v>
                </c:pt>
                <c:pt idx="34">
                  <c:v>78.489999999999995</c:v>
                </c:pt>
                <c:pt idx="35">
                  <c:v>78.739999999999995</c:v>
                </c:pt>
                <c:pt idx="36">
                  <c:v>78.81</c:v>
                </c:pt>
                <c:pt idx="37">
                  <c:v>78.87</c:v>
                </c:pt>
                <c:pt idx="38">
                  <c:v>78.930000000000007</c:v>
                </c:pt>
                <c:pt idx="39">
                  <c:v>79.03</c:v>
                </c:pt>
                <c:pt idx="40">
                  <c:v>79.19</c:v>
                </c:pt>
                <c:pt idx="41">
                  <c:v>79.2</c:v>
                </c:pt>
                <c:pt idx="42">
                  <c:v>79.42</c:v>
                </c:pt>
                <c:pt idx="43">
                  <c:v>79.61</c:v>
                </c:pt>
                <c:pt idx="44">
                  <c:v>79.75</c:v>
                </c:pt>
                <c:pt idx="45">
                  <c:v>79.75</c:v>
                </c:pt>
                <c:pt idx="46">
                  <c:v>79.89</c:v>
                </c:pt>
                <c:pt idx="47">
                  <c:v>79.97</c:v>
                </c:pt>
                <c:pt idx="48">
                  <c:v>79.98</c:v>
                </c:pt>
                <c:pt idx="49">
                  <c:v>80.099999999999994</c:v>
                </c:pt>
                <c:pt idx="50">
                  <c:v>80.12</c:v>
                </c:pt>
                <c:pt idx="51">
                  <c:v>80.319999999999993</c:v>
                </c:pt>
                <c:pt idx="52">
                  <c:v>80.33</c:v>
                </c:pt>
                <c:pt idx="53">
                  <c:v>80.56</c:v>
                </c:pt>
                <c:pt idx="54">
                  <c:v>80.58</c:v>
                </c:pt>
                <c:pt idx="55">
                  <c:v>80.59</c:v>
                </c:pt>
                <c:pt idx="56">
                  <c:v>80.75</c:v>
                </c:pt>
                <c:pt idx="57">
                  <c:v>80.760000000000005</c:v>
                </c:pt>
                <c:pt idx="58">
                  <c:v>80.78</c:v>
                </c:pt>
                <c:pt idx="59">
                  <c:v>80.78</c:v>
                </c:pt>
                <c:pt idx="60">
                  <c:v>80.790000000000006</c:v>
                </c:pt>
                <c:pt idx="61">
                  <c:v>80.83</c:v>
                </c:pt>
                <c:pt idx="62">
                  <c:v>80.89</c:v>
                </c:pt>
                <c:pt idx="63">
                  <c:v>80.92</c:v>
                </c:pt>
                <c:pt idx="64">
                  <c:v>81.02</c:v>
                </c:pt>
                <c:pt idx="65">
                  <c:v>81.08</c:v>
                </c:pt>
                <c:pt idx="66">
                  <c:v>81.209999999999994</c:v>
                </c:pt>
                <c:pt idx="67">
                  <c:v>81.209999999999994</c:v>
                </c:pt>
                <c:pt idx="68">
                  <c:v>81.25</c:v>
                </c:pt>
                <c:pt idx="69">
                  <c:v>81.319999999999993</c:v>
                </c:pt>
                <c:pt idx="70">
                  <c:v>81.42</c:v>
                </c:pt>
                <c:pt idx="71">
                  <c:v>81.459999999999994</c:v>
                </c:pt>
                <c:pt idx="72">
                  <c:v>81.47</c:v>
                </c:pt>
                <c:pt idx="73">
                  <c:v>81.540000000000006</c:v>
                </c:pt>
                <c:pt idx="74">
                  <c:v>81.569999999999993</c:v>
                </c:pt>
                <c:pt idx="75">
                  <c:v>81.599999999999994</c:v>
                </c:pt>
                <c:pt idx="76">
                  <c:v>81.62</c:v>
                </c:pt>
                <c:pt idx="77">
                  <c:v>81.64</c:v>
                </c:pt>
                <c:pt idx="78">
                  <c:v>81.709999999999994</c:v>
                </c:pt>
                <c:pt idx="79">
                  <c:v>81.78</c:v>
                </c:pt>
                <c:pt idx="80">
                  <c:v>81.790000000000006</c:v>
                </c:pt>
                <c:pt idx="81">
                  <c:v>81.819999999999993</c:v>
                </c:pt>
                <c:pt idx="82">
                  <c:v>81.84</c:v>
                </c:pt>
                <c:pt idx="83">
                  <c:v>81.94</c:v>
                </c:pt>
                <c:pt idx="84">
                  <c:v>81.97</c:v>
                </c:pt>
                <c:pt idx="85">
                  <c:v>82.03</c:v>
                </c:pt>
                <c:pt idx="86">
                  <c:v>82.09</c:v>
                </c:pt>
                <c:pt idx="87">
                  <c:v>82.14</c:v>
                </c:pt>
                <c:pt idx="88">
                  <c:v>82.21</c:v>
                </c:pt>
                <c:pt idx="89">
                  <c:v>82.3</c:v>
                </c:pt>
                <c:pt idx="90">
                  <c:v>82.42</c:v>
                </c:pt>
                <c:pt idx="91">
                  <c:v>82.58</c:v>
                </c:pt>
                <c:pt idx="92">
                  <c:v>82.58</c:v>
                </c:pt>
                <c:pt idx="93">
                  <c:v>82.64</c:v>
                </c:pt>
                <c:pt idx="94">
                  <c:v>82.66</c:v>
                </c:pt>
                <c:pt idx="95">
                  <c:v>82.75</c:v>
                </c:pt>
                <c:pt idx="96">
                  <c:v>82.75</c:v>
                </c:pt>
                <c:pt idx="97">
                  <c:v>82.87</c:v>
                </c:pt>
                <c:pt idx="98">
                  <c:v>82.92</c:v>
                </c:pt>
                <c:pt idx="99">
                  <c:v>82.98</c:v>
                </c:pt>
                <c:pt idx="100">
                  <c:v>83</c:v>
                </c:pt>
                <c:pt idx="101">
                  <c:v>83.04</c:v>
                </c:pt>
                <c:pt idx="102">
                  <c:v>83.09</c:v>
                </c:pt>
                <c:pt idx="103">
                  <c:v>83.37</c:v>
                </c:pt>
                <c:pt idx="104">
                  <c:v>83.4</c:v>
                </c:pt>
                <c:pt idx="105">
                  <c:v>83.43</c:v>
                </c:pt>
                <c:pt idx="106">
                  <c:v>83.5</c:v>
                </c:pt>
                <c:pt idx="107">
                  <c:v>83.53</c:v>
                </c:pt>
                <c:pt idx="108">
                  <c:v>83.53</c:v>
                </c:pt>
                <c:pt idx="109">
                  <c:v>83.53</c:v>
                </c:pt>
                <c:pt idx="110">
                  <c:v>83.66</c:v>
                </c:pt>
                <c:pt idx="111">
                  <c:v>83.66</c:v>
                </c:pt>
                <c:pt idx="112">
                  <c:v>83.66</c:v>
                </c:pt>
                <c:pt idx="113">
                  <c:v>83.7</c:v>
                </c:pt>
                <c:pt idx="114">
                  <c:v>83.71</c:v>
                </c:pt>
                <c:pt idx="115">
                  <c:v>83.8</c:v>
                </c:pt>
                <c:pt idx="116">
                  <c:v>83.89</c:v>
                </c:pt>
                <c:pt idx="117">
                  <c:v>84.05</c:v>
                </c:pt>
                <c:pt idx="118">
                  <c:v>84.05</c:v>
                </c:pt>
                <c:pt idx="119">
                  <c:v>84.18</c:v>
                </c:pt>
                <c:pt idx="120">
                  <c:v>84.26</c:v>
                </c:pt>
                <c:pt idx="121">
                  <c:v>84.33</c:v>
                </c:pt>
                <c:pt idx="122">
                  <c:v>84.38</c:v>
                </c:pt>
                <c:pt idx="123">
                  <c:v>84.43</c:v>
                </c:pt>
                <c:pt idx="124">
                  <c:v>84.61</c:v>
                </c:pt>
                <c:pt idx="125">
                  <c:v>84.66</c:v>
                </c:pt>
                <c:pt idx="126">
                  <c:v>84.75</c:v>
                </c:pt>
                <c:pt idx="127">
                  <c:v>84.75</c:v>
                </c:pt>
                <c:pt idx="128">
                  <c:v>84.86</c:v>
                </c:pt>
                <c:pt idx="129">
                  <c:v>84.86</c:v>
                </c:pt>
                <c:pt idx="130">
                  <c:v>84.9</c:v>
                </c:pt>
                <c:pt idx="131">
                  <c:v>84.93</c:v>
                </c:pt>
                <c:pt idx="132">
                  <c:v>84.94</c:v>
                </c:pt>
                <c:pt idx="133">
                  <c:v>84.94</c:v>
                </c:pt>
                <c:pt idx="134">
                  <c:v>84.96</c:v>
                </c:pt>
                <c:pt idx="135">
                  <c:v>84.96</c:v>
                </c:pt>
                <c:pt idx="136">
                  <c:v>85.18</c:v>
                </c:pt>
                <c:pt idx="137">
                  <c:v>85.2</c:v>
                </c:pt>
                <c:pt idx="138">
                  <c:v>85.2</c:v>
                </c:pt>
                <c:pt idx="139">
                  <c:v>85.21</c:v>
                </c:pt>
                <c:pt idx="140">
                  <c:v>85.22</c:v>
                </c:pt>
                <c:pt idx="141">
                  <c:v>85.26</c:v>
                </c:pt>
                <c:pt idx="142">
                  <c:v>85.29</c:v>
                </c:pt>
                <c:pt idx="143">
                  <c:v>85.5</c:v>
                </c:pt>
                <c:pt idx="144">
                  <c:v>85.51</c:v>
                </c:pt>
                <c:pt idx="145">
                  <c:v>85.59</c:v>
                </c:pt>
                <c:pt idx="146">
                  <c:v>85.59</c:v>
                </c:pt>
                <c:pt idx="147">
                  <c:v>85.6</c:v>
                </c:pt>
                <c:pt idx="148">
                  <c:v>85.69</c:v>
                </c:pt>
                <c:pt idx="149">
                  <c:v>85.83</c:v>
                </c:pt>
                <c:pt idx="150">
                  <c:v>85.91</c:v>
                </c:pt>
                <c:pt idx="151">
                  <c:v>85.95</c:v>
                </c:pt>
                <c:pt idx="152">
                  <c:v>86</c:v>
                </c:pt>
                <c:pt idx="153">
                  <c:v>86.1</c:v>
                </c:pt>
                <c:pt idx="154">
                  <c:v>86.15</c:v>
                </c:pt>
                <c:pt idx="155">
                  <c:v>86.22</c:v>
                </c:pt>
                <c:pt idx="156">
                  <c:v>86.35</c:v>
                </c:pt>
                <c:pt idx="157">
                  <c:v>86.42</c:v>
                </c:pt>
                <c:pt idx="158">
                  <c:v>86.49</c:v>
                </c:pt>
                <c:pt idx="159">
                  <c:v>86.5</c:v>
                </c:pt>
                <c:pt idx="160">
                  <c:v>86.51</c:v>
                </c:pt>
                <c:pt idx="161">
                  <c:v>86.53</c:v>
                </c:pt>
                <c:pt idx="162">
                  <c:v>86.53</c:v>
                </c:pt>
                <c:pt idx="163">
                  <c:v>86.59</c:v>
                </c:pt>
                <c:pt idx="164">
                  <c:v>86.62</c:v>
                </c:pt>
                <c:pt idx="165">
                  <c:v>86.62</c:v>
                </c:pt>
                <c:pt idx="166">
                  <c:v>86.62</c:v>
                </c:pt>
                <c:pt idx="167">
                  <c:v>86.72</c:v>
                </c:pt>
                <c:pt idx="168">
                  <c:v>86.76</c:v>
                </c:pt>
                <c:pt idx="169">
                  <c:v>86.8</c:v>
                </c:pt>
                <c:pt idx="170">
                  <c:v>86.81</c:v>
                </c:pt>
                <c:pt idx="171">
                  <c:v>86.85</c:v>
                </c:pt>
                <c:pt idx="172">
                  <c:v>86.87</c:v>
                </c:pt>
                <c:pt idx="173">
                  <c:v>87.02</c:v>
                </c:pt>
                <c:pt idx="174">
                  <c:v>87.06</c:v>
                </c:pt>
                <c:pt idx="175">
                  <c:v>87.08</c:v>
                </c:pt>
                <c:pt idx="176">
                  <c:v>87.12</c:v>
                </c:pt>
                <c:pt idx="177">
                  <c:v>87.16</c:v>
                </c:pt>
                <c:pt idx="178">
                  <c:v>87.17</c:v>
                </c:pt>
                <c:pt idx="179">
                  <c:v>87.2</c:v>
                </c:pt>
                <c:pt idx="180">
                  <c:v>87.24</c:v>
                </c:pt>
                <c:pt idx="181">
                  <c:v>87.24</c:v>
                </c:pt>
                <c:pt idx="182">
                  <c:v>87.35</c:v>
                </c:pt>
                <c:pt idx="183">
                  <c:v>87.39</c:v>
                </c:pt>
                <c:pt idx="184">
                  <c:v>87.43</c:v>
                </c:pt>
                <c:pt idx="185">
                  <c:v>87.43</c:v>
                </c:pt>
                <c:pt idx="186">
                  <c:v>87.46</c:v>
                </c:pt>
                <c:pt idx="187">
                  <c:v>87.57</c:v>
                </c:pt>
                <c:pt idx="188">
                  <c:v>87.6</c:v>
                </c:pt>
                <c:pt idx="189">
                  <c:v>87.65</c:v>
                </c:pt>
                <c:pt idx="190">
                  <c:v>87.71</c:v>
                </c:pt>
                <c:pt idx="191">
                  <c:v>87.73</c:v>
                </c:pt>
                <c:pt idx="192">
                  <c:v>87.76</c:v>
                </c:pt>
                <c:pt idx="193">
                  <c:v>87.76</c:v>
                </c:pt>
                <c:pt idx="194">
                  <c:v>87.79</c:v>
                </c:pt>
                <c:pt idx="195">
                  <c:v>87.8</c:v>
                </c:pt>
                <c:pt idx="196">
                  <c:v>87.81</c:v>
                </c:pt>
                <c:pt idx="197">
                  <c:v>87.81</c:v>
                </c:pt>
                <c:pt idx="198">
                  <c:v>87.82</c:v>
                </c:pt>
                <c:pt idx="199">
                  <c:v>87.86</c:v>
                </c:pt>
                <c:pt idx="200">
                  <c:v>87.87</c:v>
                </c:pt>
                <c:pt idx="201">
                  <c:v>87.89</c:v>
                </c:pt>
                <c:pt idx="202">
                  <c:v>87.92</c:v>
                </c:pt>
                <c:pt idx="203">
                  <c:v>87.95</c:v>
                </c:pt>
                <c:pt idx="204">
                  <c:v>88.1</c:v>
                </c:pt>
                <c:pt idx="205">
                  <c:v>88.22</c:v>
                </c:pt>
                <c:pt idx="206">
                  <c:v>88.3</c:v>
                </c:pt>
                <c:pt idx="207">
                  <c:v>88.38</c:v>
                </c:pt>
                <c:pt idx="208">
                  <c:v>88.45</c:v>
                </c:pt>
                <c:pt idx="209">
                  <c:v>88.47</c:v>
                </c:pt>
                <c:pt idx="210">
                  <c:v>88.5</c:v>
                </c:pt>
                <c:pt idx="211">
                  <c:v>88.53</c:v>
                </c:pt>
                <c:pt idx="212">
                  <c:v>88.57</c:v>
                </c:pt>
                <c:pt idx="213">
                  <c:v>88.62</c:v>
                </c:pt>
                <c:pt idx="214">
                  <c:v>88.69</c:v>
                </c:pt>
                <c:pt idx="215">
                  <c:v>88.77</c:v>
                </c:pt>
                <c:pt idx="216">
                  <c:v>88.78</c:v>
                </c:pt>
                <c:pt idx="217">
                  <c:v>88.82</c:v>
                </c:pt>
                <c:pt idx="218">
                  <c:v>88.86</c:v>
                </c:pt>
                <c:pt idx="219">
                  <c:v>88.87</c:v>
                </c:pt>
                <c:pt idx="220">
                  <c:v>88.87</c:v>
                </c:pt>
                <c:pt idx="221">
                  <c:v>88.9</c:v>
                </c:pt>
                <c:pt idx="222">
                  <c:v>88.9</c:v>
                </c:pt>
                <c:pt idx="223">
                  <c:v>88.91</c:v>
                </c:pt>
                <c:pt idx="224">
                  <c:v>88.94</c:v>
                </c:pt>
                <c:pt idx="225">
                  <c:v>88.98</c:v>
                </c:pt>
                <c:pt idx="226">
                  <c:v>89.05</c:v>
                </c:pt>
                <c:pt idx="227">
                  <c:v>89.06</c:v>
                </c:pt>
                <c:pt idx="228">
                  <c:v>89.1</c:v>
                </c:pt>
                <c:pt idx="229">
                  <c:v>89.11</c:v>
                </c:pt>
                <c:pt idx="230">
                  <c:v>89.14</c:v>
                </c:pt>
                <c:pt idx="231">
                  <c:v>89.16</c:v>
                </c:pt>
                <c:pt idx="232">
                  <c:v>89.18</c:v>
                </c:pt>
                <c:pt idx="233">
                  <c:v>89.2</c:v>
                </c:pt>
                <c:pt idx="234">
                  <c:v>89.2</c:v>
                </c:pt>
                <c:pt idx="235">
                  <c:v>89.2</c:v>
                </c:pt>
                <c:pt idx="236">
                  <c:v>89.21</c:v>
                </c:pt>
                <c:pt idx="237">
                  <c:v>89.22</c:v>
                </c:pt>
                <c:pt idx="238">
                  <c:v>89.27</c:v>
                </c:pt>
                <c:pt idx="239">
                  <c:v>89.27</c:v>
                </c:pt>
                <c:pt idx="240">
                  <c:v>89.28</c:v>
                </c:pt>
                <c:pt idx="241">
                  <c:v>89.32</c:v>
                </c:pt>
                <c:pt idx="242">
                  <c:v>89.32</c:v>
                </c:pt>
                <c:pt idx="243">
                  <c:v>89.32</c:v>
                </c:pt>
                <c:pt idx="244">
                  <c:v>89.34</c:v>
                </c:pt>
                <c:pt idx="245">
                  <c:v>89.38</c:v>
                </c:pt>
                <c:pt idx="246">
                  <c:v>89.42</c:v>
                </c:pt>
                <c:pt idx="247">
                  <c:v>89.45</c:v>
                </c:pt>
                <c:pt idx="248">
                  <c:v>89.52</c:v>
                </c:pt>
                <c:pt idx="249">
                  <c:v>89.67</c:v>
                </c:pt>
                <c:pt idx="250">
                  <c:v>89.84</c:v>
                </c:pt>
                <c:pt idx="251">
                  <c:v>89.85</c:v>
                </c:pt>
                <c:pt idx="252">
                  <c:v>89.86</c:v>
                </c:pt>
                <c:pt idx="253">
                  <c:v>89.93</c:v>
                </c:pt>
                <c:pt idx="254">
                  <c:v>89.99</c:v>
                </c:pt>
                <c:pt idx="255">
                  <c:v>90.08</c:v>
                </c:pt>
                <c:pt idx="256">
                  <c:v>90.12</c:v>
                </c:pt>
                <c:pt idx="257">
                  <c:v>90.16</c:v>
                </c:pt>
                <c:pt idx="258">
                  <c:v>90.16</c:v>
                </c:pt>
                <c:pt idx="259">
                  <c:v>90.47</c:v>
                </c:pt>
                <c:pt idx="260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F8-46B2-96C3-32551B22B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84815"/>
        <c:axId val="1"/>
      </c:scatterChart>
      <c:valAx>
        <c:axId val="1158584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8481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HP27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'[3]hp27 (sort+eliminate)'!$C$20:$C$256</c:f>
              <c:numCache>
                <c:formatCode>General</c:formatCode>
                <c:ptCount val="237"/>
                <c:pt idx="0">
                  <c:v>-11</c:v>
                </c:pt>
                <c:pt idx="1">
                  <c:v>-11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-11</c:v>
                </c:pt>
                <c:pt idx="6">
                  <c:v>-11</c:v>
                </c:pt>
                <c:pt idx="7">
                  <c:v>-10</c:v>
                </c:pt>
                <c:pt idx="8">
                  <c:v>-10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7</c:v>
                </c:pt>
                <c:pt idx="224">
                  <c:v>7</c:v>
                </c:pt>
                <c:pt idx="225">
                  <c:v>7</c:v>
                </c:pt>
                <c:pt idx="226">
                  <c:v>7</c:v>
                </c:pt>
                <c:pt idx="227">
                  <c:v>7</c:v>
                </c:pt>
                <c:pt idx="228">
                  <c:v>7</c:v>
                </c:pt>
                <c:pt idx="229">
                  <c:v>7</c:v>
                </c:pt>
                <c:pt idx="230">
                  <c:v>7</c:v>
                </c:pt>
                <c:pt idx="231">
                  <c:v>7</c:v>
                </c:pt>
                <c:pt idx="232">
                  <c:v>7</c:v>
                </c:pt>
                <c:pt idx="233">
                  <c:v>7</c:v>
                </c:pt>
                <c:pt idx="234">
                  <c:v>8</c:v>
                </c:pt>
                <c:pt idx="235">
                  <c:v>8</c:v>
                </c:pt>
                <c:pt idx="236">
                  <c:v>8</c:v>
                </c:pt>
              </c:numCache>
            </c:numRef>
          </c:xVal>
          <c:yVal>
            <c:numRef>
              <c:f>'[3]hp27 (sort+eliminate)'!$B$20:$B$256</c:f>
              <c:numCache>
                <c:formatCode>General</c:formatCode>
                <c:ptCount val="237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70.819999999999993</c:v>
                </c:pt>
                <c:pt idx="5">
                  <c:v>70.87</c:v>
                </c:pt>
                <c:pt idx="6">
                  <c:v>71.650000000000006</c:v>
                </c:pt>
                <c:pt idx="7">
                  <c:v>71.650000000000006</c:v>
                </c:pt>
                <c:pt idx="8">
                  <c:v>72.150000000000006</c:v>
                </c:pt>
                <c:pt idx="9">
                  <c:v>78.349999999999994</c:v>
                </c:pt>
                <c:pt idx="10">
                  <c:v>78.489999999999995</c:v>
                </c:pt>
                <c:pt idx="11">
                  <c:v>78.739999999999995</c:v>
                </c:pt>
                <c:pt idx="12">
                  <c:v>78.81</c:v>
                </c:pt>
                <c:pt idx="13">
                  <c:v>78.87</c:v>
                </c:pt>
                <c:pt idx="14">
                  <c:v>78.930000000000007</c:v>
                </c:pt>
                <c:pt idx="15">
                  <c:v>79.03</c:v>
                </c:pt>
                <c:pt idx="16">
                  <c:v>79.19</c:v>
                </c:pt>
                <c:pt idx="17">
                  <c:v>79.2</c:v>
                </c:pt>
                <c:pt idx="18">
                  <c:v>79.42</c:v>
                </c:pt>
                <c:pt idx="19">
                  <c:v>79.61</c:v>
                </c:pt>
                <c:pt idx="20">
                  <c:v>79.75</c:v>
                </c:pt>
                <c:pt idx="21">
                  <c:v>79.75</c:v>
                </c:pt>
                <c:pt idx="22">
                  <c:v>79.89</c:v>
                </c:pt>
                <c:pt idx="23">
                  <c:v>79.97</c:v>
                </c:pt>
                <c:pt idx="24">
                  <c:v>79.98</c:v>
                </c:pt>
                <c:pt idx="25">
                  <c:v>80.099999999999994</c:v>
                </c:pt>
                <c:pt idx="26">
                  <c:v>80.12</c:v>
                </c:pt>
                <c:pt idx="27">
                  <c:v>80.319999999999993</c:v>
                </c:pt>
                <c:pt idx="28">
                  <c:v>80.33</c:v>
                </c:pt>
                <c:pt idx="29">
                  <c:v>80.56</c:v>
                </c:pt>
                <c:pt idx="30">
                  <c:v>80.58</c:v>
                </c:pt>
                <c:pt idx="31">
                  <c:v>80.59</c:v>
                </c:pt>
                <c:pt idx="32">
                  <c:v>80.75</c:v>
                </c:pt>
                <c:pt idx="33">
                  <c:v>80.760000000000005</c:v>
                </c:pt>
                <c:pt idx="34">
                  <c:v>80.78</c:v>
                </c:pt>
                <c:pt idx="35">
                  <c:v>80.78</c:v>
                </c:pt>
                <c:pt idx="36">
                  <c:v>80.790000000000006</c:v>
                </c:pt>
                <c:pt idx="37">
                  <c:v>80.83</c:v>
                </c:pt>
                <c:pt idx="38">
                  <c:v>80.89</c:v>
                </c:pt>
                <c:pt idx="39">
                  <c:v>80.92</c:v>
                </c:pt>
                <c:pt idx="40">
                  <c:v>81.02</c:v>
                </c:pt>
                <c:pt idx="41">
                  <c:v>81.08</c:v>
                </c:pt>
                <c:pt idx="42">
                  <c:v>81.209999999999994</c:v>
                </c:pt>
                <c:pt idx="43">
                  <c:v>81.209999999999994</c:v>
                </c:pt>
                <c:pt idx="44">
                  <c:v>81.25</c:v>
                </c:pt>
                <c:pt idx="45">
                  <c:v>81.319999999999993</c:v>
                </c:pt>
                <c:pt idx="46">
                  <c:v>81.42</c:v>
                </c:pt>
                <c:pt idx="47">
                  <c:v>81.459999999999994</c:v>
                </c:pt>
                <c:pt idx="48">
                  <c:v>81.47</c:v>
                </c:pt>
                <c:pt idx="49">
                  <c:v>81.540000000000006</c:v>
                </c:pt>
                <c:pt idx="50">
                  <c:v>81.569999999999993</c:v>
                </c:pt>
                <c:pt idx="51">
                  <c:v>81.599999999999994</c:v>
                </c:pt>
                <c:pt idx="52">
                  <c:v>81.62</c:v>
                </c:pt>
                <c:pt idx="53">
                  <c:v>81.64</c:v>
                </c:pt>
                <c:pt idx="54">
                  <c:v>81.709999999999994</c:v>
                </c:pt>
                <c:pt idx="55">
                  <c:v>81.78</c:v>
                </c:pt>
                <c:pt idx="56">
                  <c:v>81.790000000000006</c:v>
                </c:pt>
                <c:pt idx="57">
                  <c:v>81.819999999999993</c:v>
                </c:pt>
                <c:pt idx="58">
                  <c:v>81.84</c:v>
                </c:pt>
                <c:pt idx="59">
                  <c:v>81.94</c:v>
                </c:pt>
                <c:pt idx="60">
                  <c:v>81.97</c:v>
                </c:pt>
                <c:pt idx="61">
                  <c:v>82.03</c:v>
                </c:pt>
                <c:pt idx="62">
                  <c:v>82.09</c:v>
                </c:pt>
                <c:pt idx="63">
                  <c:v>82.14</c:v>
                </c:pt>
                <c:pt idx="64">
                  <c:v>82.21</c:v>
                </c:pt>
                <c:pt idx="65">
                  <c:v>82.3</c:v>
                </c:pt>
                <c:pt idx="66">
                  <c:v>82.42</c:v>
                </c:pt>
                <c:pt idx="67">
                  <c:v>82.58</c:v>
                </c:pt>
                <c:pt idx="68">
                  <c:v>82.58</c:v>
                </c:pt>
                <c:pt idx="69">
                  <c:v>82.64</c:v>
                </c:pt>
                <c:pt idx="70">
                  <c:v>82.66</c:v>
                </c:pt>
                <c:pt idx="71">
                  <c:v>82.75</c:v>
                </c:pt>
                <c:pt idx="72">
                  <c:v>82.75</c:v>
                </c:pt>
                <c:pt idx="73">
                  <c:v>82.87</c:v>
                </c:pt>
                <c:pt idx="74">
                  <c:v>82.92</c:v>
                </c:pt>
                <c:pt idx="75">
                  <c:v>82.98</c:v>
                </c:pt>
                <c:pt idx="76">
                  <c:v>83</c:v>
                </c:pt>
                <c:pt idx="77">
                  <c:v>83.04</c:v>
                </c:pt>
                <c:pt idx="78">
                  <c:v>83.09</c:v>
                </c:pt>
                <c:pt idx="79">
                  <c:v>83.37</c:v>
                </c:pt>
                <c:pt idx="80">
                  <c:v>83.4</c:v>
                </c:pt>
                <c:pt idx="81">
                  <c:v>83.43</c:v>
                </c:pt>
                <c:pt idx="82">
                  <c:v>83.5</c:v>
                </c:pt>
                <c:pt idx="83">
                  <c:v>83.53</c:v>
                </c:pt>
                <c:pt idx="84">
                  <c:v>83.53</c:v>
                </c:pt>
                <c:pt idx="85">
                  <c:v>83.53</c:v>
                </c:pt>
                <c:pt idx="86">
                  <c:v>83.66</c:v>
                </c:pt>
                <c:pt idx="87">
                  <c:v>83.66</c:v>
                </c:pt>
                <c:pt idx="88">
                  <c:v>83.66</c:v>
                </c:pt>
                <c:pt idx="89">
                  <c:v>83.7</c:v>
                </c:pt>
                <c:pt idx="90">
                  <c:v>83.71</c:v>
                </c:pt>
                <c:pt idx="91">
                  <c:v>83.8</c:v>
                </c:pt>
                <c:pt idx="92">
                  <c:v>83.89</c:v>
                </c:pt>
                <c:pt idx="93">
                  <c:v>84.05</c:v>
                </c:pt>
                <c:pt idx="94">
                  <c:v>84.05</c:v>
                </c:pt>
                <c:pt idx="95">
                  <c:v>84.18</c:v>
                </c:pt>
                <c:pt idx="96">
                  <c:v>84.26</c:v>
                </c:pt>
                <c:pt idx="97">
                  <c:v>84.33</c:v>
                </c:pt>
                <c:pt idx="98">
                  <c:v>84.38</c:v>
                </c:pt>
                <c:pt idx="99">
                  <c:v>84.43</c:v>
                </c:pt>
                <c:pt idx="100">
                  <c:v>84.61</c:v>
                </c:pt>
                <c:pt idx="101">
                  <c:v>84.66</c:v>
                </c:pt>
                <c:pt idx="102">
                  <c:v>84.75</c:v>
                </c:pt>
                <c:pt idx="103">
                  <c:v>84.75</c:v>
                </c:pt>
                <c:pt idx="104">
                  <c:v>84.86</c:v>
                </c:pt>
                <c:pt idx="105">
                  <c:v>84.86</c:v>
                </c:pt>
                <c:pt idx="106">
                  <c:v>84.9</c:v>
                </c:pt>
                <c:pt idx="107">
                  <c:v>84.93</c:v>
                </c:pt>
                <c:pt idx="108">
                  <c:v>84.94</c:v>
                </c:pt>
                <c:pt idx="109">
                  <c:v>84.94</c:v>
                </c:pt>
                <c:pt idx="110">
                  <c:v>84.96</c:v>
                </c:pt>
                <c:pt idx="111">
                  <c:v>84.96</c:v>
                </c:pt>
                <c:pt idx="112">
                  <c:v>85.18</c:v>
                </c:pt>
                <c:pt idx="113">
                  <c:v>85.2</c:v>
                </c:pt>
                <c:pt idx="114">
                  <c:v>85.2</c:v>
                </c:pt>
                <c:pt idx="115">
                  <c:v>85.21</c:v>
                </c:pt>
                <c:pt idx="116">
                  <c:v>85.22</c:v>
                </c:pt>
                <c:pt idx="117">
                  <c:v>85.26</c:v>
                </c:pt>
                <c:pt idx="118">
                  <c:v>85.29</c:v>
                </c:pt>
                <c:pt idx="119">
                  <c:v>85.5</c:v>
                </c:pt>
                <c:pt idx="120">
                  <c:v>85.51</c:v>
                </c:pt>
                <c:pt idx="121">
                  <c:v>85.59</c:v>
                </c:pt>
                <c:pt idx="122">
                  <c:v>85.59</c:v>
                </c:pt>
                <c:pt idx="123">
                  <c:v>85.6</c:v>
                </c:pt>
                <c:pt idx="124">
                  <c:v>85.69</c:v>
                </c:pt>
                <c:pt idx="125">
                  <c:v>85.83</c:v>
                </c:pt>
                <c:pt idx="126">
                  <c:v>85.91</c:v>
                </c:pt>
                <c:pt idx="127">
                  <c:v>85.95</c:v>
                </c:pt>
                <c:pt idx="128">
                  <c:v>86</c:v>
                </c:pt>
                <c:pt idx="129">
                  <c:v>86.1</c:v>
                </c:pt>
                <c:pt idx="130">
                  <c:v>86.15</c:v>
                </c:pt>
                <c:pt idx="131">
                  <c:v>86.22</c:v>
                </c:pt>
                <c:pt idx="132">
                  <c:v>86.35</c:v>
                </c:pt>
                <c:pt idx="133">
                  <c:v>86.42</c:v>
                </c:pt>
                <c:pt idx="134">
                  <c:v>86.49</c:v>
                </c:pt>
                <c:pt idx="135">
                  <c:v>86.5</c:v>
                </c:pt>
                <c:pt idx="136">
                  <c:v>86.51</c:v>
                </c:pt>
                <c:pt idx="137">
                  <c:v>86.53</c:v>
                </c:pt>
                <c:pt idx="138">
                  <c:v>86.53</c:v>
                </c:pt>
                <c:pt idx="139">
                  <c:v>86.59</c:v>
                </c:pt>
                <c:pt idx="140">
                  <c:v>86.62</c:v>
                </c:pt>
                <c:pt idx="141">
                  <c:v>86.62</c:v>
                </c:pt>
                <c:pt idx="142">
                  <c:v>86.62</c:v>
                </c:pt>
                <c:pt idx="143">
                  <c:v>86.72</c:v>
                </c:pt>
                <c:pt idx="144">
                  <c:v>86.76</c:v>
                </c:pt>
                <c:pt idx="145">
                  <c:v>86.8</c:v>
                </c:pt>
                <c:pt idx="146">
                  <c:v>86.81</c:v>
                </c:pt>
                <c:pt idx="147">
                  <c:v>86.85</c:v>
                </c:pt>
                <c:pt idx="148">
                  <c:v>86.87</c:v>
                </c:pt>
                <c:pt idx="149">
                  <c:v>87.02</c:v>
                </c:pt>
                <c:pt idx="150">
                  <c:v>87.06</c:v>
                </c:pt>
                <c:pt idx="151">
                  <c:v>87.08</c:v>
                </c:pt>
                <c:pt idx="152">
                  <c:v>87.12</c:v>
                </c:pt>
                <c:pt idx="153">
                  <c:v>87.16</c:v>
                </c:pt>
                <c:pt idx="154">
                  <c:v>87.17</c:v>
                </c:pt>
                <c:pt idx="155">
                  <c:v>87.2</c:v>
                </c:pt>
                <c:pt idx="156">
                  <c:v>87.24</c:v>
                </c:pt>
                <c:pt idx="157">
                  <c:v>87.24</c:v>
                </c:pt>
                <c:pt idx="158">
                  <c:v>87.35</c:v>
                </c:pt>
                <c:pt idx="159">
                  <c:v>87.39</c:v>
                </c:pt>
                <c:pt idx="160">
                  <c:v>87.43</c:v>
                </c:pt>
                <c:pt idx="161">
                  <c:v>87.43</c:v>
                </c:pt>
                <c:pt idx="162">
                  <c:v>87.46</c:v>
                </c:pt>
                <c:pt idx="163">
                  <c:v>87.57</c:v>
                </c:pt>
                <c:pt idx="164">
                  <c:v>87.6</c:v>
                </c:pt>
                <c:pt idx="165">
                  <c:v>87.65</c:v>
                </c:pt>
                <c:pt idx="166">
                  <c:v>87.71</c:v>
                </c:pt>
                <c:pt idx="167">
                  <c:v>87.73</c:v>
                </c:pt>
                <c:pt idx="168">
                  <c:v>87.76</c:v>
                </c:pt>
                <c:pt idx="169">
                  <c:v>87.76</c:v>
                </c:pt>
                <c:pt idx="170">
                  <c:v>87.79</c:v>
                </c:pt>
                <c:pt idx="171">
                  <c:v>87.8</c:v>
                </c:pt>
                <c:pt idx="172">
                  <c:v>87.81</c:v>
                </c:pt>
                <c:pt idx="173">
                  <c:v>87.81</c:v>
                </c:pt>
                <c:pt idx="174">
                  <c:v>87.82</c:v>
                </c:pt>
                <c:pt idx="175">
                  <c:v>87.86</c:v>
                </c:pt>
                <c:pt idx="176">
                  <c:v>87.87</c:v>
                </c:pt>
                <c:pt idx="177">
                  <c:v>87.89</c:v>
                </c:pt>
                <c:pt idx="178">
                  <c:v>87.92</c:v>
                </c:pt>
                <c:pt idx="179">
                  <c:v>87.95</c:v>
                </c:pt>
                <c:pt idx="180">
                  <c:v>88.1</c:v>
                </c:pt>
                <c:pt idx="181">
                  <c:v>88.22</c:v>
                </c:pt>
                <c:pt idx="182">
                  <c:v>88.3</c:v>
                </c:pt>
                <c:pt idx="183">
                  <c:v>88.38</c:v>
                </c:pt>
                <c:pt idx="184">
                  <c:v>88.45</c:v>
                </c:pt>
                <c:pt idx="185">
                  <c:v>88.47</c:v>
                </c:pt>
                <c:pt idx="186">
                  <c:v>88.5</c:v>
                </c:pt>
                <c:pt idx="187">
                  <c:v>88.53</c:v>
                </c:pt>
                <c:pt idx="188">
                  <c:v>88.57</c:v>
                </c:pt>
                <c:pt idx="189">
                  <c:v>88.62</c:v>
                </c:pt>
                <c:pt idx="190">
                  <c:v>88.69</c:v>
                </c:pt>
                <c:pt idx="191">
                  <c:v>88.77</c:v>
                </c:pt>
                <c:pt idx="192">
                  <c:v>88.78</c:v>
                </c:pt>
                <c:pt idx="193">
                  <c:v>88.82</c:v>
                </c:pt>
                <c:pt idx="194">
                  <c:v>88.86</c:v>
                </c:pt>
                <c:pt idx="195">
                  <c:v>88.87</c:v>
                </c:pt>
                <c:pt idx="196">
                  <c:v>88.87</c:v>
                </c:pt>
                <c:pt idx="197">
                  <c:v>88.9</c:v>
                </c:pt>
                <c:pt idx="198">
                  <c:v>88.9</c:v>
                </c:pt>
                <c:pt idx="199">
                  <c:v>88.91</c:v>
                </c:pt>
                <c:pt idx="200">
                  <c:v>88.94</c:v>
                </c:pt>
                <c:pt idx="201">
                  <c:v>88.98</c:v>
                </c:pt>
                <c:pt idx="202">
                  <c:v>89.05</c:v>
                </c:pt>
                <c:pt idx="203">
                  <c:v>89.06</c:v>
                </c:pt>
                <c:pt idx="204">
                  <c:v>89.1</c:v>
                </c:pt>
                <c:pt idx="205">
                  <c:v>89.11</c:v>
                </c:pt>
                <c:pt idx="206">
                  <c:v>89.14</c:v>
                </c:pt>
                <c:pt idx="207">
                  <c:v>89.16</c:v>
                </c:pt>
                <c:pt idx="208">
                  <c:v>89.18</c:v>
                </c:pt>
                <c:pt idx="209">
                  <c:v>89.2</c:v>
                </c:pt>
                <c:pt idx="210">
                  <c:v>89.2</c:v>
                </c:pt>
                <c:pt idx="211">
                  <c:v>89.2</c:v>
                </c:pt>
                <c:pt idx="212">
                  <c:v>89.21</c:v>
                </c:pt>
                <c:pt idx="213">
                  <c:v>89.22</c:v>
                </c:pt>
                <c:pt idx="214">
                  <c:v>89.27</c:v>
                </c:pt>
                <c:pt idx="215">
                  <c:v>89.27</c:v>
                </c:pt>
                <c:pt idx="216">
                  <c:v>89.28</c:v>
                </c:pt>
                <c:pt idx="217">
                  <c:v>89.32</c:v>
                </c:pt>
                <c:pt idx="218">
                  <c:v>89.32</c:v>
                </c:pt>
                <c:pt idx="219">
                  <c:v>89.32</c:v>
                </c:pt>
                <c:pt idx="220">
                  <c:v>89.34</c:v>
                </c:pt>
                <c:pt idx="221">
                  <c:v>89.38</c:v>
                </c:pt>
                <c:pt idx="222">
                  <c:v>89.42</c:v>
                </c:pt>
                <c:pt idx="223">
                  <c:v>89.45</c:v>
                </c:pt>
                <c:pt idx="224">
                  <c:v>89.52</c:v>
                </c:pt>
                <c:pt idx="225">
                  <c:v>89.67</c:v>
                </c:pt>
                <c:pt idx="226">
                  <c:v>89.84</c:v>
                </c:pt>
                <c:pt idx="227">
                  <c:v>89.85</c:v>
                </c:pt>
                <c:pt idx="228">
                  <c:v>89.86</c:v>
                </c:pt>
                <c:pt idx="229">
                  <c:v>89.93</c:v>
                </c:pt>
                <c:pt idx="230">
                  <c:v>89.99</c:v>
                </c:pt>
                <c:pt idx="231">
                  <c:v>90.08</c:v>
                </c:pt>
                <c:pt idx="232">
                  <c:v>90.12</c:v>
                </c:pt>
                <c:pt idx="233">
                  <c:v>90.16</c:v>
                </c:pt>
                <c:pt idx="234">
                  <c:v>90.16</c:v>
                </c:pt>
                <c:pt idx="235">
                  <c:v>90.47</c:v>
                </c:pt>
                <c:pt idx="236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65-4D81-917D-7A0B95DB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73583"/>
        <c:axId val="1"/>
      </c:scatterChart>
      <c:valAx>
        <c:axId val="1158573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7358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HP28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'[3]hp28 (sort+eliminate)'!$C$20:$C$256</c:f>
              <c:numCache>
                <c:formatCode>General</c:formatCode>
                <c:ptCount val="237"/>
                <c:pt idx="0">
                  <c:v>-12</c:v>
                </c:pt>
                <c:pt idx="1">
                  <c:v>-12</c:v>
                </c:pt>
                <c:pt idx="2">
                  <c:v>-12</c:v>
                </c:pt>
                <c:pt idx="3">
                  <c:v>-12</c:v>
                </c:pt>
                <c:pt idx="4">
                  <c:v>-12</c:v>
                </c:pt>
                <c:pt idx="5">
                  <c:v>-12</c:v>
                </c:pt>
                <c:pt idx="6">
                  <c:v>-12</c:v>
                </c:pt>
                <c:pt idx="7">
                  <c:v>-12</c:v>
                </c:pt>
                <c:pt idx="8">
                  <c:v>-12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5</c:v>
                </c:pt>
                <c:pt idx="185">
                  <c:v>5</c:v>
                </c:pt>
                <c:pt idx="186">
                  <c:v>5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6</c:v>
                </c:pt>
                <c:pt idx="209">
                  <c:v>6</c:v>
                </c:pt>
                <c:pt idx="210">
                  <c:v>6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6</c:v>
                </c:pt>
                <c:pt idx="215">
                  <c:v>6</c:v>
                </c:pt>
                <c:pt idx="216">
                  <c:v>6</c:v>
                </c:pt>
                <c:pt idx="217">
                  <c:v>6</c:v>
                </c:pt>
                <c:pt idx="218">
                  <c:v>6</c:v>
                </c:pt>
                <c:pt idx="219">
                  <c:v>6</c:v>
                </c:pt>
                <c:pt idx="220">
                  <c:v>6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6</c:v>
                </c:pt>
                <c:pt idx="225">
                  <c:v>6</c:v>
                </c:pt>
                <c:pt idx="226">
                  <c:v>6</c:v>
                </c:pt>
                <c:pt idx="227">
                  <c:v>6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6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</c:numCache>
            </c:numRef>
          </c:xVal>
          <c:yVal>
            <c:numRef>
              <c:f>'[3]hp28 (sort+eliminate)'!$B$20:$B$256</c:f>
              <c:numCache>
                <c:formatCode>General</c:formatCode>
                <c:ptCount val="237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70.819999999999993</c:v>
                </c:pt>
                <c:pt idx="5">
                  <c:v>70.87</c:v>
                </c:pt>
                <c:pt idx="6">
                  <c:v>71.650000000000006</c:v>
                </c:pt>
                <c:pt idx="7">
                  <c:v>71.650000000000006</c:v>
                </c:pt>
                <c:pt idx="8">
                  <c:v>72.150000000000006</c:v>
                </c:pt>
                <c:pt idx="9">
                  <c:v>78.349999999999994</c:v>
                </c:pt>
                <c:pt idx="10">
                  <c:v>78.489999999999995</c:v>
                </c:pt>
                <c:pt idx="11">
                  <c:v>78.739999999999995</c:v>
                </c:pt>
                <c:pt idx="12">
                  <c:v>78.81</c:v>
                </c:pt>
                <c:pt idx="13">
                  <c:v>78.87</c:v>
                </c:pt>
                <c:pt idx="14">
                  <c:v>78.930000000000007</c:v>
                </c:pt>
                <c:pt idx="15">
                  <c:v>79.03</c:v>
                </c:pt>
                <c:pt idx="16">
                  <c:v>79.19</c:v>
                </c:pt>
                <c:pt idx="17">
                  <c:v>79.2</c:v>
                </c:pt>
                <c:pt idx="18">
                  <c:v>79.42</c:v>
                </c:pt>
                <c:pt idx="19">
                  <c:v>79.61</c:v>
                </c:pt>
                <c:pt idx="20">
                  <c:v>79.75</c:v>
                </c:pt>
                <c:pt idx="21">
                  <c:v>79.75</c:v>
                </c:pt>
                <c:pt idx="22">
                  <c:v>79.89</c:v>
                </c:pt>
                <c:pt idx="23">
                  <c:v>79.97</c:v>
                </c:pt>
                <c:pt idx="24">
                  <c:v>79.98</c:v>
                </c:pt>
                <c:pt idx="25">
                  <c:v>80.099999999999994</c:v>
                </c:pt>
                <c:pt idx="26">
                  <c:v>80.12</c:v>
                </c:pt>
                <c:pt idx="27">
                  <c:v>80.319999999999993</c:v>
                </c:pt>
                <c:pt idx="28">
                  <c:v>80.33</c:v>
                </c:pt>
                <c:pt idx="29">
                  <c:v>80.56</c:v>
                </c:pt>
                <c:pt idx="30">
                  <c:v>80.58</c:v>
                </c:pt>
                <c:pt idx="31">
                  <c:v>80.59</c:v>
                </c:pt>
                <c:pt idx="32">
                  <c:v>80.75</c:v>
                </c:pt>
                <c:pt idx="33">
                  <c:v>80.760000000000005</c:v>
                </c:pt>
                <c:pt idx="34">
                  <c:v>80.78</c:v>
                </c:pt>
                <c:pt idx="35">
                  <c:v>80.78</c:v>
                </c:pt>
                <c:pt idx="36">
                  <c:v>80.790000000000006</c:v>
                </c:pt>
                <c:pt idx="37">
                  <c:v>80.83</c:v>
                </c:pt>
                <c:pt idx="38">
                  <c:v>80.89</c:v>
                </c:pt>
                <c:pt idx="39">
                  <c:v>80.92</c:v>
                </c:pt>
                <c:pt idx="40">
                  <c:v>81.02</c:v>
                </c:pt>
                <c:pt idx="41">
                  <c:v>81.08</c:v>
                </c:pt>
                <c:pt idx="42">
                  <c:v>81.209999999999994</c:v>
                </c:pt>
                <c:pt idx="43">
                  <c:v>81.209999999999994</c:v>
                </c:pt>
                <c:pt idx="44">
                  <c:v>81.25</c:v>
                </c:pt>
                <c:pt idx="45">
                  <c:v>81.319999999999993</c:v>
                </c:pt>
                <c:pt idx="46">
                  <c:v>81.42</c:v>
                </c:pt>
                <c:pt idx="47">
                  <c:v>81.459999999999994</c:v>
                </c:pt>
                <c:pt idx="48">
                  <c:v>81.47</c:v>
                </c:pt>
                <c:pt idx="49">
                  <c:v>81.540000000000006</c:v>
                </c:pt>
                <c:pt idx="50">
                  <c:v>81.569999999999993</c:v>
                </c:pt>
                <c:pt idx="51">
                  <c:v>81.599999999999994</c:v>
                </c:pt>
                <c:pt idx="52">
                  <c:v>81.62</c:v>
                </c:pt>
                <c:pt idx="53">
                  <c:v>81.64</c:v>
                </c:pt>
                <c:pt idx="54">
                  <c:v>81.709999999999994</c:v>
                </c:pt>
                <c:pt idx="55">
                  <c:v>81.78</c:v>
                </c:pt>
                <c:pt idx="56">
                  <c:v>81.790000000000006</c:v>
                </c:pt>
                <c:pt idx="57">
                  <c:v>81.819999999999993</c:v>
                </c:pt>
                <c:pt idx="58">
                  <c:v>81.84</c:v>
                </c:pt>
                <c:pt idx="59">
                  <c:v>81.94</c:v>
                </c:pt>
                <c:pt idx="60">
                  <c:v>81.97</c:v>
                </c:pt>
                <c:pt idx="61">
                  <c:v>82.03</c:v>
                </c:pt>
                <c:pt idx="62">
                  <c:v>82.09</c:v>
                </c:pt>
                <c:pt idx="63">
                  <c:v>82.14</c:v>
                </c:pt>
                <c:pt idx="64">
                  <c:v>82.21</c:v>
                </c:pt>
                <c:pt idx="65">
                  <c:v>82.3</c:v>
                </c:pt>
                <c:pt idx="66">
                  <c:v>82.42</c:v>
                </c:pt>
                <c:pt idx="67">
                  <c:v>82.58</c:v>
                </c:pt>
                <c:pt idx="68">
                  <c:v>82.58</c:v>
                </c:pt>
                <c:pt idx="69">
                  <c:v>82.64</c:v>
                </c:pt>
                <c:pt idx="70">
                  <c:v>82.66</c:v>
                </c:pt>
                <c:pt idx="71">
                  <c:v>82.75</c:v>
                </c:pt>
                <c:pt idx="72">
                  <c:v>82.75</c:v>
                </c:pt>
                <c:pt idx="73">
                  <c:v>82.87</c:v>
                </c:pt>
                <c:pt idx="74">
                  <c:v>82.92</c:v>
                </c:pt>
                <c:pt idx="75">
                  <c:v>82.98</c:v>
                </c:pt>
                <c:pt idx="76">
                  <c:v>83</c:v>
                </c:pt>
                <c:pt idx="77">
                  <c:v>83.04</c:v>
                </c:pt>
                <c:pt idx="78">
                  <c:v>83.09</c:v>
                </c:pt>
                <c:pt idx="79">
                  <c:v>83.37</c:v>
                </c:pt>
                <c:pt idx="80">
                  <c:v>83.4</c:v>
                </c:pt>
                <c:pt idx="81">
                  <c:v>83.43</c:v>
                </c:pt>
                <c:pt idx="82">
                  <c:v>83.5</c:v>
                </c:pt>
                <c:pt idx="83">
                  <c:v>83.53</c:v>
                </c:pt>
                <c:pt idx="84">
                  <c:v>83.53</c:v>
                </c:pt>
                <c:pt idx="85">
                  <c:v>83.53</c:v>
                </c:pt>
                <c:pt idx="86">
                  <c:v>83.66</c:v>
                </c:pt>
                <c:pt idx="87">
                  <c:v>83.66</c:v>
                </c:pt>
                <c:pt idx="88">
                  <c:v>83.66</c:v>
                </c:pt>
                <c:pt idx="89">
                  <c:v>83.7</c:v>
                </c:pt>
                <c:pt idx="90">
                  <c:v>83.71</c:v>
                </c:pt>
                <c:pt idx="91">
                  <c:v>83.8</c:v>
                </c:pt>
                <c:pt idx="92">
                  <c:v>83.89</c:v>
                </c:pt>
                <c:pt idx="93">
                  <c:v>84.05</c:v>
                </c:pt>
                <c:pt idx="94">
                  <c:v>84.05</c:v>
                </c:pt>
                <c:pt idx="95">
                  <c:v>84.18</c:v>
                </c:pt>
                <c:pt idx="96">
                  <c:v>84.26</c:v>
                </c:pt>
                <c:pt idx="97">
                  <c:v>84.33</c:v>
                </c:pt>
                <c:pt idx="98">
                  <c:v>84.38</c:v>
                </c:pt>
                <c:pt idx="99">
                  <c:v>84.43</c:v>
                </c:pt>
                <c:pt idx="100">
                  <c:v>84.61</c:v>
                </c:pt>
                <c:pt idx="101">
                  <c:v>84.66</c:v>
                </c:pt>
                <c:pt idx="102">
                  <c:v>84.75</c:v>
                </c:pt>
                <c:pt idx="103">
                  <c:v>84.75</c:v>
                </c:pt>
                <c:pt idx="104">
                  <c:v>84.86</c:v>
                </c:pt>
                <c:pt idx="105">
                  <c:v>84.86</c:v>
                </c:pt>
                <c:pt idx="106">
                  <c:v>84.9</c:v>
                </c:pt>
                <c:pt idx="107">
                  <c:v>84.93</c:v>
                </c:pt>
                <c:pt idx="108">
                  <c:v>84.94</c:v>
                </c:pt>
                <c:pt idx="109">
                  <c:v>84.94</c:v>
                </c:pt>
                <c:pt idx="110">
                  <c:v>84.96</c:v>
                </c:pt>
                <c:pt idx="111">
                  <c:v>84.96</c:v>
                </c:pt>
                <c:pt idx="112">
                  <c:v>85.18</c:v>
                </c:pt>
                <c:pt idx="113">
                  <c:v>85.2</c:v>
                </c:pt>
                <c:pt idx="114">
                  <c:v>85.2</c:v>
                </c:pt>
                <c:pt idx="115">
                  <c:v>85.21</c:v>
                </c:pt>
                <c:pt idx="116">
                  <c:v>85.22</c:v>
                </c:pt>
                <c:pt idx="117">
                  <c:v>85.26</c:v>
                </c:pt>
                <c:pt idx="118">
                  <c:v>85.29</c:v>
                </c:pt>
                <c:pt idx="119">
                  <c:v>85.5</c:v>
                </c:pt>
                <c:pt idx="120">
                  <c:v>85.51</c:v>
                </c:pt>
                <c:pt idx="121">
                  <c:v>85.59</c:v>
                </c:pt>
                <c:pt idx="122">
                  <c:v>85.59</c:v>
                </c:pt>
                <c:pt idx="123">
                  <c:v>85.6</c:v>
                </c:pt>
                <c:pt idx="124">
                  <c:v>85.69</c:v>
                </c:pt>
                <c:pt idx="125">
                  <c:v>85.83</c:v>
                </c:pt>
                <c:pt idx="126">
                  <c:v>85.91</c:v>
                </c:pt>
                <c:pt idx="127">
                  <c:v>85.95</c:v>
                </c:pt>
                <c:pt idx="128">
                  <c:v>86</c:v>
                </c:pt>
                <c:pt idx="129">
                  <c:v>86.1</c:v>
                </c:pt>
                <c:pt idx="130">
                  <c:v>86.15</c:v>
                </c:pt>
                <c:pt idx="131">
                  <c:v>86.22</c:v>
                </c:pt>
                <c:pt idx="132">
                  <c:v>86.35</c:v>
                </c:pt>
                <c:pt idx="133">
                  <c:v>86.42</c:v>
                </c:pt>
                <c:pt idx="134">
                  <c:v>86.49</c:v>
                </c:pt>
                <c:pt idx="135">
                  <c:v>86.5</c:v>
                </c:pt>
                <c:pt idx="136">
                  <c:v>86.51</c:v>
                </c:pt>
                <c:pt idx="137">
                  <c:v>86.53</c:v>
                </c:pt>
                <c:pt idx="138">
                  <c:v>86.53</c:v>
                </c:pt>
                <c:pt idx="139">
                  <c:v>86.59</c:v>
                </c:pt>
                <c:pt idx="140">
                  <c:v>86.62</c:v>
                </c:pt>
                <c:pt idx="141">
                  <c:v>86.62</c:v>
                </c:pt>
                <c:pt idx="142">
                  <c:v>86.62</c:v>
                </c:pt>
                <c:pt idx="143">
                  <c:v>86.72</c:v>
                </c:pt>
                <c:pt idx="144">
                  <c:v>86.76</c:v>
                </c:pt>
                <c:pt idx="145">
                  <c:v>86.8</c:v>
                </c:pt>
                <c:pt idx="146">
                  <c:v>86.81</c:v>
                </c:pt>
                <c:pt idx="147">
                  <c:v>86.85</c:v>
                </c:pt>
                <c:pt idx="148">
                  <c:v>86.87</c:v>
                </c:pt>
                <c:pt idx="149">
                  <c:v>87.02</c:v>
                </c:pt>
                <c:pt idx="150">
                  <c:v>87.06</c:v>
                </c:pt>
                <c:pt idx="151">
                  <c:v>87.08</c:v>
                </c:pt>
                <c:pt idx="152">
                  <c:v>87.12</c:v>
                </c:pt>
                <c:pt idx="153">
                  <c:v>87.16</c:v>
                </c:pt>
                <c:pt idx="154">
                  <c:v>87.17</c:v>
                </c:pt>
                <c:pt idx="155">
                  <c:v>87.2</c:v>
                </c:pt>
                <c:pt idx="156">
                  <c:v>87.24</c:v>
                </c:pt>
                <c:pt idx="157">
                  <c:v>87.24</c:v>
                </c:pt>
                <c:pt idx="158">
                  <c:v>87.35</c:v>
                </c:pt>
                <c:pt idx="159">
                  <c:v>87.39</c:v>
                </c:pt>
                <c:pt idx="160">
                  <c:v>87.43</c:v>
                </c:pt>
                <c:pt idx="161">
                  <c:v>87.43</c:v>
                </c:pt>
                <c:pt idx="162">
                  <c:v>87.46</c:v>
                </c:pt>
                <c:pt idx="163">
                  <c:v>87.57</c:v>
                </c:pt>
                <c:pt idx="164">
                  <c:v>87.6</c:v>
                </c:pt>
                <c:pt idx="165">
                  <c:v>87.65</c:v>
                </c:pt>
                <c:pt idx="166">
                  <c:v>87.71</c:v>
                </c:pt>
                <c:pt idx="167">
                  <c:v>87.73</c:v>
                </c:pt>
                <c:pt idx="168">
                  <c:v>87.76</c:v>
                </c:pt>
                <c:pt idx="169">
                  <c:v>87.76</c:v>
                </c:pt>
                <c:pt idx="170">
                  <c:v>87.79</c:v>
                </c:pt>
                <c:pt idx="171">
                  <c:v>87.8</c:v>
                </c:pt>
                <c:pt idx="172">
                  <c:v>87.81</c:v>
                </c:pt>
                <c:pt idx="173">
                  <c:v>87.81</c:v>
                </c:pt>
                <c:pt idx="174">
                  <c:v>87.82</c:v>
                </c:pt>
                <c:pt idx="175">
                  <c:v>87.86</c:v>
                </c:pt>
                <c:pt idx="176">
                  <c:v>87.87</c:v>
                </c:pt>
                <c:pt idx="177">
                  <c:v>87.89</c:v>
                </c:pt>
                <c:pt idx="178">
                  <c:v>87.92</c:v>
                </c:pt>
                <c:pt idx="179">
                  <c:v>87.95</c:v>
                </c:pt>
                <c:pt idx="180">
                  <c:v>88.1</c:v>
                </c:pt>
                <c:pt idx="181">
                  <c:v>88.22</c:v>
                </c:pt>
                <c:pt idx="182">
                  <c:v>88.3</c:v>
                </c:pt>
                <c:pt idx="183">
                  <c:v>88.38</c:v>
                </c:pt>
                <c:pt idx="184">
                  <c:v>88.45</c:v>
                </c:pt>
                <c:pt idx="185">
                  <c:v>88.47</c:v>
                </c:pt>
                <c:pt idx="186">
                  <c:v>88.5</c:v>
                </c:pt>
                <c:pt idx="187">
                  <c:v>88.53</c:v>
                </c:pt>
                <c:pt idx="188">
                  <c:v>88.57</c:v>
                </c:pt>
                <c:pt idx="189">
                  <c:v>88.62</c:v>
                </c:pt>
                <c:pt idx="190">
                  <c:v>88.69</c:v>
                </c:pt>
                <c:pt idx="191">
                  <c:v>88.77</c:v>
                </c:pt>
                <c:pt idx="192">
                  <c:v>88.78</c:v>
                </c:pt>
                <c:pt idx="193">
                  <c:v>88.82</c:v>
                </c:pt>
                <c:pt idx="194">
                  <c:v>88.86</c:v>
                </c:pt>
                <c:pt idx="195">
                  <c:v>88.87</c:v>
                </c:pt>
                <c:pt idx="196">
                  <c:v>88.87</c:v>
                </c:pt>
                <c:pt idx="197">
                  <c:v>88.9</c:v>
                </c:pt>
                <c:pt idx="198">
                  <c:v>88.9</c:v>
                </c:pt>
                <c:pt idx="199">
                  <c:v>88.91</c:v>
                </c:pt>
                <c:pt idx="200">
                  <c:v>88.94</c:v>
                </c:pt>
                <c:pt idx="201">
                  <c:v>88.98</c:v>
                </c:pt>
                <c:pt idx="202">
                  <c:v>89.05</c:v>
                </c:pt>
                <c:pt idx="203">
                  <c:v>89.06</c:v>
                </c:pt>
                <c:pt idx="204">
                  <c:v>89.1</c:v>
                </c:pt>
                <c:pt idx="205">
                  <c:v>89.11</c:v>
                </c:pt>
                <c:pt idx="206">
                  <c:v>89.14</c:v>
                </c:pt>
                <c:pt idx="207">
                  <c:v>89.16</c:v>
                </c:pt>
                <c:pt idx="208">
                  <c:v>89.18</c:v>
                </c:pt>
                <c:pt idx="209">
                  <c:v>89.2</c:v>
                </c:pt>
                <c:pt idx="210">
                  <c:v>89.2</c:v>
                </c:pt>
                <c:pt idx="211">
                  <c:v>89.2</c:v>
                </c:pt>
                <c:pt idx="212">
                  <c:v>89.21</c:v>
                </c:pt>
                <c:pt idx="213">
                  <c:v>89.22</c:v>
                </c:pt>
                <c:pt idx="214">
                  <c:v>89.27</c:v>
                </c:pt>
                <c:pt idx="215">
                  <c:v>89.27</c:v>
                </c:pt>
                <c:pt idx="216">
                  <c:v>89.28</c:v>
                </c:pt>
                <c:pt idx="217">
                  <c:v>89.32</c:v>
                </c:pt>
                <c:pt idx="218">
                  <c:v>89.32</c:v>
                </c:pt>
                <c:pt idx="219">
                  <c:v>89.32</c:v>
                </c:pt>
                <c:pt idx="220">
                  <c:v>89.34</c:v>
                </c:pt>
                <c:pt idx="221">
                  <c:v>89.38</c:v>
                </c:pt>
                <c:pt idx="222">
                  <c:v>89.42</c:v>
                </c:pt>
                <c:pt idx="223">
                  <c:v>89.45</c:v>
                </c:pt>
                <c:pt idx="224">
                  <c:v>89.52</c:v>
                </c:pt>
                <c:pt idx="225">
                  <c:v>89.67</c:v>
                </c:pt>
                <c:pt idx="226">
                  <c:v>89.84</c:v>
                </c:pt>
                <c:pt idx="227">
                  <c:v>89.85</c:v>
                </c:pt>
                <c:pt idx="228">
                  <c:v>89.86</c:v>
                </c:pt>
                <c:pt idx="229">
                  <c:v>89.93</c:v>
                </c:pt>
                <c:pt idx="230">
                  <c:v>89.99</c:v>
                </c:pt>
                <c:pt idx="231">
                  <c:v>90.08</c:v>
                </c:pt>
                <c:pt idx="232">
                  <c:v>90.12</c:v>
                </c:pt>
                <c:pt idx="233">
                  <c:v>90.16</c:v>
                </c:pt>
                <c:pt idx="234">
                  <c:v>90.16</c:v>
                </c:pt>
                <c:pt idx="235">
                  <c:v>90.47</c:v>
                </c:pt>
                <c:pt idx="236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25-47F8-8630-AD35754BD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65263"/>
        <c:axId val="1"/>
      </c:scatterChart>
      <c:valAx>
        <c:axId val="115856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6526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ID"/>
              <a:t>Grafik Debit Rembesan, Elevasi Muka Air Waduk, Hujan TH. 2009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Rembesan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'Rembesan V- Notch'!$A$22:$A$153</c:f>
              <c:numCache>
                <c:formatCode>m/d/yyyy</c:formatCode>
                <c:ptCount val="132"/>
                <c:pt idx="0">
                  <c:v>44104</c:v>
                </c:pt>
                <c:pt idx="1">
                  <c:v>44103</c:v>
                </c:pt>
                <c:pt idx="2">
                  <c:v>44101</c:v>
                </c:pt>
                <c:pt idx="3">
                  <c:v>44102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44092</c:v>
                </c:pt>
                <c:pt idx="11">
                  <c:v>44093</c:v>
                </c:pt>
                <c:pt idx="12">
                  <c:v>44090</c:v>
                </c:pt>
                <c:pt idx="13">
                  <c:v>44091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44085</c:v>
                </c:pt>
                <c:pt idx="18">
                  <c:v>44086</c:v>
                </c:pt>
                <c:pt idx="19">
                  <c:v>44084</c:v>
                </c:pt>
                <c:pt idx="20">
                  <c:v>44047</c:v>
                </c:pt>
                <c:pt idx="21">
                  <c:v>44048</c:v>
                </c:pt>
                <c:pt idx="22">
                  <c:v>44049</c:v>
                </c:pt>
                <c:pt idx="23">
                  <c:v>44050</c:v>
                </c:pt>
                <c:pt idx="24">
                  <c:v>44051</c:v>
                </c:pt>
                <c:pt idx="25">
                  <c:v>44052</c:v>
                </c:pt>
                <c:pt idx="26">
                  <c:v>44053</c:v>
                </c:pt>
                <c:pt idx="27">
                  <c:v>44054</c:v>
                </c:pt>
                <c:pt idx="28">
                  <c:v>44055</c:v>
                </c:pt>
                <c:pt idx="29">
                  <c:v>44056</c:v>
                </c:pt>
                <c:pt idx="30">
                  <c:v>44057</c:v>
                </c:pt>
                <c:pt idx="31">
                  <c:v>44059</c:v>
                </c:pt>
                <c:pt idx="32">
                  <c:v>44060</c:v>
                </c:pt>
                <c:pt idx="33">
                  <c:v>44061</c:v>
                </c:pt>
                <c:pt idx="34">
                  <c:v>44062</c:v>
                </c:pt>
                <c:pt idx="35">
                  <c:v>44063</c:v>
                </c:pt>
                <c:pt idx="36">
                  <c:v>44064</c:v>
                </c:pt>
                <c:pt idx="37">
                  <c:v>44065</c:v>
                </c:pt>
                <c:pt idx="38">
                  <c:v>44067</c:v>
                </c:pt>
                <c:pt idx="39">
                  <c:v>44068</c:v>
                </c:pt>
                <c:pt idx="40">
                  <c:v>44069</c:v>
                </c:pt>
                <c:pt idx="41">
                  <c:v>44070</c:v>
                </c:pt>
                <c:pt idx="42">
                  <c:v>44071</c:v>
                </c:pt>
                <c:pt idx="43">
                  <c:v>44072</c:v>
                </c:pt>
                <c:pt idx="44">
                  <c:v>44073</c:v>
                </c:pt>
                <c:pt idx="45">
                  <c:v>44074</c:v>
                </c:pt>
                <c:pt idx="46">
                  <c:v>44075</c:v>
                </c:pt>
                <c:pt idx="47">
                  <c:v>44076</c:v>
                </c:pt>
                <c:pt idx="48">
                  <c:v>44078</c:v>
                </c:pt>
                <c:pt idx="49">
                  <c:v>44079</c:v>
                </c:pt>
                <c:pt idx="50">
                  <c:v>44080</c:v>
                </c:pt>
                <c:pt idx="51">
                  <c:v>44081</c:v>
                </c:pt>
                <c:pt idx="52">
                  <c:v>44082</c:v>
                </c:pt>
                <c:pt idx="53">
                  <c:v>44083</c:v>
                </c:pt>
                <c:pt idx="54">
                  <c:v>44044</c:v>
                </c:pt>
                <c:pt idx="55">
                  <c:v>44045</c:v>
                </c:pt>
                <c:pt idx="56">
                  <c:v>44046</c:v>
                </c:pt>
                <c:pt idx="57">
                  <c:v>44037</c:v>
                </c:pt>
                <c:pt idx="58">
                  <c:v>44038</c:v>
                </c:pt>
                <c:pt idx="59">
                  <c:v>44039</c:v>
                </c:pt>
                <c:pt idx="60">
                  <c:v>44040</c:v>
                </c:pt>
                <c:pt idx="61">
                  <c:v>44041</c:v>
                </c:pt>
                <c:pt idx="62">
                  <c:v>44042</c:v>
                </c:pt>
                <c:pt idx="63">
                  <c:v>44043</c:v>
                </c:pt>
                <c:pt idx="64">
                  <c:v>44034</c:v>
                </c:pt>
                <c:pt idx="65">
                  <c:v>44035</c:v>
                </c:pt>
                <c:pt idx="66">
                  <c:v>44036</c:v>
                </c:pt>
                <c:pt idx="67">
                  <c:v>44032</c:v>
                </c:pt>
                <c:pt idx="68">
                  <c:v>44033</c:v>
                </c:pt>
                <c:pt idx="69">
                  <c:v>44031</c:v>
                </c:pt>
                <c:pt idx="70">
                  <c:v>44013</c:v>
                </c:pt>
                <c:pt idx="71">
                  <c:v>44014</c:v>
                </c:pt>
                <c:pt idx="72">
                  <c:v>44015</c:v>
                </c:pt>
                <c:pt idx="73">
                  <c:v>44016</c:v>
                </c:pt>
                <c:pt idx="74">
                  <c:v>44018</c:v>
                </c:pt>
                <c:pt idx="75">
                  <c:v>44019</c:v>
                </c:pt>
                <c:pt idx="76">
                  <c:v>44020</c:v>
                </c:pt>
                <c:pt idx="77">
                  <c:v>44022</c:v>
                </c:pt>
                <c:pt idx="78">
                  <c:v>44023</c:v>
                </c:pt>
                <c:pt idx="79">
                  <c:v>44024</c:v>
                </c:pt>
                <c:pt idx="80">
                  <c:v>44025</c:v>
                </c:pt>
                <c:pt idx="81">
                  <c:v>44026</c:v>
                </c:pt>
                <c:pt idx="82">
                  <c:v>44028</c:v>
                </c:pt>
                <c:pt idx="83">
                  <c:v>44029</c:v>
                </c:pt>
                <c:pt idx="84">
                  <c:v>44030</c:v>
                </c:pt>
                <c:pt idx="85">
                  <c:v>43775</c:v>
                </c:pt>
                <c:pt idx="86">
                  <c:v>43776</c:v>
                </c:pt>
                <c:pt idx="87">
                  <c:v>43774</c:v>
                </c:pt>
                <c:pt idx="88">
                  <c:v>43768</c:v>
                </c:pt>
                <c:pt idx="89">
                  <c:v>43769</c:v>
                </c:pt>
                <c:pt idx="90">
                  <c:v>43770</c:v>
                </c:pt>
                <c:pt idx="91">
                  <c:v>43771</c:v>
                </c:pt>
                <c:pt idx="92">
                  <c:v>43765</c:v>
                </c:pt>
                <c:pt idx="93">
                  <c:v>43766</c:v>
                </c:pt>
                <c:pt idx="94">
                  <c:v>43767</c:v>
                </c:pt>
                <c:pt idx="95">
                  <c:v>43764</c:v>
                </c:pt>
                <c:pt idx="96">
                  <c:v>43763</c:v>
                </c:pt>
                <c:pt idx="97">
                  <c:v>43762</c:v>
                </c:pt>
                <c:pt idx="98">
                  <c:v>43760</c:v>
                </c:pt>
                <c:pt idx="99">
                  <c:v>43761</c:v>
                </c:pt>
                <c:pt idx="100">
                  <c:v>43759</c:v>
                </c:pt>
                <c:pt idx="101">
                  <c:v>43755</c:v>
                </c:pt>
                <c:pt idx="102">
                  <c:v>43756</c:v>
                </c:pt>
                <c:pt idx="103">
                  <c:v>43757</c:v>
                </c:pt>
                <c:pt idx="104">
                  <c:v>43758</c:v>
                </c:pt>
                <c:pt idx="105">
                  <c:v>43751</c:v>
                </c:pt>
                <c:pt idx="106">
                  <c:v>43752</c:v>
                </c:pt>
                <c:pt idx="107">
                  <c:v>43753</c:v>
                </c:pt>
                <c:pt idx="108">
                  <c:v>43754</c:v>
                </c:pt>
                <c:pt idx="109">
                  <c:v>43749</c:v>
                </c:pt>
                <c:pt idx="110">
                  <c:v>43750</c:v>
                </c:pt>
                <c:pt idx="111">
                  <c:v>43747</c:v>
                </c:pt>
                <c:pt idx="112">
                  <c:v>43748</c:v>
                </c:pt>
                <c:pt idx="113">
                  <c:v>43746</c:v>
                </c:pt>
                <c:pt idx="114">
                  <c:v>43744</c:v>
                </c:pt>
                <c:pt idx="115">
                  <c:v>43745</c:v>
                </c:pt>
                <c:pt idx="116">
                  <c:v>43741</c:v>
                </c:pt>
                <c:pt idx="117">
                  <c:v>43742</c:v>
                </c:pt>
                <c:pt idx="118">
                  <c:v>43743</c:v>
                </c:pt>
                <c:pt idx="119">
                  <c:v>43739</c:v>
                </c:pt>
                <c:pt idx="120">
                  <c:v>43740</c:v>
                </c:pt>
                <c:pt idx="121">
                  <c:v>43738</c:v>
                </c:pt>
                <c:pt idx="122">
                  <c:v>43737</c:v>
                </c:pt>
                <c:pt idx="123">
                  <c:v>43735</c:v>
                </c:pt>
                <c:pt idx="124">
                  <c:v>43736</c:v>
                </c:pt>
                <c:pt idx="125">
                  <c:v>43732</c:v>
                </c:pt>
                <c:pt idx="126">
                  <c:v>43733</c:v>
                </c:pt>
                <c:pt idx="127">
                  <c:v>43734</c:v>
                </c:pt>
                <c:pt idx="128">
                  <c:v>43730</c:v>
                </c:pt>
                <c:pt idx="129">
                  <c:v>43731</c:v>
                </c:pt>
                <c:pt idx="130">
                  <c:v>43729</c:v>
                </c:pt>
                <c:pt idx="131">
                  <c:v>43728</c:v>
                </c:pt>
              </c:numCache>
            </c:numRef>
          </c:cat>
          <c:val>
            <c:numRef>
              <c:f>'Rembesan V- Notch'!$J$154:$J$286</c:f>
              <c:numCache>
                <c:formatCode>0.00</c:formatCode>
                <c:ptCount val="133"/>
                <c:pt idx="0">
                  <c:v>3.94</c:v>
                </c:pt>
                <c:pt idx="1">
                  <c:v>3.9319798861866819</c:v>
                </c:pt>
                <c:pt idx="2">
                  <c:v>3.9319798861866819</c:v>
                </c:pt>
                <c:pt idx="3">
                  <c:v>3.8471751570119381</c:v>
                </c:pt>
                <c:pt idx="4">
                  <c:v>3.8471751570119381</c:v>
                </c:pt>
                <c:pt idx="5">
                  <c:v>3.8471751570119381</c:v>
                </c:pt>
                <c:pt idx="6">
                  <c:v>3.8413620180613193</c:v>
                </c:pt>
                <c:pt idx="7">
                  <c:v>3.84</c:v>
                </c:pt>
                <c:pt idx="8">
                  <c:v>3.84</c:v>
                </c:pt>
                <c:pt idx="9">
                  <c:v>3.84</c:v>
                </c:pt>
                <c:pt idx="10">
                  <c:v>3.84</c:v>
                </c:pt>
                <c:pt idx="11">
                  <c:v>3.84</c:v>
                </c:pt>
                <c:pt idx="12">
                  <c:v>3.84</c:v>
                </c:pt>
                <c:pt idx="13">
                  <c:v>3.8202240552520434</c:v>
                </c:pt>
                <c:pt idx="14">
                  <c:v>3.8306296928885337</c:v>
                </c:pt>
                <c:pt idx="15">
                  <c:v>3.8306296928885337</c:v>
                </c:pt>
                <c:pt idx="16">
                  <c:v>3.8202240552520434</c:v>
                </c:pt>
                <c:pt idx="17">
                  <c:v>3.8202240552520434</c:v>
                </c:pt>
                <c:pt idx="18">
                  <c:v>3.8202240552520434</c:v>
                </c:pt>
                <c:pt idx="19">
                  <c:v>3.7790863537430579</c:v>
                </c:pt>
                <c:pt idx="20">
                  <c:v>3.7790863537430579</c:v>
                </c:pt>
                <c:pt idx="21">
                  <c:v>3.6402832074344356</c:v>
                </c:pt>
                <c:pt idx="22">
                  <c:v>3.6402832074344356</c:v>
                </c:pt>
                <c:pt idx="23">
                  <c:v>3.6402832074344356</c:v>
                </c:pt>
                <c:pt idx="24">
                  <c:v>3.6402832074344356</c:v>
                </c:pt>
                <c:pt idx="25">
                  <c:v>3.6427898396372127</c:v>
                </c:pt>
                <c:pt idx="26">
                  <c:v>3.6427898396372127</c:v>
                </c:pt>
                <c:pt idx="27">
                  <c:v>3.710841750769275</c:v>
                </c:pt>
                <c:pt idx="28">
                  <c:v>3.710841750769275</c:v>
                </c:pt>
                <c:pt idx="29">
                  <c:v>3.710841750769275</c:v>
                </c:pt>
                <c:pt idx="30">
                  <c:v>3.710841750769275</c:v>
                </c:pt>
                <c:pt idx="31">
                  <c:v>3.7204954379233079</c:v>
                </c:pt>
                <c:pt idx="32">
                  <c:v>3.74</c:v>
                </c:pt>
                <c:pt idx="33">
                  <c:v>3.74</c:v>
                </c:pt>
                <c:pt idx="34">
                  <c:v>3.74</c:v>
                </c:pt>
                <c:pt idx="35">
                  <c:v>3.7400118247631711</c:v>
                </c:pt>
                <c:pt idx="36">
                  <c:v>3.7400118247631711</c:v>
                </c:pt>
                <c:pt idx="37">
                  <c:v>3.7400118247631711</c:v>
                </c:pt>
                <c:pt idx="38">
                  <c:v>3.7400118247631711</c:v>
                </c:pt>
                <c:pt idx="39">
                  <c:v>3.5421674242770838</c:v>
                </c:pt>
                <c:pt idx="40">
                  <c:v>3.5421674242770838</c:v>
                </c:pt>
                <c:pt idx="41">
                  <c:v>3.5421674242770838</c:v>
                </c:pt>
                <c:pt idx="42">
                  <c:v>3.5421674242770838</c:v>
                </c:pt>
                <c:pt idx="43">
                  <c:v>3.5421674242770838</c:v>
                </c:pt>
                <c:pt idx="44">
                  <c:v>3.5421674242770838</c:v>
                </c:pt>
                <c:pt idx="45">
                  <c:v>3.5421674242770838</c:v>
                </c:pt>
                <c:pt idx="46">
                  <c:v>3.5421674242770838</c:v>
                </c:pt>
                <c:pt idx="47">
                  <c:v>3.5421674242770838</c:v>
                </c:pt>
                <c:pt idx="48">
                  <c:v>3.5421674242770838</c:v>
                </c:pt>
                <c:pt idx="49">
                  <c:v>3.5421674242770838</c:v>
                </c:pt>
                <c:pt idx="50">
                  <c:v>3.5594145360837146</c:v>
                </c:pt>
                <c:pt idx="51">
                  <c:v>3.5594145360837146</c:v>
                </c:pt>
                <c:pt idx="52">
                  <c:v>3.5857806858513883</c:v>
                </c:pt>
                <c:pt idx="53">
                  <c:v>3.5857806858513883</c:v>
                </c:pt>
                <c:pt idx="54">
                  <c:v>3.5857806858513883</c:v>
                </c:pt>
                <c:pt idx="55">
                  <c:v>3.6038051870020626</c:v>
                </c:pt>
                <c:pt idx="56">
                  <c:v>3.6038051870020626</c:v>
                </c:pt>
                <c:pt idx="57">
                  <c:v>3.6038051870020626</c:v>
                </c:pt>
                <c:pt idx="58">
                  <c:v>3.6038051870020626</c:v>
                </c:pt>
                <c:pt idx="59">
                  <c:v>3.64</c:v>
                </c:pt>
                <c:pt idx="60">
                  <c:v>3.64</c:v>
                </c:pt>
                <c:pt idx="61">
                  <c:v>3.64</c:v>
                </c:pt>
                <c:pt idx="62">
                  <c:v>3.64</c:v>
                </c:pt>
                <c:pt idx="63">
                  <c:v>3.64</c:v>
                </c:pt>
                <c:pt idx="64">
                  <c:v>3.64</c:v>
                </c:pt>
                <c:pt idx="65">
                  <c:v>3.64</c:v>
                </c:pt>
                <c:pt idx="66">
                  <c:v>3.64</c:v>
                </c:pt>
                <c:pt idx="67">
                  <c:v>3.64</c:v>
                </c:pt>
                <c:pt idx="68">
                  <c:v>3.6402832074344356</c:v>
                </c:pt>
                <c:pt idx="69">
                  <c:v>3.6402832074344356</c:v>
                </c:pt>
                <c:pt idx="70">
                  <c:v>3.6402832074344356</c:v>
                </c:pt>
                <c:pt idx="71">
                  <c:v>3.6402832074344356</c:v>
                </c:pt>
                <c:pt idx="72">
                  <c:v>3.5421674242770838</c:v>
                </c:pt>
                <c:pt idx="73">
                  <c:v>3.5421674242770838</c:v>
                </c:pt>
                <c:pt idx="74">
                  <c:v>3.5421674242770838</c:v>
                </c:pt>
                <c:pt idx="75">
                  <c:v>3.5421674242770838</c:v>
                </c:pt>
                <c:pt idx="76">
                  <c:v>3.5421674242770838</c:v>
                </c:pt>
                <c:pt idx="77">
                  <c:v>3.5421674242770838</c:v>
                </c:pt>
                <c:pt idx="78">
                  <c:v>3.54</c:v>
                </c:pt>
                <c:pt idx="79">
                  <c:v>3.54</c:v>
                </c:pt>
                <c:pt idx="80">
                  <c:v>3.5421674242770838</c:v>
                </c:pt>
                <c:pt idx="81">
                  <c:v>3.5421674242770838</c:v>
                </c:pt>
                <c:pt idx="82">
                  <c:v>3.4915718458513885</c:v>
                </c:pt>
                <c:pt idx="83">
                  <c:v>3.4915718458513885</c:v>
                </c:pt>
                <c:pt idx="84">
                  <c:v>3.4915718458513885</c:v>
                </c:pt>
                <c:pt idx="85">
                  <c:v>3.54</c:v>
                </c:pt>
                <c:pt idx="86">
                  <c:v>3.54</c:v>
                </c:pt>
                <c:pt idx="87">
                  <c:v>3.54</c:v>
                </c:pt>
                <c:pt idx="88">
                  <c:v>3.45</c:v>
                </c:pt>
                <c:pt idx="89">
                  <c:v>3.45</c:v>
                </c:pt>
                <c:pt idx="90">
                  <c:v>3.45</c:v>
                </c:pt>
                <c:pt idx="91">
                  <c:v>3.45</c:v>
                </c:pt>
                <c:pt idx="92">
                  <c:v>3.4729784091948037</c:v>
                </c:pt>
                <c:pt idx="93">
                  <c:v>3.4847302148312753</c:v>
                </c:pt>
                <c:pt idx="94">
                  <c:v>3.4847302148312753</c:v>
                </c:pt>
                <c:pt idx="95">
                  <c:v>3.4847302148312753</c:v>
                </c:pt>
                <c:pt idx="96">
                  <c:v>3.4847302148312753</c:v>
                </c:pt>
                <c:pt idx="97">
                  <c:v>3.4915718458513885</c:v>
                </c:pt>
                <c:pt idx="98">
                  <c:v>3.45</c:v>
                </c:pt>
                <c:pt idx="99">
                  <c:v>3.45</c:v>
                </c:pt>
                <c:pt idx="100">
                  <c:v>3.45</c:v>
                </c:pt>
                <c:pt idx="101">
                  <c:v>3.45</c:v>
                </c:pt>
                <c:pt idx="102">
                  <c:v>3.45</c:v>
                </c:pt>
                <c:pt idx="103">
                  <c:v>3.45</c:v>
                </c:pt>
                <c:pt idx="104">
                  <c:v>3.45</c:v>
                </c:pt>
                <c:pt idx="105">
                  <c:v>3.45</c:v>
                </c:pt>
                <c:pt idx="106">
                  <c:v>3.45</c:v>
                </c:pt>
                <c:pt idx="107">
                  <c:v>3.4456556858513885</c:v>
                </c:pt>
                <c:pt idx="108">
                  <c:v>3.4456556858513885</c:v>
                </c:pt>
                <c:pt idx="109">
                  <c:v>3.4456556858513885</c:v>
                </c:pt>
                <c:pt idx="110">
                  <c:v>3.4456556858513885</c:v>
                </c:pt>
                <c:pt idx="111">
                  <c:v>3.4456556858513885</c:v>
                </c:pt>
                <c:pt idx="112">
                  <c:v>3.4456556858513885</c:v>
                </c:pt>
                <c:pt idx="113">
                  <c:v>3.4456556858513885</c:v>
                </c:pt>
                <c:pt idx="114">
                  <c:v>3.4456556858513885</c:v>
                </c:pt>
                <c:pt idx="115">
                  <c:v>3.4456556858513885</c:v>
                </c:pt>
                <c:pt idx="116">
                  <c:v>3.4456556858513885</c:v>
                </c:pt>
                <c:pt idx="117">
                  <c:v>3.4456556858513885</c:v>
                </c:pt>
                <c:pt idx="118">
                  <c:v>3.4456556858513885</c:v>
                </c:pt>
                <c:pt idx="119">
                  <c:v>3.4456556858513885</c:v>
                </c:pt>
                <c:pt idx="120">
                  <c:v>3.4456556858513885</c:v>
                </c:pt>
                <c:pt idx="121">
                  <c:v>3.4456556858513885</c:v>
                </c:pt>
                <c:pt idx="122">
                  <c:v>3.4456556858513885</c:v>
                </c:pt>
                <c:pt idx="123">
                  <c:v>3.4456556858513885</c:v>
                </c:pt>
                <c:pt idx="124">
                  <c:v>3.4456556858513885</c:v>
                </c:pt>
                <c:pt idx="125">
                  <c:v>3.4456556858513885</c:v>
                </c:pt>
                <c:pt idx="126">
                  <c:v>3.4456556858513885</c:v>
                </c:pt>
                <c:pt idx="127">
                  <c:v>3.4456556858513885</c:v>
                </c:pt>
                <c:pt idx="128">
                  <c:v>3.4456556858513885</c:v>
                </c:pt>
                <c:pt idx="129">
                  <c:v>3.4456556858513885</c:v>
                </c:pt>
                <c:pt idx="130">
                  <c:v>3.4456556858513885</c:v>
                </c:pt>
                <c:pt idx="131">
                  <c:v>3.4456556858513885</c:v>
                </c:pt>
                <c:pt idx="132">
                  <c:v>3.4456556858513885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D-4A47-B27F-3AAD1779FB8D}"/>
            </c:ext>
          </c:extLst>
        </c:ser>
        <c:ser>
          <c:idx val="0"/>
          <c:order val="2"/>
          <c:tx>
            <c:v>Curah Hujan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'[1]Analisis rembesan ok'!$A$22:$A$196</c:f>
              <c:numCache>
                <c:formatCode>General</c:formatCode>
                <c:ptCount val="175"/>
                <c:pt idx="0">
                  <c:v>39569</c:v>
                </c:pt>
                <c:pt idx="1">
                  <c:v>39570</c:v>
                </c:pt>
                <c:pt idx="2">
                  <c:v>39571</c:v>
                </c:pt>
                <c:pt idx="3">
                  <c:v>39573</c:v>
                </c:pt>
                <c:pt idx="4">
                  <c:v>39575</c:v>
                </c:pt>
                <c:pt idx="5">
                  <c:v>39577</c:v>
                </c:pt>
                <c:pt idx="6">
                  <c:v>39578</c:v>
                </c:pt>
                <c:pt idx="7">
                  <c:v>39579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39585</c:v>
                </c:pt>
                <c:pt idx="13">
                  <c:v>39586</c:v>
                </c:pt>
                <c:pt idx="14">
                  <c:v>39587</c:v>
                </c:pt>
                <c:pt idx="15">
                  <c:v>39588</c:v>
                </c:pt>
                <c:pt idx="16">
                  <c:v>39590</c:v>
                </c:pt>
                <c:pt idx="17">
                  <c:v>39591</c:v>
                </c:pt>
                <c:pt idx="18">
                  <c:v>39592</c:v>
                </c:pt>
                <c:pt idx="19">
                  <c:v>39593</c:v>
                </c:pt>
                <c:pt idx="20">
                  <c:v>39594</c:v>
                </c:pt>
                <c:pt idx="21">
                  <c:v>39595</c:v>
                </c:pt>
                <c:pt idx="22">
                  <c:v>39596</c:v>
                </c:pt>
                <c:pt idx="23">
                  <c:v>39597</c:v>
                </c:pt>
                <c:pt idx="24">
                  <c:v>39598</c:v>
                </c:pt>
                <c:pt idx="25">
                  <c:v>39599</c:v>
                </c:pt>
                <c:pt idx="26">
                  <c:v>39600</c:v>
                </c:pt>
                <c:pt idx="27">
                  <c:v>39601</c:v>
                </c:pt>
                <c:pt idx="28">
                  <c:v>39602</c:v>
                </c:pt>
                <c:pt idx="29">
                  <c:v>39603</c:v>
                </c:pt>
                <c:pt idx="30">
                  <c:v>39604</c:v>
                </c:pt>
                <c:pt idx="31">
                  <c:v>39605</c:v>
                </c:pt>
                <c:pt idx="32">
                  <c:v>39606</c:v>
                </c:pt>
                <c:pt idx="33">
                  <c:v>39607</c:v>
                </c:pt>
                <c:pt idx="34">
                  <c:v>39608</c:v>
                </c:pt>
                <c:pt idx="35">
                  <c:v>39609</c:v>
                </c:pt>
                <c:pt idx="36">
                  <c:v>39610</c:v>
                </c:pt>
                <c:pt idx="37">
                  <c:v>39614</c:v>
                </c:pt>
                <c:pt idx="38">
                  <c:v>39615</c:v>
                </c:pt>
                <c:pt idx="39">
                  <c:v>39616</c:v>
                </c:pt>
                <c:pt idx="40">
                  <c:v>39617</c:v>
                </c:pt>
                <c:pt idx="41">
                  <c:v>39618</c:v>
                </c:pt>
                <c:pt idx="42">
                  <c:v>39619</c:v>
                </c:pt>
                <c:pt idx="43">
                  <c:v>39620</c:v>
                </c:pt>
                <c:pt idx="44">
                  <c:v>39621</c:v>
                </c:pt>
                <c:pt idx="45">
                  <c:v>39622</c:v>
                </c:pt>
                <c:pt idx="46">
                  <c:v>39623</c:v>
                </c:pt>
                <c:pt idx="47">
                  <c:v>39624</c:v>
                </c:pt>
                <c:pt idx="48">
                  <c:v>39625</c:v>
                </c:pt>
                <c:pt idx="49">
                  <c:v>39626</c:v>
                </c:pt>
                <c:pt idx="50">
                  <c:v>39627</c:v>
                </c:pt>
                <c:pt idx="51">
                  <c:v>39628</c:v>
                </c:pt>
                <c:pt idx="52">
                  <c:v>39629</c:v>
                </c:pt>
                <c:pt idx="53">
                  <c:v>39630</c:v>
                </c:pt>
                <c:pt idx="54">
                  <c:v>39631</c:v>
                </c:pt>
                <c:pt idx="55">
                  <c:v>39632</c:v>
                </c:pt>
                <c:pt idx="56">
                  <c:v>39633</c:v>
                </c:pt>
                <c:pt idx="57">
                  <c:v>39634</c:v>
                </c:pt>
                <c:pt idx="58">
                  <c:v>39635</c:v>
                </c:pt>
                <c:pt idx="59">
                  <c:v>39636</c:v>
                </c:pt>
                <c:pt idx="60">
                  <c:v>39637</c:v>
                </c:pt>
                <c:pt idx="61">
                  <c:v>39638</c:v>
                </c:pt>
                <c:pt idx="62">
                  <c:v>39639</c:v>
                </c:pt>
                <c:pt idx="63">
                  <c:v>39640</c:v>
                </c:pt>
                <c:pt idx="64">
                  <c:v>39641</c:v>
                </c:pt>
                <c:pt idx="65">
                  <c:v>39642</c:v>
                </c:pt>
                <c:pt idx="66">
                  <c:v>39643</c:v>
                </c:pt>
                <c:pt idx="67">
                  <c:v>39644</c:v>
                </c:pt>
                <c:pt idx="68">
                  <c:v>39645</c:v>
                </c:pt>
                <c:pt idx="69">
                  <c:v>39646</c:v>
                </c:pt>
                <c:pt idx="70">
                  <c:v>39647</c:v>
                </c:pt>
                <c:pt idx="71">
                  <c:v>39648</c:v>
                </c:pt>
                <c:pt idx="72">
                  <c:v>39649</c:v>
                </c:pt>
                <c:pt idx="73">
                  <c:v>39650</c:v>
                </c:pt>
                <c:pt idx="74">
                  <c:v>39651</c:v>
                </c:pt>
                <c:pt idx="75">
                  <c:v>39652</c:v>
                </c:pt>
                <c:pt idx="76">
                  <c:v>39653</c:v>
                </c:pt>
                <c:pt idx="77">
                  <c:v>39654</c:v>
                </c:pt>
                <c:pt idx="78">
                  <c:v>39655</c:v>
                </c:pt>
                <c:pt idx="79">
                  <c:v>39656</c:v>
                </c:pt>
                <c:pt idx="80">
                  <c:v>39657</c:v>
                </c:pt>
                <c:pt idx="81">
                  <c:v>39658</c:v>
                </c:pt>
                <c:pt idx="82">
                  <c:v>39659</c:v>
                </c:pt>
                <c:pt idx="83">
                  <c:v>39660</c:v>
                </c:pt>
                <c:pt idx="84">
                  <c:v>39662</c:v>
                </c:pt>
                <c:pt idx="85">
                  <c:v>39663</c:v>
                </c:pt>
                <c:pt idx="86">
                  <c:v>39665</c:v>
                </c:pt>
                <c:pt idx="87">
                  <c:v>39666</c:v>
                </c:pt>
                <c:pt idx="88">
                  <c:v>39667</c:v>
                </c:pt>
                <c:pt idx="89">
                  <c:v>39668</c:v>
                </c:pt>
                <c:pt idx="90">
                  <c:v>39669</c:v>
                </c:pt>
                <c:pt idx="91">
                  <c:v>39670</c:v>
                </c:pt>
                <c:pt idx="92">
                  <c:v>39672</c:v>
                </c:pt>
                <c:pt idx="93">
                  <c:v>39673</c:v>
                </c:pt>
                <c:pt idx="94">
                  <c:v>39676</c:v>
                </c:pt>
                <c:pt idx="95">
                  <c:v>39677</c:v>
                </c:pt>
                <c:pt idx="96">
                  <c:v>39678</c:v>
                </c:pt>
                <c:pt idx="97">
                  <c:v>39679</c:v>
                </c:pt>
                <c:pt idx="98">
                  <c:v>39680</c:v>
                </c:pt>
                <c:pt idx="99">
                  <c:v>39681</c:v>
                </c:pt>
                <c:pt idx="100">
                  <c:v>39682</c:v>
                </c:pt>
                <c:pt idx="101">
                  <c:v>39683</c:v>
                </c:pt>
                <c:pt idx="102">
                  <c:v>39684</c:v>
                </c:pt>
                <c:pt idx="103">
                  <c:v>39685</c:v>
                </c:pt>
                <c:pt idx="104">
                  <c:v>39688</c:v>
                </c:pt>
                <c:pt idx="105">
                  <c:v>39689</c:v>
                </c:pt>
                <c:pt idx="106">
                  <c:v>39691</c:v>
                </c:pt>
                <c:pt idx="107">
                  <c:v>39693</c:v>
                </c:pt>
                <c:pt idx="108">
                  <c:v>39694</c:v>
                </c:pt>
                <c:pt idx="109">
                  <c:v>39696</c:v>
                </c:pt>
                <c:pt idx="110">
                  <c:v>39697</c:v>
                </c:pt>
                <c:pt idx="111">
                  <c:v>39698</c:v>
                </c:pt>
                <c:pt idx="112">
                  <c:v>39699</c:v>
                </c:pt>
                <c:pt idx="113">
                  <c:v>39700</c:v>
                </c:pt>
                <c:pt idx="114">
                  <c:v>39701</c:v>
                </c:pt>
                <c:pt idx="115">
                  <c:v>39703</c:v>
                </c:pt>
                <c:pt idx="116">
                  <c:v>39704</c:v>
                </c:pt>
                <c:pt idx="117">
                  <c:v>39705</c:v>
                </c:pt>
                <c:pt idx="118">
                  <c:v>39707</c:v>
                </c:pt>
                <c:pt idx="119">
                  <c:v>39708</c:v>
                </c:pt>
                <c:pt idx="120">
                  <c:v>39709</c:v>
                </c:pt>
                <c:pt idx="121">
                  <c:v>39710</c:v>
                </c:pt>
                <c:pt idx="122">
                  <c:v>39711</c:v>
                </c:pt>
                <c:pt idx="123">
                  <c:v>39712</c:v>
                </c:pt>
                <c:pt idx="124">
                  <c:v>39713</c:v>
                </c:pt>
                <c:pt idx="125">
                  <c:v>39714</c:v>
                </c:pt>
                <c:pt idx="126">
                  <c:v>39715</c:v>
                </c:pt>
                <c:pt idx="127">
                  <c:v>39717</c:v>
                </c:pt>
                <c:pt idx="128">
                  <c:v>39718</c:v>
                </c:pt>
                <c:pt idx="129">
                  <c:v>39719</c:v>
                </c:pt>
                <c:pt idx="130">
                  <c:v>39720</c:v>
                </c:pt>
                <c:pt idx="131">
                  <c:v>39721</c:v>
                </c:pt>
                <c:pt idx="132">
                  <c:v>39722</c:v>
                </c:pt>
                <c:pt idx="133">
                  <c:v>39723</c:v>
                </c:pt>
                <c:pt idx="134">
                  <c:v>39724</c:v>
                </c:pt>
                <c:pt idx="135">
                  <c:v>39732</c:v>
                </c:pt>
                <c:pt idx="136">
                  <c:v>39733</c:v>
                </c:pt>
                <c:pt idx="137">
                  <c:v>39737</c:v>
                </c:pt>
                <c:pt idx="138">
                  <c:v>39738</c:v>
                </c:pt>
                <c:pt idx="139">
                  <c:v>39739</c:v>
                </c:pt>
                <c:pt idx="140">
                  <c:v>39742</c:v>
                </c:pt>
                <c:pt idx="141">
                  <c:v>39744</c:v>
                </c:pt>
                <c:pt idx="142">
                  <c:v>39745</c:v>
                </c:pt>
                <c:pt idx="143">
                  <c:v>39746</c:v>
                </c:pt>
                <c:pt idx="144">
                  <c:v>39757</c:v>
                </c:pt>
                <c:pt idx="145">
                  <c:v>39763</c:v>
                </c:pt>
                <c:pt idx="146">
                  <c:v>39764</c:v>
                </c:pt>
                <c:pt idx="147">
                  <c:v>39768</c:v>
                </c:pt>
                <c:pt idx="148">
                  <c:v>39771</c:v>
                </c:pt>
                <c:pt idx="149">
                  <c:v>39773</c:v>
                </c:pt>
                <c:pt idx="150">
                  <c:v>39777</c:v>
                </c:pt>
                <c:pt idx="151">
                  <c:v>39778</c:v>
                </c:pt>
                <c:pt idx="152">
                  <c:v>39779</c:v>
                </c:pt>
                <c:pt idx="153">
                  <c:v>39780</c:v>
                </c:pt>
                <c:pt idx="154">
                  <c:v>39781</c:v>
                </c:pt>
                <c:pt idx="155">
                  <c:v>39782</c:v>
                </c:pt>
                <c:pt idx="156">
                  <c:v>39783</c:v>
                </c:pt>
                <c:pt idx="157">
                  <c:v>39784</c:v>
                </c:pt>
                <c:pt idx="158">
                  <c:v>39785</c:v>
                </c:pt>
                <c:pt idx="159">
                  <c:v>39786</c:v>
                </c:pt>
                <c:pt idx="160">
                  <c:v>39787</c:v>
                </c:pt>
                <c:pt idx="161">
                  <c:v>39788</c:v>
                </c:pt>
                <c:pt idx="162">
                  <c:v>39789</c:v>
                </c:pt>
                <c:pt idx="163">
                  <c:v>39790</c:v>
                </c:pt>
                <c:pt idx="164">
                  <c:v>39791</c:v>
                </c:pt>
                <c:pt idx="165">
                  <c:v>39798</c:v>
                </c:pt>
                <c:pt idx="166">
                  <c:v>39799</c:v>
                </c:pt>
                <c:pt idx="167">
                  <c:v>39801</c:v>
                </c:pt>
                <c:pt idx="168">
                  <c:v>39804</c:v>
                </c:pt>
                <c:pt idx="169">
                  <c:v>39807</c:v>
                </c:pt>
                <c:pt idx="170">
                  <c:v>39808</c:v>
                </c:pt>
                <c:pt idx="171">
                  <c:v>39809</c:v>
                </c:pt>
                <c:pt idx="172">
                  <c:v>39810</c:v>
                </c:pt>
                <c:pt idx="173">
                  <c:v>39812</c:v>
                </c:pt>
                <c:pt idx="174">
                  <c:v>39812</c:v>
                </c:pt>
              </c:numCache>
            </c:numRef>
          </c:cat>
          <c:val>
            <c:numRef>
              <c:f>'[1]Analisis rembesan ok'!$I$204:$I$393</c:f>
              <c:numCache>
                <c:formatCode>General</c:formatCode>
                <c:ptCount val="1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D-4A47-B27F-3AAD1779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264223"/>
        <c:axId val="1"/>
      </c:lineChart>
      <c:lineChart>
        <c:grouping val="standard"/>
        <c:varyColors val="0"/>
        <c:ser>
          <c:idx val="5"/>
          <c:order val="1"/>
          <c:tx>
            <c:v>MAW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'[2]Grafik perTH (Fix)'!$A$555:$A$767</c:f>
              <c:numCache>
                <c:formatCode>General</c:formatCode>
                <c:ptCount val="213"/>
                <c:pt idx="0">
                  <c:v>36014</c:v>
                </c:pt>
                <c:pt idx="1">
                  <c:v>36015</c:v>
                </c:pt>
                <c:pt idx="2">
                  <c:v>36016</c:v>
                </c:pt>
                <c:pt idx="3">
                  <c:v>36017</c:v>
                </c:pt>
                <c:pt idx="4">
                  <c:v>36018</c:v>
                </c:pt>
                <c:pt idx="5">
                  <c:v>36019</c:v>
                </c:pt>
                <c:pt idx="6">
                  <c:v>36020</c:v>
                </c:pt>
                <c:pt idx="7">
                  <c:v>36021</c:v>
                </c:pt>
                <c:pt idx="8">
                  <c:v>36022</c:v>
                </c:pt>
                <c:pt idx="9">
                  <c:v>36023</c:v>
                </c:pt>
                <c:pt idx="10">
                  <c:v>36024</c:v>
                </c:pt>
                <c:pt idx="11">
                  <c:v>36025</c:v>
                </c:pt>
                <c:pt idx="12">
                  <c:v>36026</c:v>
                </c:pt>
                <c:pt idx="13">
                  <c:v>36027</c:v>
                </c:pt>
                <c:pt idx="14">
                  <c:v>36028</c:v>
                </c:pt>
                <c:pt idx="15">
                  <c:v>36029</c:v>
                </c:pt>
                <c:pt idx="16">
                  <c:v>36030</c:v>
                </c:pt>
                <c:pt idx="17">
                  <c:v>36031</c:v>
                </c:pt>
                <c:pt idx="18">
                  <c:v>36032</c:v>
                </c:pt>
                <c:pt idx="19">
                  <c:v>36033</c:v>
                </c:pt>
                <c:pt idx="20">
                  <c:v>36034</c:v>
                </c:pt>
                <c:pt idx="21">
                  <c:v>36035</c:v>
                </c:pt>
                <c:pt idx="22">
                  <c:v>36036</c:v>
                </c:pt>
                <c:pt idx="23">
                  <c:v>36037</c:v>
                </c:pt>
                <c:pt idx="24">
                  <c:v>36038</c:v>
                </c:pt>
                <c:pt idx="25">
                  <c:v>36039</c:v>
                </c:pt>
                <c:pt idx="26">
                  <c:v>36040</c:v>
                </c:pt>
                <c:pt idx="27">
                  <c:v>36041</c:v>
                </c:pt>
                <c:pt idx="28">
                  <c:v>36042</c:v>
                </c:pt>
                <c:pt idx="29">
                  <c:v>36043</c:v>
                </c:pt>
                <c:pt idx="30">
                  <c:v>36044</c:v>
                </c:pt>
                <c:pt idx="31">
                  <c:v>36045</c:v>
                </c:pt>
                <c:pt idx="32">
                  <c:v>36046</c:v>
                </c:pt>
                <c:pt idx="33">
                  <c:v>36047</c:v>
                </c:pt>
                <c:pt idx="34">
                  <c:v>36048</c:v>
                </c:pt>
                <c:pt idx="35">
                  <c:v>36049</c:v>
                </c:pt>
                <c:pt idx="36">
                  <c:v>36050</c:v>
                </c:pt>
                <c:pt idx="37">
                  <c:v>36051</c:v>
                </c:pt>
                <c:pt idx="38">
                  <c:v>36052</c:v>
                </c:pt>
                <c:pt idx="39">
                  <c:v>36053</c:v>
                </c:pt>
                <c:pt idx="40">
                  <c:v>36054</c:v>
                </c:pt>
                <c:pt idx="41">
                  <c:v>36055</c:v>
                </c:pt>
                <c:pt idx="42">
                  <c:v>36056</c:v>
                </c:pt>
                <c:pt idx="43">
                  <c:v>36057</c:v>
                </c:pt>
                <c:pt idx="44">
                  <c:v>36058</c:v>
                </c:pt>
                <c:pt idx="45">
                  <c:v>36059</c:v>
                </c:pt>
                <c:pt idx="46">
                  <c:v>36060</c:v>
                </c:pt>
                <c:pt idx="47">
                  <c:v>36061</c:v>
                </c:pt>
                <c:pt idx="48">
                  <c:v>36062</c:v>
                </c:pt>
                <c:pt idx="49">
                  <c:v>36063</c:v>
                </c:pt>
                <c:pt idx="50">
                  <c:v>36064</c:v>
                </c:pt>
                <c:pt idx="51">
                  <c:v>36065</c:v>
                </c:pt>
                <c:pt idx="52">
                  <c:v>36066</c:v>
                </c:pt>
                <c:pt idx="53">
                  <c:v>36067</c:v>
                </c:pt>
                <c:pt idx="54">
                  <c:v>36068</c:v>
                </c:pt>
                <c:pt idx="55">
                  <c:v>36069</c:v>
                </c:pt>
                <c:pt idx="56">
                  <c:v>36070</c:v>
                </c:pt>
                <c:pt idx="57">
                  <c:v>36071</c:v>
                </c:pt>
                <c:pt idx="58">
                  <c:v>36072</c:v>
                </c:pt>
                <c:pt idx="59">
                  <c:v>36073</c:v>
                </c:pt>
                <c:pt idx="60">
                  <c:v>36074</c:v>
                </c:pt>
                <c:pt idx="61">
                  <c:v>36075</c:v>
                </c:pt>
                <c:pt idx="62">
                  <c:v>36076</c:v>
                </c:pt>
                <c:pt idx="63">
                  <c:v>36077</c:v>
                </c:pt>
                <c:pt idx="64">
                  <c:v>36078</c:v>
                </c:pt>
                <c:pt idx="65">
                  <c:v>36079</c:v>
                </c:pt>
                <c:pt idx="66">
                  <c:v>36080</c:v>
                </c:pt>
                <c:pt idx="67">
                  <c:v>36081</c:v>
                </c:pt>
                <c:pt idx="68">
                  <c:v>36082</c:v>
                </c:pt>
                <c:pt idx="69">
                  <c:v>36083</c:v>
                </c:pt>
                <c:pt idx="70">
                  <c:v>36084</c:v>
                </c:pt>
                <c:pt idx="71">
                  <c:v>36085</c:v>
                </c:pt>
                <c:pt idx="72">
                  <c:v>36086</c:v>
                </c:pt>
                <c:pt idx="73">
                  <c:v>36087</c:v>
                </c:pt>
                <c:pt idx="74">
                  <c:v>36088</c:v>
                </c:pt>
                <c:pt idx="75">
                  <c:v>36089</c:v>
                </c:pt>
                <c:pt idx="76">
                  <c:v>36090</c:v>
                </c:pt>
                <c:pt idx="77">
                  <c:v>36091</c:v>
                </c:pt>
                <c:pt idx="78">
                  <c:v>36092</c:v>
                </c:pt>
                <c:pt idx="79">
                  <c:v>36093</c:v>
                </c:pt>
                <c:pt idx="80">
                  <c:v>36094</c:v>
                </c:pt>
                <c:pt idx="81">
                  <c:v>36095</c:v>
                </c:pt>
                <c:pt idx="82">
                  <c:v>36096</c:v>
                </c:pt>
                <c:pt idx="83">
                  <c:v>36097</c:v>
                </c:pt>
                <c:pt idx="84">
                  <c:v>36098</c:v>
                </c:pt>
                <c:pt idx="85">
                  <c:v>36099</c:v>
                </c:pt>
                <c:pt idx="86">
                  <c:v>36100</c:v>
                </c:pt>
                <c:pt idx="87">
                  <c:v>36101</c:v>
                </c:pt>
                <c:pt idx="88">
                  <c:v>36102</c:v>
                </c:pt>
                <c:pt idx="89">
                  <c:v>36103</c:v>
                </c:pt>
                <c:pt idx="90">
                  <c:v>36104</c:v>
                </c:pt>
                <c:pt idx="91">
                  <c:v>36105</c:v>
                </c:pt>
                <c:pt idx="92">
                  <c:v>36106</c:v>
                </c:pt>
                <c:pt idx="93">
                  <c:v>36107</c:v>
                </c:pt>
                <c:pt idx="94">
                  <c:v>36108</c:v>
                </c:pt>
                <c:pt idx="95">
                  <c:v>36109</c:v>
                </c:pt>
                <c:pt idx="96">
                  <c:v>36110</c:v>
                </c:pt>
                <c:pt idx="97">
                  <c:v>36111</c:v>
                </c:pt>
                <c:pt idx="98">
                  <c:v>36112</c:v>
                </c:pt>
                <c:pt idx="99">
                  <c:v>36113</c:v>
                </c:pt>
                <c:pt idx="100">
                  <c:v>36114</c:v>
                </c:pt>
                <c:pt idx="101">
                  <c:v>36115</c:v>
                </c:pt>
                <c:pt idx="102">
                  <c:v>36116</c:v>
                </c:pt>
                <c:pt idx="103">
                  <c:v>36117</c:v>
                </c:pt>
                <c:pt idx="104">
                  <c:v>36118</c:v>
                </c:pt>
                <c:pt idx="105">
                  <c:v>36119</c:v>
                </c:pt>
                <c:pt idx="106">
                  <c:v>36120</c:v>
                </c:pt>
                <c:pt idx="107">
                  <c:v>36121</c:v>
                </c:pt>
                <c:pt idx="108">
                  <c:v>36122</c:v>
                </c:pt>
                <c:pt idx="109">
                  <c:v>36123</c:v>
                </c:pt>
                <c:pt idx="110">
                  <c:v>36124</c:v>
                </c:pt>
                <c:pt idx="111">
                  <c:v>36125</c:v>
                </c:pt>
                <c:pt idx="112">
                  <c:v>36126</c:v>
                </c:pt>
                <c:pt idx="113">
                  <c:v>36127</c:v>
                </c:pt>
                <c:pt idx="114">
                  <c:v>36128</c:v>
                </c:pt>
                <c:pt idx="115">
                  <c:v>36129</c:v>
                </c:pt>
                <c:pt idx="116">
                  <c:v>36130</c:v>
                </c:pt>
                <c:pt idx="117">
                  <c:v>36131</c:v>
                </c:pt>
                <c:pt idx="118">
                  <c:v>36132</c:v>
                </c:pt>
                <c:pt idx="119">
                  <c:v>36133</c:v>
                </c:pt>
                <c:pt idx="120">
                  <c:v>36134</c:v>
                </c:pt>
                <c:pt idx="121">
                  <c:v>36135</c:v>
                </c:pt>
                <c:pt idx="122">
                  <c:v>36136</c:v>
                </c:pt>
                <c:pt idx="123">
                  <c:v>36137</c:v>
                </c:pt>
                <c:pt idx="124">
                  <c:v>36138</c:v>
                </c:pt>
                <c:pt idx="125">
                  <c:v>36139</c:v>
                </c:pt>
                <c:pt idx="126">
                  <c:v>36140</c:v>
                </c:pt>
                <c:pt idx="127">
                  <c:v>36141</c:v>
                </c:pt>
                <c:pt idx="128">
                  <c:v>36142</c:v>
                </c:pt>
                <c:pt idx="129">
                  <c:v>36143</c:v>
                </c:pt>
                <c:pt idx="130">
                  <c:v>36144</c:v>
                </c:pt>
                <c:pt idx="131">
                  <c:v>36145</c:v>
                </c:pt>
                <c:pt idx="132">
                  <c:v>36146</c:v>
                </c:pt>
                <c:pt idx="133">
                  <c:v>36147</c:v>
                </c:pt>
                <c:pt idx="134">
                  <c:v>36148</c:v>
                </c:pt>
                <c:pt idx="135">
                  <c:v>36149</c:v>
                </c:pt>
                <c:pt idx="136">
                  <c:v>36150</c:v>
                </c:pt>
                <c:pt idx="137">
                  <c:v>36151</c:v>
                </c:pt>
                <c:pt idx="138">
                  <c:v>36152</c:v>
                </c:pt>
                <c:pt idx="139">
                  <c:v>36153</c:v>
                </c:pt>
                <c:pt idx="140">
                  <c:v>36154</c:v>
                </c:pt>
                <c:pt idx="141">
                  <c:v>36155</c:v>
                </c:pt>
                <c:pt idx="142">
                  <c:v>36156</c:v>
                </c:pt>
                <c:pt idx="143">
                  <c:v>36157</c:v>
                </c:pt>
                <c:pt idx="144">
                  <c:v>36158</c:v>
                </c:pt>
                <c:pt idx="145">
                  <c:v>36159</c:v>
                </c:pt>
                <c:pt idx="146">
                  <c:v>36160</c:v>
                </c:pt>
                <c:pt idx="147">
                  <c:v>36161</c:v>
                </c:pt>
                <c:pt idx="148">
                  <c:v>36162</c:v>
                </c:pt>
                <c:pt idx="149">
                  <c:v>36163</c:v>
                </c:pt>
                <c:pt idx="150">
                  <c:v>36164</c:v>
                </c:pt>
                <c:pt idx="151">
                  <c:v>36165</c:v>
                </c:pt>
                <c:pt idx="152">
                  <c:v>36166</c:v>
                </c:pt>
                <c:pt idx="153">
                  <c:v>36167</c:v>
                </c:pt>
                <c:pt idx="154">
                  <c:v>36168</c:v>
                </c:pt>
                <c:pt idx="155">
                  <c:v>36169</c:v>
                </c:pt>
                <c:pt idx="156">
                  <c:v>36170</c:v>
                </c:pt>
                <c:pt idx="157">
                  <c:v>36171</c:v>
                </c:pt>
                <c:pt idx="158">
                  <c:v>36172</c:v>
                </c:pt>
                <c:pt idx="159">
                  <c:v>36173</c:v>
                </c:pt>
                <c:pt idx="160">
                  <c:v>36174</c:v>
                </c:pt>
                <c:pt idx="161">
                  <c:v>36175</c:v>
                </c:pt>
                <c:pt idx="162">
                  <c:v>36176</c:v>
                </c:pt>
                <c:pt idx="163">
                  <c:v>36177</c:v>
                </c:pt>
                <c:pt idx="164">
                  <c:v>36178</c:v>
                </c:pt>
                <c:pt idx="165">
                  <c:v>36179</c:v>
                </c:pt>
                <c:pt idx="166">
                  <c:v>36180</c:v>
                </c:pt>
                <c:pt idx="167">
                  <c:v>36181</c:v>
                </c:pt>
                <c:pt idx="168">
                  <c:v>36182</c:v>
                </c:pt>
                <c:pt idx="169">
                  <c:v>36183</c:v>
                </c:pt>
                <c:pt idx="170">
                  <c:v>36184</c:v>
                </c:pt>
                <c:pt idx="171">
                  <c:v>36185</c:v>
                </c:pt>
                <c:pt idx="172">
                  <c:v>36186</c:v>
                </c:pt>
                <c:pt idx="173">
                  <c:v>36187</c:v>
                </c:pt>
                <c:pt idx="174">
                  <c:v>36188</c:v>
                </c:pt>
                <c:pt idx="175">
                  <c:v>36189</c:v>
                </c:pt>
                <c:pt idx="176">
                  <c:v>36190</c:v>
                </c:pt>
                <c:pt idx="177">
                  <c:v>36191</c:v>
                </c:pt>
                <c:pt idx="178">
                  <c:v>36192</c:v>
                </c:pt>
                <c:pt idx="179">
                  <c:v>36193</c:v>
                </c:pt>
                <c:pt idx="180">
                  <c:v>36194</c:v>
                </c:pt>
                <c:pt idx="181">
                  <c:v>36195</c:v>
                </c:pt>
                <c:pt idx="182">
                  <c:v>36196</c:v>
                </c:pt>
                <c:pt idx="183">
                  <c:v>36197</c:v>
                </c:pt>
                <c:pt idx="184">
                  <c:v>36198</c:v>
                </c:pt>
                <c:pt idx="185">
                  <c:v>36199</c:v>
                </c:pt>
                <c:pt idx="186">
                  <c:v>36200</c:v>
                </c:pt>
                <c:pt idx="187">
                  <c:v>36201</c:v>
                </c:pt>
                <c:pt idx="188">
                  <c:v>36202</c:v>
                </c:pt>
                <c:pt idx="189">
                  <c:v>36203</c:v>
                </c:pt>
                <c:pt idx="190">
                  <c:v>36204</c:v>
                </c:pt>
                <c:pt idx="191">
                  <c:v>36205</c:v>
                </c:pt>
                <c:pt idx="192">
                  <c:v>36206</c:v>
                </c:pt>
                <c:pt idx="193">
                  <c:v>36207</c:v>
                </c:pt>
                <c:pt idx="194">
                  <c:v>36208</c:v>
                </c:pt>
                <c:pt idx="195">
                  <c:v>36209</c:v>
                </c:pt>
                <c:pt idx="196">
                  <c:v>36210</c:v>
                </c:pt>
                <c:pt idx="197">
                  <c:v>36211</c:v>
                </c:pt>
                <c:pt idx="198">
                  <c:v>36212</c:v>
                </c:pt>
                <c:pt idx="199">
                  <c:v>36213</c:v>
                </c:pt>
                <c:pt idx="200">
                  <c:v>36214</c:v>
                </c:pt>
                <c:pt idx="201">
                  <c:v>36215</c:v>
                </c:pt>
                <c:pt idx="202">
                  <c:v>36216</c:v>
                </c:pt>
                <c:pt idx="203">
                  <c:v>36217</c:v>
                </c:pt>
                <c:pt idx="204">
                  <c:v>36218</c:v>
                </c:pt>
                <c:pt idx="205">
                  <c:v>36219</c:v>
                </c:pt>
                <c:pt idx="206">
                  <c:v>36220</c:v>
                </c:pt>
                <c:pt idx="207">
                  <c:v>36221</c:v>
                </c:pt>
                <c:pt idx="208">
                  <c:v>36222</c:v>
                </c:pt>
                <c:pt idx="209">
                  <c:v>36223</c:v>
                </c:pt>
                <c:pt idx="210">
                  <c:v>36224</c:v>
                </c:pt>
                <c:pt idx="211">
                  <c:v>36225</c:v>
                </c:pt>
                <c:pt idx="212">
                  <c:v>36226</c:v>
                </c:pt>
              </c:numCache>
            </c:numRef>
          </c:cat>
          <c:val>
            <c:numRef>
              <c:f>'Rembesan V- Notch'!$B$154:$B$286</c:f>
              <c:numCache>
                <c:formatCode>0.00</c:formatCode>
                <c:ptCount val="133"/>
                <c:pt idx="0">
                  <c:v>88.27</c:v>
                </c:pt>
                <c:pt idx="1">
                  <c:v>88.17</c:v>
                </c:pt>
                <c:pt idx="2" formatCode="#,##0.00">
                  <c:v>88.1</c:v>
                </c:pt>
                <c:pt idx="3" formatCode="#,##0.00">
                  <c:v>88.08</c:v>
                </c:pt>
                <c:pt idx="4">
                  <c:v>88.07</c:v>
                </c:pt>
                <c:pt idx="5" formatCode="#,##0.00">
                  <c:v>88.07</c:v>
                </c:pt>
                <c:pt idx="6" formatCode="#,##0.00">
                  <c:v>88.06</c:v>
                </c:pt>
                <c:pt idx="7" formatCode="#,##0.00">
                  <c:v>88</c:v>
                </c:pt>
                <c:pt idx="8" formatCode="#,##0.00">
                  <c:v>87.99</c:v>
                </c:pt>
                <c:pt idx="9" formatCode="#,##0.00">
                  <c:v>87.97</c:v>
                </c:pt>
                <c:pt idx="10">
                  <c:v>87.95</c:v>
                </c:pt>
                <c:pt idx="11" formatCode="#,##0.00">
                  <c:v>87.93</c:v>
                </c:pt>
                <c:pt idx="12" formatCode="#,##0.00">
                  <c:v>87.91</c:v>
                </c:pt>
                <c:pt idx="13" formatCode="#,##0.00">
                  <c:v>87.86</c:v>
                </c:pt>
                <c:pt idx="14" formatCode="#,##0.00">
                  <c:v>87.86</c:v>
                </c:pt>
                <c:pt idx="15" formatCode="#,##0.00">
                  <c:v>87.86</c:v>
                </c:pt>
                <c:pt idx="16">
                  <c:v>87.85</c:v>
                </c:pt>
                <c:pt idx="17" formatCode="#,##0.00">
                  <c:v>87.85</c:v>
                </c:pt>
                <c:pt idx="18" formatCode="#,##0.00">
                  <c:v>87.85</c:v>
                </c:pt>
                <c:pt idx="19" formatCode="#,##0.00">
                  <c:v>87.84</c:v>
                </c:pt>
                <c:pt idx="20" formatCode="#,##0.00">
                  <c:v>87.84</c:v>
                </c:pt>
                <c:pt idx="21" formatCode="#,##0.00">
                  <c:v>87.82</c:v>
                </c:pt>
                <c:pt idx="22" formatCode="#,##0.00">
                  <c:v>87.82</c:v>
                </c:pt>
                <c:pt idx="23" formatCode="#,##0.00">
                  <c:v>87.82</c:v>
                </c:pt>
                <c:pt idx="24" formatCode="#,##0.00">
                  <c:v>87.82</c:v>
                </c:pt>
                <c:pt idx="25" formatCode="#,##0.00">
                  <c:v>87.82</c:v>
                </c:pt>
                <c:pt idx="26" formatCode="#,##0.00">
                  <c:v>87.82</c:v>
                </c:pt>
                <c:pt idx="27" formatCode="#,##0.00">
                  <c:v>87.82</c:v>
                </c:pt>
                <c:pt idx="28" formatCode="#,##0.00">
                  <c:v>87.82</c:v>
                </c:pt>
                <c:pt idx="29" formatCode="#,##0.00">
                  <c:v>87.82</c:v>
                </c:pt>
                <c:pt idx="30" formatCode="#,##0.00">
                  <c:v>87.82</c:v>
                </c:pt>
                <c:pt idx="31" formatCode="#,##0.00">
                  <c:v>87.82</c:v>
                </c:pt>
                <c:pt idx="32" formatCode="#,##0.00">
                  <c:v>87.82</c:v>
                </c:pt>
                <c:pt idx="33" formatCode="#,##0.00">
                  <c:v>87.82</c:v>
                </c:pt>
                <c:pt idx="34" formatCode="#,##0.00">
                  <c:v>87.82</c:v>
                </c:pt>
                <c:pt idx="35" formatCode="#,##0.00">
                  <c:v>87.82</c:v>
                </c:pt>
                <c:pt idx="36" formatCode="#,##0.00">
                  <c:v>87.82</c:v>
                </c:pt>
                <c:pt idx="37" formatCode="#,##0.00">
                  <c:v>87.82</c:v>
                </c:pt>
                <c:pt idx="38" formatCode="#,##0.00">
                  <c:v>87.82</c:v>
                </c:pt>
                <c:pt idx="39" formatCode="#,##0.00">
                  <c:v>87.81</c:v>
                </c:pt>
                <c:pt idx="40" formatCode="#,##0.00">
                  <c:v>87.81</c:v>
                </c:pt>
                <c:pt idx="41" formatCode="#,##0.00">
                  <c:v>87.81</c:v>
                </c:pt>
                <c:pt idx="42" formatCode="#,##0.00">
                  <c:v>87.81</c:v>
                </c:pt>
                <c:pt idx="43" formatCode="#,##0.00">
                  <c:v>87.81</c:v>
                </c:pt>
                <c:pt idx="44" formatCode="#,##0.00">
                  <c:v>87.81</c:v>
                </c:pt>
                <c:pt idx="45" formatCode="#,##0.00">
                  <c:v>87.81</c:v>
                </c:pt>
                <c:pt idx="46" formatCode="#,##0.00">
                  <c:v>87.81</c:v>
                </c:pt>
                <c:pt idx="47" formatCode="#,##0.00">
                  <c:v>87.81</c:v>
                </c:pt>
                <c:pt idx="48" formatCode="#,##0.00">
                  <c:v>87.81</c:v>
                </c:pt>
                <c:pt idx="49" formatCode="#,##0.00">
                  <c:v>87.81</c:v>
                </c:pt>
                <c:pt idx="50" formatCode="#,##0.00">
                  <c:v>87.81</c:v>
                </c:pt>
                <c:pt idx="51" formatCode="#,##0.00">
                  <c:v>87.81</c:v>
                </c:pt>
                <c:pt idx="52" formatCode="#,##0.00">
                  <c:v>87.81</c:v>
                </c:pt>
                <c:pt idx="53" formatCode="#,##0.00">
                  <c:v>87.81</c:v>
                </c:pt>
                <c:pt idx="54" formatCode="#,##0.00">
                  <c:v>87.81</c:v>
                </c:pt>
                <c:pt idx="55" formatCode="#,##0.00">
                  <c:v>87.81</c:v>
                </c:pt>
                <c:pt idx="56" formatCode="#,##0.00">
                  <c:v>87.81</c:v>
                </c:pt>
                <c:pt idx="57" formatCode="#,##0.00">
                  <c:v>87.81</c:v>
                </c:pt>
                <c:pt idx="58" formatCode="#,##0.00">
                  <c:v>87.81</c:v>
                </c:pt>
                <c:pt idx="59" formatCode="#,##0.00">
                  <c:v>87.81</c:v>
                </c:pt>
                <c:pt idx="60" formatCode="#,##0.00">
                  <c:v>87.81</c:v>
                </c:pt>
                <c:pt idx="61" formatCode="#,##0.00">
                  <c:v>87.81</c:v>
                </c:pt>
                <c:pt idx="62" formatCode="#,##0.00">
                  <c:v>87.81</c:v>
                </c:pt>
                <c:pt idx="63" formatCode="#,##0.00">
                  <c:v>87.81</c:v>
                </c:pt>
                <c:pt idx="64" formatCode="#,##0.00">
                  <c:v>87.81</c:v>
                </c:pt>
                <c:pt idx="65" formatCode="#,##0.00">
                  <c:v>87.81</c:v>
                </c:pt>
                <c:pt idx="66" formatCode="#,##0.00">
                  <c:v>87.81</c:v>
                </c:pt>
                <c:pt idx="67" formatCode="#,##0.00">
                  <c:v>87.81</c:v>
                </c:pt>
                <c:pt idx="68" formatCode="#,##0.00">
                  <c:v>87.81</c:v>
                </c:pt>
                <c:pt idx="69" formatCode="#,##0.00">
                  <c:v>87.81</c:v>
                </c:pt>
                <c:pt idx="70" formatCode="#,##0.00">
                  <c:v>87.81</c:v>
                </c:pt>
                <c:pt idx="71" formatCode="#,##0.00">
                  <c:v>87.81</c:v>
                </c:pt>
                <c:pt idx="72" formatCode="#,##0.00">
                  <c:v>87.8</c:v>
                </c:pt>
                <c:pt idx="73" formatCode="#,##0.00">
                  <c:v>87.8</c:v>
                </c:pt>
                <c:pt idx="74" formatCode="#,##0.00">
                  <c:v>87.8</c:v>
                </c:pt>
                <c:pt idx="75" formatCode="#,##0.00">
                  <c:v>87.8</c:v>
                </c:pt>
                <c:pt idx="76" formatCode="#,##0.00">
                  <c:v>87.8</c:v>
                </c:pt>
                <c:pt idx="77" formatCode="#,##0.00">
                  <c:v>87.79</c:v>
                </c:pt>
                <c:pt idx="78" formatCode="#,##0.00">
                  <c:v>87.78</c:v>
                </c:pt>
                <c:pt idx="79" formatCode="#,##0.00">
                  <c:v>87.78</c:v>
                </c:pt>
                <c:pt idx="80" formatCode="#,##0.00">
                  <c:v>87.78</c:v>
                </c:pt>
                <c:pt idx="81" formatCode="#,##0.00">
                  <c:v>87.78</c:v>
                </c:pt>
                <c:pt idx="82" formatCode="#,##0.00">
                  <c:v>87.77</c:v>
                </c:pt>
                <c:pt idx="83" formatCode="#,##0.00">
                  <c:v>87.77</c:v>
                </c:pt>
                <c:pt idx="84" formatCode="#,##0.00">
                  <c:v>87.77</c:v>
                </c:pt>
                <c:pt idx="85" formatCode="#,##0.00">
                  <c:v>87.77</c:v>
                </c:pt>
                <c:pt idx="86" formatCode="#,##0.00">
                  <c:v>87.77</c:v>
                </c:pt>
                <c:pt idx="87" formatCode="#,##0.00">
                  <c:v>87.77</c:v>
                </c:pt>
                <c:pt idx="88" formatCode="#,##0.00">
                  <c:v>87.76</c:v>
                </c:pt>
                <c:pt idx="89" formatCode="#,##0.00">
                  <c:v>87.76</c:v>
                </c:pt>
                <c:pt idx="90" formatCode="#,##0.00">
                  <c:v>87.76</c:v>
                </c:pt>
                <c:pt idx="91" formatCode="#,##0.00">
                  <c:v>87.76</c:v>
                </c:pt>
                <c:pt idx="92" formatCode="#,##0.00">
                  <c:v>87.76</c:v>
                </c:pt>
                <c:pt idx="93" formatCode="#,##0.00">
                  <c:v>87.76</c:v>
                </c:pt>
                <c:pt idx="94" formatCode="#,##0.00">
                  <c:v>87.76</c:v>
                </c:pt>
                <c:pt idx="95" formatCode="#,##0.00">
                  <c:v>87.76</c:v>
                </c:pt>
                <c:pt idx="96" formatCode="#,##0.00">
                  <c:v>87.76</c:v>
                </c:pt>
                <c:pt idx="97" formatCode="#,##0.00">
                  <c:v>87.76</c:v>
                </c:pt>
                <c:pt idx="98">
                  <c:v>87.75</c:v>
                </c:pt>
                <c:pt idx="99" formatCode="#,##0.00">
                  <c:v>87.75</c:v>
                </c:pt>
                <c:pt idx="100" formatCode="#,##0.00">
                  <c:v>87.75</c:v>
                </c:pt>
                <c:pt idx="101" formatCode="#,##0.00">
                  <c:v>87.75</c:v>
                </c:pt>
                <c:pt idx="102" formatCode="#,##0.00">
                  <c:v>87.74</c:v>
                </c:pt>
                <c:pt idx="103" formatCode="#,##0.00">
                  <c:v>87.74</c:v>
                </c:pt>
                <c:pt idx="104" formatCode="#,##0.00">
                  <c:v>87.74</c:v>
                </c:pt>
                <c:pt idx="105" formatCode="#,##0.00">
                  <c:v>87.73</c:v>
                </c:pt>
                <c:pt idx="106" formatCode="#,##0.00">
                  <c:v>87.73</c:v>
                </c:pt>
                <c:pt idx="107" formatCode="#,##0.00">
                  <c:v>87.72</c:v>
                </c:pt>
                <c:pt idx="108" formatCode="#,##0.00">
                  <c:v>87.71</c:v>
                </c:pt>
                <c:pt idx="109">
                  <c:v>87.65</c:v>
                </c:pt>
                <c:pt idx="110" formatCode="#,##0.00">
                  <c:v>87.65</c:v>
                </c:pt>
                <c:pt idx="111" formatCode="#,##0.00">
                  <c:v>87.58</c:v>
                </c:pt>
                <c:pt idx="112">
                  <c:v>87.53</c:v>
                </c:pt>
                <c:pt idx="113" formatCode="#,##0.00">
                  <c:v>87.5</c:v>
                </c:pt>
                <c:pt idx="114" formatCode="#,##0.00">
                  <c:v>87.49</c:v>
                </c:pt>
                <c:pt idx="115" formatCode="#,##0.00">
                  <c:v>87.49</c:v>
                </c:pt>
                <c:pt idx="116" formatCode="#,##0.00">
                  <c:v>87.49</c:v>
                </c:pt>
                <c:pt idx="117" formatCode="#,##0.00">
                  <c:v>87.45</c:v>
                </c:pt>
                <c:pt idx="118" formatCode="#,##0.00">
                  <c:v>87.45</c:v>
                </c:pt>
                <c:pt idx="119">
                  <c:v>87.43</c:v>
                </c:pt>
                <c:pt idx="120" formatCode="#,##0.00">
                  <c:v>87.42</c:v>
                </c:pt>
                <c:pt idx="121" formatCode="#,##0.00">
                  <c:v>87.38</c:v>
                </c:pt>
                <c:pt idx="122" formatCode="#,##0.00">
                  <c:v>87.38</c:v>
                </c:pt>
                <c:pt idx="123" formatCode="#,##0.00">
                  <c:v>87.37</c:v>
                </c:pt>
                <c:pt idx="124" formatCode="#,##0.00">
                  <c:v>87.37</c:v>
                </c:pt>
                <c:pt idx="125" formatCode="#,##0.00">
                  <c:v>87.35</c:v>
                </c:pt>
                <c:pt idx="126" formatCode="#,##0.00">
                  <c:v>87.35</c:v>
                </c:pt>
                <c:pt idx="127">
                  <c:v>87.32</c:v>
                </c:pt>
                <c:pt idx="128" formatCode="#,##0.00">
                  <c:v>87.31</c:v>
                </c:pt>
                <c:pt idx="129" formatCode="#,##0.00">
                  <c:v>87.31</c:v>
                </c:pt>
                <c:pt idx="130" formatCode="#,##0.00">
                  <c:v>87.27</c:v>
                </c:pt>
                <c:pt idx="131" formatCode="#,##0.00">
                  <c:v>87.27</c:v>
                </c:pt>
                <c:pt idx="132" formatCode="#,##0.00">
                  <c:v>87.26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D-4A47-B27F-3AAD1779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98264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Tanggal Bacaan</a:t>
                </a:r>
              </a:p>
            </c:rich>
          </c:tx>
          <c:layout>
            <c:manualLayout>
              <c:xMode val="edge"/>
              <c:yMode val="edge"/>
              <c:x val="0.46921361861569427"/>
              <c:y val="0.93254593175853018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 / Hujan (mm)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64223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MAW (m)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4088626730845919"/>
          <c:y val="0.11432623478883321"/>
          <c:w val="0.15959006890923089"/>
          <c:h val="0.11744303268909569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HP22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'[3]hp22 (sort+eliminate)'!$C$20:$C$229</c:f>
              <c:numCache>
                <c:formatCode>General</c:formatCode>
                <c:ptCount val="210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</c:numCache>
            </c:numRef>
          </c:xVal>
          <c:yVal>
            <c:numRef>
              <c:f>'[3]hp22 (sort+eliminate)'!$B$20:$B$229</c:f>
              <c:numCache>
                <c:formatCode>General</c:formatCode>
                <c:ptCount val="210"/>
                <c:pt idx="0">
                  <c:v>68.66</c:v>
                </c:pt>
                <c:pt idx="1">
                  <c:v>75.44</c:v>
                </c:pt>
                <c:pt idx="2">
                  <c:v>75.81</c:v>
                </c:pt>
                <c:pt idx="3">
                  <c:v>76.17</c:v>
                </c:pt>
                <c:pt idx="4">
                  <c:v>76.58</c:v>
                </c:pt>
                <c:pt idx="5">
                  <c:v>76.650000000000006</c:v>
                </c:pt>
                <c:pt idx="6">
                  <c:v>76.75</c:v>
                </c:pt>
                <c:pt idx="7">
                  <c:v>76.94</c:v>
                </c:pt>
                <c:pt idx="8">
                  <c:v>77.03</c:v>
                </c:pt>
                <c:pt idx="9">
                  <c:v>77.2</c:v>
                </c:pt>
                <c:pt idx="10">
                  <c:v>77.36</c:v>
                </c:pt>
                <c:pt idx="11">
                  <c:v>77.56</c:v>
                </c:pt>
                <c:pt idx="12">
                  <c:v>77.760000000000005</c:v>
                </c:pt>
                <c:pt idx="13">
                  <c:v>77.77</c:v>
                </c:pt>
                <c:pt idx="14">
                  <c:v>78.349999999999994</c:v>
                </c:pt>
                <c:pt idx="15">
                  <c:v>78.489999999999995</c:v>
                </c:pt>
                <c:pt idx="16">
                  <c:v>78.739999999999995</c:v>
                </c:pt>
                <c:pt idx="17">
                  <c:v>78.81</c:v>
                </c:pt>
                <c:pt idx="18">
                  <c:v>78.87</c:v>
                </c:pt>
                <c:pt idx="19">
                  <c:v>78.930000000000007</c:v>
                </c:pt>
                <c:pt idx="20">
                  <c:v>79.03</c:v>
                </c:pt>
                <c:pt idx="21">
                  <c:v>79.19</c:v>
                </c:pt>
                <c:pt idx="22">
                  <c:v>79.2</c:v>
                </c:pt>
                <c:pt idx="23">
                  <c:v>79.42</c:v>
                </c:pt>
                <c:pt idx="24">
                  <c:v>79.61</c:v>
                </c:pt>
                <c:pt idx="25">
                  <c:v>79.75</c:v>
                </c:pt>
                <c:pt idx="26">
                  <c:v>79.75</c:v>
                </c:pt>
                <c:pt idx="27">
                  <c:v>79.89</c:v>
                </c:pt>
                <c:pt idx="28">
                  <c:v>79.97</c:v>
                </c:pt>
                <c:pt idx="29">
                  <c:v>79.98</c:v>
                </c:pt>
                <c:pt idx="30">
                  <c:v>80.099999999999994</c:v>
                </c:pt>
                <c:pt idx="31">
                  <c:v>80.12</c:v>
                </c:pt>
                <c:pt idx="32">
                  <c:v>80.319999999999993</c:v>
                </c:pt>
                <c:pt idx="33">
                  <c:v>80.33</c:v>
                </c:pt>
                <c:pt idx="34">
                  <c:v>80.56</c:v>
                </c:pt>
                <c:pt idx="35">
                  <c:v>80.58</c:v>
                </c:pt>
                <c:pt idx="36">
                  <c:v>80.59</c:v>
                </c:pt>
                <c:pt idx="37">
                  <c:v>80.75</c:v>
                </c:pt>
                <c:pt idx="38">
                  <c:v>80.760000000000005</c:v>
                </c:pt>
                <c:pt idx="39">
                  <c:v>80.78</c:v>
                </c:pt>
                <c:pt idx="40">
                  <c:v>80.78</c:v>
                </c:pt>
                <c:pt idx="41">
                  <c:v>80.790000000000006</c:v>
                </c:pt>
                <c:pt idx="42">
                  <c:v>80.83</c:v>
                </c:pt>
                <c:pt idx="43">
                  <c:v>80.89</c:v>
                </c:pt>
                <c:pt idx="44">
                  <c:v>80.92</c:v>
                </c:pt>
                <c:pt idx="45">
                  <c:v>81.02</c:v>
                </c:pt>
                <c:pt idx="46">
                  <c:v>81.08</c:v>
                </c:pt>
                <c:pt idx="47">
                  <c:v>81.209999999999994</c:v>
                </c:pt>
                <c:pt idx="48">
                  <c:v>81.209999999999994</c:v>
                </c:pt>
                <c:pt idx="49">
                  <c:v>81.25</c:v>
                </c:pt>
                <c:pt idx="50">
                  <c:v>81.319999999999993</c:v>
                </c:pt>
                <c:pt idx="51">
                  <c:v>81.42</c:v>
                </c:pt>
                <c:pt idx="52">
                  <c:v>81.459999999999994</c:v>
                </c:pt>
                <c:pt idx="53">
                  <c:v>81.47</c:v>
                </c:pt>
                <c:pt idx="54">
                  <c:v>81.540000000000006</c:v>
                </c:pt>
                <c:pt idx="55">
                  <c:v>81.569999999999993</c:v>
                </c:pt>
                <c:pt idx="56">
                  <c:v>81.599999999999994</c:v>
                </c:pt>
                <c:pt idx="57">
                  <c:v>81.62</c:v>
                </c:pt>
                <c:pt idx="58">
                  <c:v>81.64</c:v>
                </c:pt>
                <c:pt idx="59">
                  <c:v>81.709999999999994</c:v>
                </c:pt>
                <c:pt idx="60">
                  <c:v>81.78</c:v>
                </c:pt>
                <c:pt idx="61">
                  <c:v>81.790000000000006</c:v>
                </c:pt>
                <c:pt idx="62">
                  <c:v>81.819999999999993</c:v>
                </c:pt>
                <c:pt idx="63">
                  <c:v>81.84</c:v>
                </c:pt>
                <c:pt idx="64">
                  <c:v>81.94</c:v>
                </c:pt>
                <c:pt idx="65">
                  <c:v>81.97</c:v>
                </c:pt>
                <c:pt idx="66">
                  <c:v>82.03</c:v>
                </c:pt>
                <c:pt idx="67">
                  <c:v>82.09</c:v>
                </c:pt>
                <c:pt idx="68">
                  <c:v>82.14</c:v>
                </c:pt>
                <c:pt idx="69">
                  <c:v>82.21</c:v>
                </c:pt>
                <c:pt idx="70">
                  <c:v>82.3</c:v>
                </c:pt>
                <c:pt idx="71">
                  <c:v>82.42</c:v>
                </c:pt>
                <c:pt idx="72">
                  <c:v>82.58</c:v>
                </c:pt>
                <c:pt idx="73">
                  <c:v>82.58</c:v>
                </c:pt>
                <c:pt idx="74">
                  <c:v>82.64</c:v>
                </c:pt>
                <c:pt idx="75">
                  <c:v>82.66</c:v>
                </c:pt>
                <c:pt idx="76">
                  <c:v>82.75</c:v>
                </c:pt>
                <c:pt idx="77">
                  <c:v>82.75</c:v>
                </c:pt>
                <c:pt idx="78">
                  <c:v>82.87</c:v>
                </c:pt>
                <c:pt idx="79">
                  <c:v>82.92</c:v>
                </c:pt>
                <c:pt idx="80">
                  <c:v>82.98</c:v>
                </c:pt>
                <c:pt idx="81">
                  <c:v>83</c:v>
                </c:pt>
                <c:pt idx="82">
                  <c:v>83.04</c:v>
                </c:pt>
                <c:pt idx="83">
                  <c:v>83.09</c:v>
                </c:pt>
                <c:pt idx="84">
                  <c:v>83.37</c:v>
                </c:pt>
                <c:pt idx="85">
                  <c:v>83.4</c:v>
                </c:pt>
                <c:pt idx="86">
                  <c:v>83.43</c:v>
                </c:pt>
                <c:pt idx="87">
                  <c:v>83.5</c:v>
                </c:pt>
                <c:pt idx="88">
                  <c:v>83.53</c:v>
                </c:pt>
                <c:pt idx="89">
                  <c:v>83.53</c:v>
                </c:pt>
                <c:pt idx="90">
                  <c:v>83.53</c:v>
                </c:pt>
                <c:pt idx="91">
                  <c:v>83.66</c:v>
                </c:pt>
                <c:pt idx="92">
                  <c:v>83.66</c:v>
                </c:pt>
                <c:pt idx="93">
                  <c:v>83.66</c:v>
                </c:pt>
                <c:pt idx="94">
                  <c:v>83.7</c:v>
                </c:pt>
                <c:pt idx="95">
                  <c:v>83.71</c:v>
                </c:pt>
                <c:pt idx="96">
                  <c:v>83.8</c:v>
                </c:pt>
                <c:pt idx="97">
                  <c:v>83.89</c:v>
                </c:pt>
                <c:pt idx="98">
                  <c:v>84.05</c:v>
                </c:pt>
                <c:pt idx="99">
                  <c:v>84.05</c:v>
                </c:pt>
                <c:pt idx="100">
                  <c:v>84.18</c:v>
                </c:pt>
                <c:pt idx="101">
                  <c:v>84.26</c:v>
                </c:pt>
                <c:pt idx="102">
                  <c:v>84.33</c:v>
                </c:pt>
                <c:pt idx="103">
                  <c:v>84.38</c:v>
                </c:pt>
                <c:pt idx="104">
                  <c:v>84.43</c:v>
                </c:pt>
                <c:pt idx="105">
                  <c:v>84.61</c:v>
                </c:pt>
                <c:pt idx="106">
                  <c:v>84.66</c:v>
                </c:pt>
                <c:pt idx="107">
                  <c:v>84.75</c:v>
                </c:pt>
                <c:pt idx="108">
                  <c:v>84.75</c:v>
                </c:pt>
                <c:pt idx="109">
                  <c:v>84.86</c:v>
                </c:pt>
                <c:pt idx="110">
                  <c:v>84.86</c:v>
                </c:pt>
                <c:pt idx="111">
                  <c:v>84.9</c:v>
                </c:pt>
                <c:pt idx="112">
                  <c:v>84.93</c:v>
                </c:pt>
                <c:pt idx="113">
                  <c:v>84.94</c:v>
                </c:pt>
                <c:pt idx="114">
                  <c:v>84.94</c:v>
                </c:pt>
                <c:pt idx="115">
                  <c:v>84.96</c:v>
                </c:pt>
                <c:pt idx="116">
                  <c:v>84.96</c:v>
                </c:pt>
                <c:pt idx="117">
                  <c:v>85.18</c:v>
                </c:pt>
                <c:pt idx="118">
                  <c:v>85.2</c:v>
                </c:pt>
                <c:pt idx="119">
                  <c:v>85.2</c:v>
                </c:pt>
                <c:pt idx="120">
                  <c:v>85.21</c:v>
                </c:pt>
                <c:pt idx="121">
                  <c:v>85.22</c:v>
                </c:pt>
                <c:pt idx="122">
                  <c:v>85.26</c:v>
                </c:pt>
                <c:pt idx="123">
                  <c:v>85.29</c:v>
                </c:pt>
                <c:pt idx="124">
                  <c:v>85.5</c:v>
                </c:pt>
                <c:pt idx="125">
                  <c:v>85.51</c:v>
                </c:pt>
                <c:pt idx="126">
                  <c:v>85.59</c:v>
                </c:pt>
                <c:pt idx="127">
                  <c:v>85.59</c:v>
                </c:pt>
                <c:pt idx="128">
                  <c:v>85.6</c:v>
                </c:pt>
                <c:pt idx="129">
                  <c:v>85.69</c:v>
                </c:pt>
                <c:pt idx="130">
                  <c:v>85.83</c:v>
                </c:pt>
                <c:pt idx="131">
                  <c:v>85.91</c:v>
                </c:pt>
                <c:pt idx="132">
                  <c:v>85.95</c:v>
                </c:pt>
                <c:pt idx="133">
                  <c:v>87.43</c:v>
                </c:pt>
                <c:pt idx="134">
                  <c:v>87.43</c:v>
                </c:pt>
                <c:pt idx="135">
                  <c:v>87.46</c:v>
                </c:pt>
                <c:pt idx="136">
                  <c:v>87.57</c:v>
                </c:pt>
                <c:pt idx="137">
                  <c:v>87.6</c:v>
                </c:pt>
                <c:pt idx="138">
                  <c:v>87.65</c:v>
                </c:pt>
                <c:pt idx="139">
                  <c:v>87.71</c:v>
                </c:pt>
                <c:pt idx="140">
                  <c:v>87.73</c:v>
                </c:pt>
                <c:pt idx="141">
                  <c:v>87.76</c:v>
                </c:pt>
                <c:pt idx="142">
                  <c:v>87.76</c:v>
                </c:pt>
                <c:pt idx="143">
                  <c:v>87.79</c:v>
                </c:pt>
                <c:pt idx="144">
                  <c:v>87.8</c:v>
                </c:pt>
                <c:pt idx="145">
                  <c:v>87.81</c:v>
                </c:pt>
                <c:pt idx="146">
                  <c:v>87.81</c:v>
                </c:pt>
                <c:pt idx="147">
                  <c:v>87.82</c:v>
                </c:pt>
                <c:pt idx="148">
                  <c:v>87.86</c:v>
                </c:pt>
                <c:pt idx="149">
                  <c:v>87.87</c:v>
                </c:pt>
                <c:pt idx="150">
                  <c:v>87.89</c:v>
                </c:pt>
                <c:pt idx="151">
                  <c:v>87.92</c:v>
                </c:pt>
                <c:pt idx="152">
                  <c:v>87.95</c:v>
                </c:pt>
                <c:pt idx="153">
                  <c:v>88.1</c:v>
                </c:pt>
                <c:pt idx="154">
                  <c:v>88.22</c:v>
                </c:pt>
                <c:pt idx="155">
                  <c:v>88.3</c:v>
                </c:pt>
                <c:pt idx="156">
                  <c:v>88.38</c:v>
                </c:pt>
                <c:pt idx="157">
                  <c:v>88.45</c:v>
                </c:pt>
                <c:pt idx="158">
                  <c:v>88.47</c:v>
                </c:pt>
                <c:pt idx="159">
                  <c:v>88.5</c:v>
                </c:pt>
                <c:pt idx="160">
                  <c:v>88.53</c:v>
                </c:pt>
                <c:pt idx="161">
                  <c:v>88.57</c:v>
                </c:pt>
                <c:pt idx="162">
                  <c:v>88.62</c:v>
                </c:pt>
                <c:pt idx="163">
                  <c:v>88.69</c:v>
                </c:pt>
                <c:pt idx="164">
                  <c:v>88.77</c:v>
                </c:pt>
                <c:pt idx="165">
                  <c:v>88.78</c:v>
                </c:pt>
                <c:pt idx="166">
                  <c:v>88.82</c:v>
                </c:pt>
                <c:pt idx="167">
                  <c:v>88.86</c:v>
                </c:pt>
                <c:pt idx="168">
                  <c:v>88.87</c:v>
                </c:pt>
                <c:pt idx="169">
                  <c:v>88.87</c:v>
                </c:pt>
                <c:pt idx="170">
                  <c:v>88.9</c:v>
                </c:pt>
                <c:pt idx="171">
                  <c:v>88.9</c:v>
                </c:pt>
                <c:pt idx="172">
                  <c:v>88.91</c:v>
                </c:pt>
                <c:pt idx="173">
                  <c:v>88.94</c:v>
                </c:pt>
                <c:pt idx="174">
                  <c:v>88.98</c:v>
                </c:pt>
                <c:pt idx="175">
                  <c:v>89.05</c:v>
                </c:pt>
                <c:pt idx="176">
                  <c:v>89.06</c:v>
                </c:pt>
                <c:pt idx="177">
                  <c:v>89.1</c:v>
                </c:pt>
                <c:pt idx="178">
                  <c:v>89.11</c:v>
                </c:pt>
                <c:pt idx="179">
                  <c:v>89.14</c:v>
                </c:pt>
                <c:pt idx="180">
                  <c:v>89.16</c:v>
                </c:pt>
                <c:pt idx="181">
                  <c:v>89.18</c:v>
                </c:pt>
                <c:pt idx="182">
                  <c:v>89.2</c:v>
                </c:pt>
                <c:pt idx="183">
                  <c:v>89.2</c:v>
                </c:pt>
                <c:pt idx="184">
                  <c:v>89.2</c:v>
                </c:pt>
                <c:pt idx="185">
                  <c:v>89.21</c:v>
                </c:pt>
                <c:pt idx="186">
                  <c:v>89.22</c:v>
                </c:pt>
                <c:pt idx="187">
                  <c:v>89.27</c:v>
                </c:pt>
                <c:pt idx="188">
                  <c:v>89.27</c:v>
                </c:pt>
                <c:pt idx="189">
                  <c:v>89.28</c:v>
                </c:pt>
                <c:pt idx="190">
                  <c:v>89.32</c:v>
                </c:pt>
                <c:pt idx="191">
                  <c:v>89.32</c:v>
                </c:pt>
                <c:pt idx="192">
                  <c:v>89.32</c:v>
                </c:pt>
                <c:pt idx="193">
                  <c:v>89.34</c:v>
                </c:pt>
                <c:pt idx="194">
                  <c:v>89.38</c:v>
                </c:pt>
                <c:pt idx="195">
                  <c:v>89.42</c:v>
                </c:pt>
                <c:pt idx="196">
                  <c:v>89.45</c:v>
                </c:pt>
                <c:pt idx="197">
                  <c:v>89.52</c:v>
                </c:pt>
                <c:pt idx="198">
                  <c:v>89.67</c:v>
                </c:pt>
                <c:pt idx="199">
                  <c:v>89.84</c:v>
                </c:pt>
                <c:pt idx="200">
                  <c:v>89.85</c:v>
                </c:pt>
                <c:pt idx="201">
                  <c:v>89.86</c:v>
                </c:pt>
                <c:pt idx="202">
                  <c:v>89.93</c:v>
                </c:pt>
                <c:pt idx="203">
                  <c:v>89.99</c:v>
                </c:pt>
                <c:pt idx="204">
                  <c:v>90.08</c:v>
                </c:pt>
                <c:pt idx="205">
                  <c:v>90.12</c:v>
                </c:pt>
                <c:pt idx="206">
                  <c:v>90.16</c:v>
                </c:pt>
                <c:pt idx="207">
                  <c:v>90.16</c:v>
                </c:pt>
                <c:pt idx="208">
                  <c:v>90.47</c:v>
                </c:pt>
                <c:pt idx="209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90-4F33-A7A1-8D57F30E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74415"/>
        <c:axId val="1"/>
      </c:scatterChart>
      <c:valAx>
        <c:axId val="1158574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7441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HP23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'[3]hp23 (kacau)'!$C$20:$C$280</c:f>
              <c:numCache>
                <c:formatCode>General</c:formatCode>
                <c:ptCount val="261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9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7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6</c:v>
                </c:pt>
                <c:pt idx="62">
                  <c:v>6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6</c:v>
                </c:pt>
                <c:pt idx="81">
                  <c:v>7</c:v>
                </c:pt>
                <c:pt idx="82">
                  <c:v>7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5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6</c:v>
                </c:pt>
                <c:pt idx="181">
                  <c:v>6</c:v>
                </c:pt>
                <c:pt idx="182">
                  <c:v>6</c:v>
                </c:pt>
                <c:pt idx="183">
                  <c:v>6</c:v>
                </c:pt>
                <c:pt idx="184">
                  <c:v>6</c:v>
                </c:pt>
                <c:pt idx="185">
                  <c:v>6</c:v>
                </c:pt>
                <c:pt idx="186">
                  <c:v>6</c:v>
                </c:pt>
                <c:pt idx="187">
                  <c:v>6</c:v>
                </c:pt>
                <c:pt idx="188">
                  <c:v>6</c:v>
                </c:pt>
                <c:pt idx="189">
                  <c:v>6</c:v>
                </c:pt>
                <c:pt idx="190">
                  <c:v>6</c:v>
                </c:pt>
                <c:pt idx="191">
                  <c:v>6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6</c:v>
                </c:pt>
                <c:pt idx="196">
                  <c:v>6</c:v>
                </c:pt>
                <c:pt idx="197">
                  <c:v>6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6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</c:v>
                </c:pt>
                <c:pt idx="208">
                  <c:v>6</c:v>
                </c:pt>
                <c:pt idx="209">
                  <c:v>6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5</c:v>
                </c:pt>
                <c:pt idx="247">
                  <c:v>5</c:v>
                </c:pt>
                <c:pt idx="248">
                  <c:v>5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5</c:v>
                </c:pt>
              </c:numCache>
            </c:numRef>
          </c:xVal>
          <c:yVal>
            <c:numRef>
              <c:f>'[3]hp23 (kacau)'!$B$20:$B$280</c:f>
              <c:numCache>
                <c:formatCode>General</c:formatCode>
                <c:ptCount val="261"/>
                <c:pt idx="0">
                  <c:v>77.77</c:v>
                </c:pt>
                <c:pt idx="1">
                  <c:v>85.59</c:v>
                </c:pt>
                <c:pt idx="2">
                  <c:v>82.92</c:v>
                </c:pt>
                <c:pt idx="3">
                  <c:v>78.81</c:v>
                </c:pt>
                <c:pt idx="4">
                  <c:v>77.2</c:v>
                </c:pt>
                <c:pt idx="5">
                  <c:v>76.650000000000006</c:v>
                </c:pt>
                <c:pt idx="6">
                  <c:v>75.44</c:v>
                </c:pt>
                <c:pt idx="7">
                  <c:v>68.87</c:v>
                </c:pt>
                <c:pt idx="8">
                  <c:v>81.790000000000006</c:v>
                </c:pt>
                <c:pt idx="9">
                  <c:v>86.72</c:v>
                </c:pt>
                <c:pt idx="10">
                  <c:v>86.49</c:v>
                </c:pt>
                <c:pt idx="11">
                  <c:v>86.22</c:v>
                </c:pt>
                <c:pt idx="12">
                  <c:v>83.71</c:v>
                </c:pt>
                <c:pt idx="13">
                  <c:v>77.03</c:v>
                </c:pt>
                <c:pt idx="14">
                  <c:v>81.42</c:v>
                </c:pt>
                <c:pt idx="15">
                  <c:v>84.93</c:v>
                </c:pt>
                <c:pt idx="16">
                  <c:v>81.47</c:v>
                </c:pt>
                <c:pt idx="17">
                  <c:v>80.099999999999994</c:v>
                </c:pt>
                <c:pt idx="18">
                  <c:v>80.58</c:v>
                </c:pt>
                <c:pt idx="19">
                  <c:v>80.78</c:v>
                </c:pt>
                <c:pt idx="20">
                  <c:v>76.75</c:v>
                </c:pt>
                <c:pt idx="21">
                  <c:v>70.87</c:v>
                </c:pt>
                <c:pt idx="22">
                  <c:v>72.150000000000006</c:v>
                </c:pt>
                <c:pt idx="23">
                  <c:v>82.03</c:v>
                </c:pt>
                <c:pt idx="24">
                  <c:v>89.84</c:v>
                </c:pt>
                <c:pt idx="25">
                  <c:v>90.16</c:v>
                </c:pt>
                <c:pt idx="26">
                  <c:v>89.28</c:v>
                </c:pt>
                <c:pt idx="27">
                  <c:v>89.22</c:v>
                </c:pt>
                <c:pt idx="28">
                  <c:v>89.11</c:v>
                </c:pt>
                <c:pt idx="29">
                  <c:v>88.47</c:v>
                </c:pt>
                <c:pt idx="30">
                  <c:v>87.71</c:v>
                </c:pt>
                <c:pt idx="31">
                  <c:v>87.57</c:v>
                </c:pt>
                <c:pt idx="32">
                  <c:v>87.43</c:v>
                </c:pt>
                <c:pt idx="33">
                  <c:v>87.16</c:v>
                </c:pt>
                <c:pt idx="34">
                  <c:v>85.22</c:v>
                </c:pt>
                <c:pt idx="35">
                  <c:v>77.760000000000005</c:v>
                </c:pt>
                <c:pt idx="36">
                  <c:v>71.650000000000006</c:v>
                </c:pt>
                <c:pt idx="37">
                  <c:v>72.73</c:v>
                </c:pt>
                <c:pt idx="38">
                  <c:v>82.64</c:v>
                </c:pt>
                <c:pt idx="39">
                  <c:v>82.14</c:v>
                </c:pt>
                <c:pt idx="40">
                  <c:v>81.64</c:v>
                </c:pt>
                <c:pt idx="41">
                  <c:v>80.78</c:v>
                </c:pt>
                <c:pt idx="42">
                  <c:v>80.33</c:v>
                </c:pt>
                <c:pt idx="43">
                  <c:v>80.319999999999993</c:v>
                </c:pt>
                <c:pt idx="44">
                  <c:v>79.89</c:v>
                </c:pt>
                <c:pt idx="45">
                  <c:v>79.42</c:v>
                </c:pt>
                <c:pt idx="46">
                  <c:v>79.2</c:v>
                </c:pt>
                <c:pt idx="47">
                  <c:v>78.930000000000007</c:v>
                </c:pt>
                <c:pt idx="48">
                  <c:v>78.489999999999995</c:v>
                </c:pt>
                <c:pt idx="49">
                  <c:v>77.56</c:v>
                </c:pt>
                <c:pt idx="50">
                  <c:v>74.709999999999994</c:v>
                </c:pt>
                <c:pt idx="51">
                  <c:v>72.63</c:v>
                </c:pt>
                <c:pt idx="52">
                  <c:v>69.08</c:v>
                </c:pt>
                <c:pt idx="53">
                  <c:v>79.97</c:v>
                </c:pt>
                <c:pt idx="54">
                  <c:v>81.209999999999994</c:v>
                </c:pt>
                <c:pt idx="55">
                  <c:v>81.540000000000006</c:v>
                </c:pt>
                <c:pt idx="56">
                  <c:v>86.81</c:v>
                </c:pt>
                <c:pt idx="57">
                  <c:v>86.87</c:v>
                </c:pt>
                <c:pt idx="58">
                  <c:v>85.6</c:v>
                </c:pt>
                <c:pt idx="59">
                  <c:v>83.66</c:v>
                </c:pt>
                <c:pt idx="60">
                  <c:v>82.21</c:v>
                </c:pt>
                <c:pt idx="61">
                  <c:v>81.319999999999993</c:v>
                </c:pt>
                <c:pt idx="62">
                  <c:v>80.760000000000005</c:v>
                </c:pt>
                <c:pt idx="63">
                  <c:v>80.56</c:v>
                </c:pt>
                <c:pt idx="64">
                  <c:v>78.349999999999994</c:v>
                </c:pt>
                <c:pt idx="65">
                  <c:v>87.76</c:v>
                </c:pt>
                <c:pt idx="66">
                  <c:v>88.62</c:v>
                </c:pt>
                <c:pt idx="67">
                  <c:v>87.35</c:v>
                </c:pt>
                <c:pt idx="68">
                  <c:v>87.2</c:v>
                </c:pt>
                <c:pt idx="69">
                  <c:v>87.02</c:v>
                </c:pt>
                <c:pt idx="70">
                  <c:v>86.8</c:v>
                </c:pt>
                <c:pt idx="71">
                  <c:v>86.15</c:v>
                </c:pt>
                <c:pt idx="72">
                  <c:v>83.09</c:v>
                </c:pt>
                <c:pt idx="73">
                  <c:v>81.08</c:v>
                </c:pt>
                <c:pt idx="74">
                  <c:v>73.260000000000005</c:v>
                </c:pt>
                <c:pt idx="75">
                  <c:v>85.95</c:v>
                </c:pt>
                <c:pt idx="76">
                  <c:v>88.45</c:v>
                </c:pt>
                <c:pt idx="77">
                  <c:v>89.85</c:v>
                </c:pt>
                <c:pt idx="78">
                  <c:v>89.86</c:v>
                </c:pt>
                <c:pt idx="79">
                  <c:v>90.12</c:v>
                </c:pt>
                <c:pt idx="80">
                  <c:v>89.16</c:v>
                </c:pt>
                <c:pt idx="81">
                  <c:v>88.9</c:v>
                </c:pt>
                <c:pt idx="82">
                  <c:v>88.3</c:v>
                </c:pt>
                <c:pt idx="83">
                  <c:v>90.16</c:v>
                </c:pt>
                <c:pt idx="84">
                  <c:v>88.1</c:v>
                </c:pt>
                <c:pt idx="85">
                  <c:v>87.95</c:v>
                </c:pt>
                <c:pt idx="86">
                  <c:v>88.78</c:v>
                </c:pt>
                <c:pt idx="87">
                  <c:v>89.27</c:v>
                </c:pt>
                <c:pt idx="88">
                  <c:v>88.94</c:v>
                </c:pt>
                <c:pt idx="89">
                  <c:v>88.69</c:v>
                </c:pt>
                <c:pt idx="90">
                  <c:v>88.5</c:v>
                </c:pt>
                <c:pt idx="91">
                  <c:v>88.82</c:v>
                </c:pt>
                <c:pt idx="92">
                  <c:v>89.05</c:v>
                </c:pt>
                <c:pt idx="93">
                  <c:v>88.98</c:v>
                </c:pt>
                <c:pt idx="94">
                  <c:v>88.87</c:v>
                </c:pt>
                <c:pt idx="95">
                  <c:v>86.1</c:v>
                </c:pt>
                <c:pt idx="96">
                  <c:v>84.18</c:v>
                </c:pt>
                <c:pt idx="97">
                  <c:v>84.43</c:v>
                </c:pt>
                <c:pt idx="98">
                  <c:v>84.75</c:v>
                </c:pt>
                <c:pt idx="99">
                  <c:v>88.86</c:v>
                </c:pt>
                <c:pt idx="100">
                  <c:v>88.57</c:v>
                </c:pt>
                <c:pt idx="101">
                  <c:v>89.42</c:v>
                </c:pt>
                <c:pt idx="102">
                  <c:v>89.21</c:v>
                </c:pt>
                <c:pt idx="103">
                  <c:v>89.45</c:v>
                </c:pt>
                <c:pt idx="104">
                  <c:v>89.1</c:v>
                </c:pt>
                <c:pt idx="105">
                  <c:v>87.92</c:v>
                </c:pt>
                <c:pt idx="106">
                  <c:v>87.17</c:v>
                </c:pt>
                <c:pt idx="107">
                  <c:v>86.42</c:v>
                </c:pt>
                <c:pt idx="108">
                  <c:v>86.35</c:v>
                </c:pt>
                <c:pt idx="109">
                  <c:v>86</c:v>
                </c:pt>
                <c:pt idx="110">
                  <c:v>85.83</c:v>
                </c:pt>
                <c:pt idx="111">
                  <c:v>85.69</c:v>
                </c:pt>
                <c:pt idx="112">
                  <c:v>85.59</c:v>
                </c:pt>
                <c:pt idx="113">
                  <c:v>84.96</c:v>
                </c:pt>
                <c:pt idx="114">
                  <c:v>82.09</c:v>
                </c:pt>
                <c:pt idx="115">
                  <c:v>79.75</c:v>
                </c:pt>
                <c:pt idx="116">
                  <c:v>83</c:v>
                </c:pt>
                <c:pt idx="117">
                  <c:v>88.87</c:v>
                </c:pt>
                <c:pt idx="118">
                  <c:v>90.72</c:v>
                </c:pt>
                <c:pt idx="119">
                  <c:v>89.2</c:v>
                </c:pt>
                <c:pt idx="120">
                  <c:v>89.14</c:v>
                </c:pt>
                <c:pt idx="121">
                  <c:v>89.93</c:v>
                </c:pt>
                <c:pt idx="122">
                  <c:v>89.27</c:v>
                </c:pt>
                <c:pt idx="123">
                  <c:v>89.32</c:v>
                </c:pt>
                <c:pt idx="124">
                  <c:v>89.32</c:v>
                </c:pt>
                <c:pt idx="125">
                  <c:v>88.53</c:v>
                </c:pt>
                <c:pt idx="126">
                  <c:v>87.12</c:v>
                </c:pt>
                <c:pt idx="127">
                  <c:v>84.86</c:v>
                </c:pt>
                <c:pt idx="128">
                  <c:v>80.12</c:v>
                </c:pt>
                <c:pt idx="129">
                  <c:v>79.61</c:v>
                </c:pt>
                <c:pt idx="130">
                  <c:v>84.05</c:v>
                </c:pt>
                <c:pt idx="131">
                  <c:v>84.05</c:v>
                </c:pt>
                <c:pt idx="132">
                  <c:v>84.66</c:v>
                </c:pt>
                <c:pt idx="133">
                  <c:v>85.5</c:v>
                </c:pt>
                <c:pt idx="134">
                  <c:v>87.79</c:v>
                </c:pt>
                <c:pt idx="135">
                  <c:v>88.9</c:v>
                </c:pt>
                <c:pt idx="136">
                  <c:v>87.46</c:v>
                </c:pt>
                <c:pt idx="137">
                  <c:v>86.62</c:v>
                </c:pt>
                <c:pt idx="138">
                  <c:v>86.85</c:v>
                </c:pt>
                <c:pt idx="139">
                  <c:v>87.06</c:v>
                </c:pt>
                <c:pt idx="140">
                  <c:v>87.08</c:v>
                </c:pt>
                <c:pt idx="141">
                  <c:v>87.24</c:v>
                </c:pt>
                <c:pt idx="142">
                  <c:v>87.24</c:v>
                </c:pt>
                <c:pt idx="143">
                  <c:v>86.76</c:v>
                </c:pt>
                <c:pt idx="144">
                  <c:v>84.94</c:v>
                </c:pt>
                <c:pt idx="145">
                  <c:v>80.89</c:v>
                </c:pt>
                <c:pt idx="146">
                  <c:v>75.81</c:v>
                </c:pt>
                <c:pt idx="147">
                  <c:v>81.78</c:v>
                </c:pt>
                <c:pt idx="148">
                  <c:v>85.21</c:v>
                </c:pt>
                <c:pt idx="149">
                  <c:v>89.18</c:v>
                </c:pt>
                <c:pt idx="150">
                  <c:v>89.06</c:v>
                </c:pt>
                <c:pt idx="151">
                  <c:v>89.2</c:v>
                </c:pt>
                <c:pt idx="152">
                  <c:v>89.32</c:v>
                </c:pt>
                <c:pt idx="153">
                  <c:v>90.08</c:v>
                </c:pt>
                <c:pt idx="154">
                  <c:v>89.52</c:v>
                </c:pt>
                <c:pt idx="155">
                  <c:v>89.2</c:v>
                </c:pt>
                <c:pt idx="156">
                  <c:v>87.65</c:v>
                </c:pt>
                <c:pt idx="157">
                  <c:v>87.43</c:v>
                </c:pt>
                <c:pt idx="158">
                  <c:v>86.62</c:v>
                </c:pt>
                <c:pt idx="159">
                  <c:v>86.59</c:v>
                </c:pt>
                <c:pt idx="160">
                  <c:v>86.53</c:v>
                </c:pt>
                <c:pt idx="161">
                  <c:v>84.26</c:v>
                </c:pt>
                <c:pt idx="162">
                  <c:v>82.66</c:v>
                </c:pt>
                <c:pt idx="163">
                  <c:v>78.87</c:v>
                </c:pt>
                <c:pt idx="164">
                  <c:v>76.17</c:v>
                </c:pt>
                <c:pt idx="165">
                  <c:v>70.819999999999993</c:v>
                </c:pt>
                <c:pt idx="166">
                  <c:v>71.650000000000006</c:v>
                </c:pt>
                <c:pt idx="167">
                  <c:v>73.12</c:v>
                </c:pt>
                <c:pt idx="168">
                  <c:v>74.12</c:v>
                </c:pt>
                <c:pt idx="169">
                  <c:v>81.459999999999994</c:v>
                </c:pt>
                <c:pt idx="170">
                  <c:v>81.94</c:v>
                </c:pt>
                <c:pt idx="171">
                  <c:v>82.75</c:v>
                </c:pt>
                <c:pt idx="172">
                  <c:v>82.58</c:v>
                </c:pt>
                <c:pt idx="173">
                  <c:v>83.04</c:v>
                </c:pt>
                <c:pt idx="174">
                  <c:v>83.66</c:v>
                </c:pt>
                <c:pt idx="175">
                  <c:v>84.33</c:v>
                </c:pt>
                <c:pt idx="176">
                  <c:v>84.75</c:v>
                </c:pt>
                <c:pt idx="177">
                  <c:v>84.94</c:v>
                </c:pt>
                <c:pt idx="178">
                  <c:v>84.96</c:v>
                </c:pt>
                <c:pt idx="179">
                  <c:v>85.18</c:v>
                </c:pt>
                <c:pt idx="180">
                  <c:v>87.6</c:v>
                </c:pt>
                <c:pt idx="181">
                  <c:v>87.39</c:v>
                </c:pt>
                <c:pt idx="182">
                  <c:v>87.87</c:v>
                </c:pt>
                <c:pt idx="183">
                  <c:v>88.38</c:v>
                </c:pt>
                <c:pt idx="184">
                  <c:v>90.47</c:v>
                </c:pt>
                <c:pt idx="185">
                  <c:v>88.91</c:v>
                </c:pt>
                <c:pt idx="186">
                  <c:v>89.67</c:v>
                </c:pt>
                <c:pt idx="187">
                  <c:v>89.34</c:v>
                </c:pt>
                <c:pt idx="188">
                  <c:v>88.22</c:v>
                </c:pt>
                <c:pt idx="189">
                  <c:v>87.86</c:v>
                </c:pt>
                <c:pt idx="190">
                  <c:v>87.8</c:v>
                </c:pt>
                <c:pt idx="191">
                  <c:v>87.82</c:v>
                </c:pt>
                <c:pt idx="192">
                  <c:v>87.81</c:v>
                </c:pt>
                <c:pt idx="193">
                  <c:v>87.81</c:v>
                </c:pt>
                <c:pt idx="194">
                  <c:v>87.76</c:v>
                </c:pt>
                <c:pt idx="195">
                  <c:v>87.73</c:v>
                </c:pt>
                <c:pt idx="196">
                  <c:v>86.62</c:v>
                </c:pt>
                <c:pt idx="197">
                  <c:v>84.61</c:v>
                </c:pt>
                <c:pt idx="198">
                  <c:v>81.25</c:v>
                </c:pt>
                <c:pt idx="199">
                  <c:v>82.58</c:v>
                </c:pt>
                <c:pt idx="200">
                  <c:v>83.37</c:v>
                </c:pt>
                <c:pt idx="201">
                  <c:v>83.7</c:v>
                </c:pt>
                <c:pt idx="202">
                  <c:v>84.38</c:v>
                </c:pt>
                <c:pt idx="203">
                  <c:v>85.51</c:v>
                </c:pt>
                <c:pt idx="204">
                  <c:v>86.5</c:v>
                </c:pt>
                <c:pt idx="205">
                  <c:v>86.53</c:v>
                </c:pt>
                <c:pt idx="206">
                  <c:v>89.99</c:v>
                </c:pt>
                <c:pt idx="207">
                  <c:v>89.38</c:v>
                </c:pt>
                <c:pt idx="208">
                  <c:v>88.77</c:v>
                </c:pt>
                <c:pt idx="209">
                  <c:v>87.89</c:v>
                </c:pt>
                <c:pt idx="210">
                  <c:v>86.51</c:v>
                </c:pt>
                <c:pt idx="211">
                  <c:v>85.2</c:v>
                </c:pt>
                <c:pt idx="212">
                  <c:v>83.89</c:v>
                </c:pt>
                <c:pt idx="213">
                  <c:v>83.8</c:v>
                </c:pt>
                <c:pt idx="214">
                  <c:v>83.66</c:v>
                </c:pt>
                <c:pt idx="215">
                  <c:v>83.53</c:v>
                </c:pt>
                <c:pt idx="216">
                  <c:v>83.4</c:v>
                </c:pt>
                <c:pt idx="217">
                  <c:v>82.98</c:v>
                </c:pt>
                <c:pt idx="218">
                  <c:v>82.75</c:v>
                </c:pt>
                <c:pt idx="219">
                  <c:v>80.790000000000006</c:v>
                </c:pt>
                <c:pt idx="220">
                  <c:v>72.7</c:v>
                </c:pt>
                <c:pt idx="221">
                  <c:v>74.930000000000007</c:v>
                </c:pt>
                <c:pt idx="222">
                  <c:v>77.36</c:v>
                </c:pt>
                <c:pt idx="223">
                  <c:v>81.84</c:v>
                </c:pt>
                <c:pt idx="224">
                  <c:v>82.42</c:v>
                </c:pt>
                <c:pt idx="225">
                  <c:v>83.5</c:v>
                </c:pt>
                <c:pt idx="226">
                  <c:v>85.29</c:v>
                </c:pt>
                <c:pt idx="227">
                  <c:v>85.91</c:v>
                </c:pt>
                <c:pt idx="228">
                  <c:v>85.26</c:v>
                </c:pt>
                <c:pt idx="229">
                  <c:v>83.53</c:v>
                </c:pt>
                <c:pt idx="230">
                  <c:v>82.3</c:v>
                </c:pt>
                <c:pt idx="231">
                  <c:v>81.599999999999994</c:v>
                </c:pt>
                <c:pt idx="232">
                  <c:v>80.92</c:v>
                </c:pt>
                <c:pt idx="233">
                  <c:v>80.83</c:v>
                </c:pt>
                <c:pt idx="234">
                  <c:v>80.75</c:v>
                </c:pt>
                <c:pt idx="235">
                  <c:v>80.59</c:v>
                </c:pt>
                <c:pt idx="236">
                  <c:v>79.98</c:v>
                </c:pt>
                <c:pt idx="237">
                  <c:v>79.75</c:v>
                </c:pt>
                <c:pt idx="238">
                  <c:v>79.03</c:v>
                </c:pt>
                <c:pt idx="239">
                  <c:v>78.739999999999995</c:v>
                </c:pt>
                <c:pt idx="240">
                  <c:v>76.58</c:v>
                </c:pt>
                <c:pt idx="241">
                  <c:v>72.22</c:v>
                </c:pt>
                <c:pt idx="242">
                  <c:v>69.12</c:v>
                </c:pt>
                <c:pt idx="243">
                  <c:v>68.66</c:v>
                </c:pt>
                <c:pt idx="244">
                  <c:v>72.95</c:v>
                </c:pt>
                <c:pt idx="245">
                  <c:v>74.569999999999993</c:v>
                </c:pt>
                <c:pt idx="246">
                  <c:v>76.94</c:v>
                </c:pt>
                <c:pt idx="247">
                  <c:v>79.19</c:v>
                </c:pt>
                <c:pt idx="248">
                  <c:v>81.709999999999994</c:v>
                </c:pt>
                <c:pt idx="249">
                  <c:v>83.43</c:v>
                </c:pt>
                <c:pt idx="250">
                  <c:v>84.86</c:v>
                </c:pt>
                <c:pt idx="251">
                  <c:v>84.9</c:v>
                </c:pt>
                <c:pt idx="252">
                  <c:v>85.2</c:v>
                </c:pt>
                <c:pt idx="253">
                  <c:v>83.53</c:v>
                </c:pt>
                <c:pt idx="254">
                  <c:v>82.87</c:v>
                </c:pt>
                <c:pt idx="255">
                  <c:v>81.97</c:v>
                </c:pt>
                <c:pt idx="256">
                  <c:v>81.819999999999993</c:v>
                </c:pt>
                <c:pt idx="257">
                  <c:v>81.62</c:v>
                </c:pt>
                <c:pt idx="258">
                  <c:v>81.569999999999993</c:v>
                </c:pt>
                <c:pt idx="259">
                  <c:v>81.209999999999994</c:v>
                </c:pt>
                <c:pt idx="260">
                  <c:v>81.02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B4-4CF1-9A4E-2345A992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91055"/>
        <c:axId val="1"/>
      </c:scatterChart>
      <c:valAx>
        <c:axId val="1158591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9105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HP29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'[3]HP29 (sort+eliminate)'!$C$20:$C$287</c:f>
              <c:numCache>
                <c:formatCode>General</c:formatCode>
                <c:ptCount val="268"/>
                <c:pt idx="0">
                  <c:v>-12</c:v>
                </c:pt>
                <c:pt idx="1">
                  <c:v>-12</c:v>
                </c:pt>
                <c:pt idx="2">
                  <c:v>-12</c:v>
                </c:pt>
                <c:pt idx="3">
                  <c:v>-12</c:v>
                </c:pt>
                <c:pt idx="4">
                  <c:v>-12</c:v>
                </c:pt>
                <c:pt idx="5">
                  <c:v>-12</c:v>
                </c:pt>
                <c:pt idx="6">
                  <c:v>-12</c:v>
                </c:pt>
                <c:pt idx="7">
                  <c:v>-12</c:v>
                </c:pt>
                <c:pt idx="8">
                  <c:v>-12</c:v>
                </c:pt>
                <c:pt idx="9">
                  <c:v>-12</c:v>
                </c:pt>
                <c:pt idx="10">
                  <c:v>-12</c:v>
                </c:pt>
                <c:pt idx="11">
                  <c:v>-12</c:v>
                </c:pt>
                <c:pt idx="12">
                  <c:v>-12</c:v>
                </c:pt>
                <c:pt idx="13">
                  <c:v>-12</c:v>
                </c:pt>
                <c:pt idx="14">
                  <c:v>-12</c:v>
                </c:pt>
                <c:pt idx="15">
                  <c:v>-12</c:v>
                </c:pt>
                <c:pt idx="16">
                  <c:v>-12</c:v>
                </c:pt>
                <c:pt idx="17">
                  <c:v>-12</c:v>
                </c:pt>
                <c:pt idx="18">
                  <c:v>-12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5</c:v>
                </c:pt>
                <c:pt idx="185">
                  <c:v>5</c:v>
                </c:pt>
                <c:pt idx="186">
                  <c:v>5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5</c:v>
                </c:pt>
                <c:pt idx="247">
                  <c:v>5</c:v>
                </c:pt>
                <c:pt idx="248">
                  <c:v>5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5</c:v>
                </c:pt>
                <c:pt idx="261">
                  <c:v>5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</c:numCache>
            </c:numRef>
          </c:xVal>
          <c:yVal>
            <c:numRef>
              <c:f>'[3]HP29 (sort+eliminate)'!$B$20:$B$287</c:f>
              <c:numCache>
                <c:formatCode>General</c:formatCode>
                <c:ptCount val="268"/>
                <c:pt idx="0">
                  <c:v>68.53</c:v>
                </c:pt>
                <c:pt idx="1">
                  <c:v>68.66</c:v>
                </c:pt>
                <c:pt idx="2">
                  <c:v>68.83</c:v>
                </c:pt>
                <c:pt idx="3">
                  <c:v>68.87</c:v>
                </c:pt>
                <c:pt idx="4">
                  <c:v>69.12</c:v>
                </c:pt>
                <c:pt idx="5">
                  <c:v>69.67</c:v>
                </c:pt>
                <c:pt idx="6">
                  <c:v>69.83</c:v>
                </c:pt>
                <c:pt idx="7">
                  <c:v>70.150000000000006</c:v>
                </c:pt>
                <c:pt idx="8">
                  <c:v>70.37</c:v>
                </c:pt>
                <c:pt idx="9">
                  <c:v>70.819999999999993</c:v>
                </c:pt>
                <c:pt idx="10">
                  <c:v>70.87</c:v>
                </c:pt>
                <c:pt idx="11">
                  <c:v>71.150000000000006</c:v>
                </c:pt>
                <c:pt idx="12">
                  <c:v>71.650000000000006</c:v>
                </c:pt>
                <c:pt idx="13">
                  <c:v>72.22</c:v>
                </c:pt>
                <c:pt idx="14">
                  <c:v>72.48</c:v>
                </c:pt>
                <c:pt idx="15">
                  <c:v>72.63</c:v>
                </c:pt>
                <c:pt idx="16">
                  <c:v>72.7</c:v>
                </c:pt>
                <c:pt idx="17">
                  <c:v>72.73</c:v>
                </c:pt>
                <c:pt idx="18">
                  <c:v>72.95</c:v>
                </c:pt>
                <c:pt idx="19">
                  <c:v>77.03</c:v>
                </c:pt>
                <c:pt idx="20">
                  <c:v>77.2</c:v>
                </c:pt>
                <c:pt idx="21">
                  <c:v>77.36</c:v>
                </c:pt>
                <c:pt idx="22">
                  <c:v>77.56</c:v>
                </c:pt>
                <c:pt idx="23">
                  <c:v>77.760000000000005</c:v>
                </c:pt>
                <c:pt idx="24">
                  <c:v>77.77</c:v>
                </c:pt>
                <c:pt idx="25">
                  <c:v>78.349999999999994</c:v>
                </c:pt>
                <c:pt idx="26">
                  <c:v>78.489999999999995</c:v>
                </c:pt>
                <c:pt idx="27">
                  <c:v>78.739999999999995</c:v>
                </c:pt>
                <c:pt idx="28">
                  <c:v>78.81</c:v>
                </c:pt>
                <c:pt idx="29">
                  <c:v>78.87</c:v>
                </c:pt>
                <c:pt idx="30">
                  <c:v>78.930000000000007</c:v>
                </c:pt>
                <c:pt idx="31">
                  <c:v>79.03</c:v>
                </c:pt>
                <c:pt idx="32">
                  <c:v>79.12</c:v>
                </c:pt>
                <c:pt idx="33">
                  <c:v>79.19</c:v>
                </c:pt>
                <c:pt idx="34">
                  <c:v>79.2</c:v>
                </c:pt>
                <c:pt idx="35">
                  <c:v>79.42</c:v>
                </c:pt>
                <c:pt idx="36">
                  <c:v>79.61</c:v>
                </c:pt>
                <c:pt idx="37">
                  <c:v>79.75</c:v>
                </c:pt>
                <c:pt idx="38">
                  <c:v>79.89</c:v>
                </c:pt>
                <c:pt idx="39">
                  <c:v>79.98</c:v>
                </c:pt>
                <c:pt idx="40">
                  <c:v>80.099999999999994</c:v>
                </c:pt>
                <c:pt idx="41">
                  <c:v>80.12</c:v>
                </c:pt>
                <c:pt idx="42">
                  <c:v>80.260000000000005</c:v>
                </c:pt>
                <c:pt idx="43">
                  <c:v>80.319999999999993</c:v>
                </c:pt>
                <c:pt idx="44">
                  <c:v>80.33</c:v>
                </c:pt>
                <c:pt idx="45">
                  <c:v>80.45</c:v>
                </c:pt>
                <c:pt idx="46">
                  <c:v>80.47</c:v>
                </c:pt>
                <c:pt idx="47">
                  <c:v>80.58</c:v>
                </c:pt>
                <c:pt idx="48">
                  <c:v>80.59</c:v>
                </c:pt>
                <c:pt idx="49">
                  <c:v>80.75</c:v>
                </c:pt>
                <c:pt idx="50">
                  <c:v>80.760000000000005</c:v>
                </c:pt>
                <c:pt idx="51">
                  <c:v>80.78</c:v>
                </c:pt>
                <c:pt idx="52">
                  <c:v>80.78</c:v>
                </c:pt>
                <c:pt idx="53">
                  <c:v>80.790000000000006</c:v>
                </c:pt>
                <c:pt idx="54">
                  <c:v>80.83</c:v>
                </c:pt>
                <c:pt idx="55">
                  <c:v>80.89</c:v>
                </c:pt>
                <c:pt idx="56">
                  <c:v>80.92</c:v>
                </c:pt>
                <c:pt idx="57">
                  <c:v>81.02</c:v>
                </c:pt>
                <c:pt idx="58">
                  <c:v>81.08</c:v>
                </c:pt>
                <c:pt idx="59">
                  <c:v>81.209999999999994</c:v>
                </c:pt>
                <c:pt idx="60">
                  <c:v>81.209999999999994</c:v>
                </c:pt>
                <c:pt idx="61">
                  <c:v>81.25</c:v>
                </c:pt>
                <c:pt idx="62">
                  <c:v>81.319999999999993</c:v>
                </c:pt>
                <c:pt idx="63">
                  <c:v>81.42</c:v>
                </c:pt>
                <c:pt idx="64">
                  <c:v>81.459999999999994</c:v>
                </c:pt>
                <c:pt idx="65">
                  <c:v>81.47</c:v>
                </c:pt>
                <c:pt idx="66">
                  <c:v>81.540000000000006</c:v>
                </c:pt>
                <c:pt idx="67">
                  <c:v>81.569999999999993</c:v>
                </c:pt>
                <c:pt idx="68">
                  <c:v>81.599999999999994</c:v>
                </c:pt>
                <c:pt idx="69">
                  <c:v>81.62</c:v>
                </c:pt>
                <c:pt idx="70">
                  <c:v>81.709999999999994</c:v>
                </c:pt>
                <c:pt idx="71">
                  <c:v>81.78</c:v>
                </c:pt>
                <c:pt idx="72">
                  <c:v>81.790000000000006</c:v>
                </c:pt>
                <c:pt idx="73">
                  <c:v>81.819999999999993</c:v>
                </c:pt>
                <c:pt idx="74">
                  <c:v>81.84</c:v>
                </c:pt>
                <c:pt idx="75">
                  <c:v>81.84</c:v>
                </c:pt>
                <c:pt idx="76">
                  <c:v>81.94</c:v>
                </c:pt>
                <c:pt idx="77">
                  <c:v>81.97</c:v>
                </c:pt>
                <c:pt idx="78">
                  <c:v>82.03</c:v>
                </c:pt>
                <c:pt idx="79">
                  <c:v>82.09</c:v>
                </c:pt>
                <c:pt idx="80">
                  <c:v>82.14</c:v>
                </c:pt>
                <c:pt idx="81">
                  <c:v>82.21</c:v>
                </c:pt>
                <c:pt idx="82">
                  <c:v>82.3</c:v>
                </c:pt>
                <c:pt idx="83">
                  <c:v>82.42</c:v>
                </c:pt>
                <c:pt idx="84">
                  <c:v>82.58</c:v>
                </c:pt>
                <c:pt idx="85">
                  <c:v>82.58</c:v>
                </c:pt>
                <c:pt idx="86">
                  <c:v>82.64</c:v>
                </c:pt>
                <c:pt idx="87">
                  <c:v>82.66</c:v>
                </c:pt>
                <c:pt idx="88">
                  <c:v>82.7</c:v>
                </c:pt>
                <c:pt idx="89">
                  <c:v>82.75</c:v>
                </c:pt>
                <c:pt idx="90">
                  <c:v>82.75</c:v>
                </c:pt>
                <c:pt idx="91">
                  <c:v>82.87</c:v>
                </c:pt>
                <c:pt idx="92">
                  <c:v>82.92</c:v>
                </c:pt>
                <c:pt idx="93">
                  <c:v>82.98</c:v>
                </c:pt>
                <c:pt idx="94">
                  <c:v>83.04</c:v>
                </c:pt>
                <c:pt idx="95">
                  <c:v>83.09</c:v>
                </c:pt>
                <c:pt idx="96">
                  <c:v>83.25</c:v>
                </c:pt>
                <c:pt idx="97">
                  <c:v>83.37</c:v>
                </c:pt>
                <c:pt idx="98">
                  <c:v>83.4</c:v>
                </c:pt>
                <c:pt idx="99">
                  <c:v>83.43</c:v>
                </c:pt>
                <c:pt idx="100">
                  <c:v>83.5</c:v>
                </c:pt>
                <c:pt idx="101">
                  <c:v>83.53</c:v>
                </c:pt>
                <c:pt idx="102">
                  <c:v>83.53</c:v>
                </c:pt>
                <c:pt idx="103">
                  <c:v>83.53</c:v>
                </c:pt>
                <c:pt idx="104">
                  <c:v>83.6</c:v>
                </c:pt>
                <c:pt idx="105">
                  <c:v>83.66</c:v>
                </c:pt>
                <c:pt idx="106">
                  <c:v>83.66</c:v>
                </c:pt>
                <c:pt idx="107">
                  <c:v>83.66</c:v>
                </c:pt>
                <c:pt idx="108">
                  <c:v>83.7</c:v>
                </c:pt>
                <c:pt idx="109">
                  <c:v>83.71</c:v>
                </c:pt>
                <c:pt idx="110">
                  <c:v>83.8</c:v>
                </c:pt>
                <c:pt idx="111">
                  <c:v>83.89</c:v>
                </c:pt>
                <c:pt idx="112">
                  <c:v>84.05</c:v>
                </c:pt>
                <c:pt idx="113">
                  <c:v>84.05</c:v>
                </c:pt>
                <c:pt idx="114">
                  <c:v>84.18</c:v>
                </c:pt>
                <c:pt idx="115">
                  <c:v>84.26</c:v>
                </c:pt>
                <c:pt idx="116">
                  <c:v>84.33</c:v>
                </c:pt>
                <c:pt idx="117">
                  <c:v>84.38</c:v>
                </c:pt>
                <c:pt idx="118">
                  <c:v>84.43</c:v>
                </c:pt>
                <c:pt idx="119">
                  <c:v>84.61</c:v>
                </c:pt>
                <c:pt idx="120">
                  <c:v>84.66</c:v>
                </c:pt>
                <c:pt idx="121">
                  <c:v>84.75</c:v>
                </c:pt>
                <c:pt idx="122">
                  <c:v>84.75</c:v>
                </c:pt>
                <c:pt idx="123">
                  <c:v>84.86</c:v>
                </c:pt>
                <c:pt idx="124">
                  <c:v>84.86</c:v>
                </c:pt>
                <c:pt idx="125">
                  <c:v>84.9</c:v>
                </c:pt>
                <c:pt idx="126">
                  <c:v>84.93</c:v>
                </c:pt>
                <c:pt idx="127">
                  <c:v>84.94</c:v>
                </c:pt>
                <c:pt idx="128">
                  <c:v>84.94</c:v>
                </c:pt>
                <c:pt idx="129">
                  <c:v>84.96</c:v>
                </c:pt>
                <c:pt idx="130">
                  <c:v>84.96</c:v>
                </c:pt>
                <c:pt idx="131">
                  <c:v>85.18</c:v>
                </c:pt>
                <c:pt idx="132">
                  <c:v>85.2</c:v>
                </c:pt>
                <c:pt idx="133">
                  <c:v>85.2</c:v>
                </c:pt>
                <c:pt idx="134">
                  <c:v>85.21</c:v>
                </c:pt>
                <c:pt idx="135">
                  <c:v>85.22</c:v>
                </c:pt>
                <c:pt idx="136">
                  <c:v>85.23</c:v>
                </c:pt>
                <c:pt idx="137">
                  <c:v>85.26</c:v>
                </c:pt>
                <c:pt idx="138">
                  <c:v>85.29</c:v>
                </c:pt>
                <c:pt idx="139">
                  <c:v>85.5</c:v>
                </c:pt>
                <c:pt idx="140">
                  <c:v>85.51</c:v>
                </c:pt>
                <c:pt idx="141">
                  <c:v>85.59</c:v>
                </c:pt>
                <c:pt idx="142">
                  <c:v>85.59</c:v>
                </c:pt>
                <c:pt idx="143">
                  <c:v>85.6</c:v>
                </c:pt>
                <c:pt idx="144">
                  <c:v>85.69</c:v>
                </c:pt>
                <c:pt idx="145">
                  <c:v>85.83</c:v>
                </c:pt>
                <c:pt idx="146">
                  <c:v>85.91</c:v>
                </c:pt>
                <c:pt idx="147">
                  <c:v>85.95</c:v>
                </c:pt>
                <c:pt idx="148">
                  <c:v>86</c:v>
                </c:pt>
                <c:pt idx="149">
                  <c:v>86.1</c:v>
                </c:pt>
                <c:pt idx="150">
                  <c:v>86.15</c:v>
                </c:pt>
                <c:pt idx="151">
                  <c:v>86.22</c:v>
                </c:pt>
                <c:pt idx="152">
                  <c:v>86.35</c:v>
                </c:pt>
                <c:pt idx="153">
                  <c:v>86.42</c:v>
                </c:pt>
                <c:pt idx="154">
                  <c:v>86.49</c:v>
                </c:pt>
                <c:pt idx="155">
                  <c:v>86.5</c:v>
                </c:pt>
                <c:pt idx="156">
                  <c:v>86.51</c:v>
                </c:pt>
                <c:pt idx="157">
                  <c:v>86.53</c:v>
                </c:pt>
                <c:pt idx="158">
                  <c:v>86.53</c:v>
                </c:pt>
                <c:pt idx="159">
                  <c:v>86.55</c:v>
                </c:pt>
                <c:pt idx="160">
                  <c:v>86.58</c:v>
                </c:pt>
                <c:pt idx="161">
                  <c:v>86.59</c:v>
                </c:pt>
                <c:pt idx="162">
                  <c:v>86.62</c:v>
                </c:pt>
                <c:pt idx="163">
                  <c:v>86.62</c:v>
                </c:pt>
                <c:pt idx="164">
                  <c:v>86.62</c:v>
                </c:pt>
                <c:pt idx="165">
                  <c:v>86.7</c:v>
                </c:pt>
                <c:pt idx="166">
                  <c:v>86.72</c:v>
                </c:pt>
                <c:pt idx="167">
                  <c:v>86.76</c:v>
                </c:pt>
                <c:pt idx="168">
                  <c:v>86.8</c:v>
                </c:pt>
                <c:pt idx="169">
                  <c:v>86.81</c:v>
                </c:pt>
                <c:pt idx="170">
                  <c:v>86.85</c:v>
                </c:pt>
                <c:pt idx="171">
                  <c:v>86.87</c:v>
                </c:pt>
                <c:pt idx="172">
                  <c:v>87.02</c:v>
                </c:pt>
                <c:pt idx="173">
                  <c:v>87.06</c:v>
                </c:pt>
                <c:pt idx="174">
                  <c:v>87.08</c:v>
                </c:pt>
                <c:pt idx="175">
                  <c:v>87.12</c:v>
                </c:pt>
                <c:pt idx="176">
                  <c:v>87.16</c:v>
                </c:pt>
                <c:pt idx="177">
                  <c:v>87.17</c:v>
                </c:pt>
                <c:pt idx="178">
                  <c:v>87.2</c:v>
                </c:pt>
                <c:pt idx="179">
                  <c:v>87.24</c:v>
                </c:pt>
                <c:pt idx="180">
                  <c:v>87.24</c:v>
                </c:pt>
                <c:pt idx="181">
                  <c:v>87.35</c:v>
                </c:pt>
                <c:pt idx="182">
                  <c:v>87.38</c:v>
                </c:pt>
                <c:pt idx="183">
                  <c:v>87.39</c:v>
                </c:pt>
                <c:pt idx="184">
                  <c:v>87.43</c:v>
                </c:pt>
                <c:pt idx="185">
                  <c:v>87.43</c:v>
                </c:pt>
                <c:pt idx="186">
                  <c:v>87.46</c:v>
                </c:pt>
                <c:pt idx="187">
                  <c:v>87.54</c:v>
                </c:pt>
                <c:pt idx="188">
                  <c:v>87.57</c:v>
                </c:pt>
                <c:pt idx="189">
                  <c:v>87.6</c:v>
                </c:pt>
                <c:pt idx="190">
                  <c:v>87.65</c:v>
                </c:pt>
                <c:pt idx="191">
                  <c:v>87.71</c:v>
                </c:pt>
                <c:pt idx="192">
                  <c:v>87.73</c:v>
                </c:pt>
                <c:pt idx="193">
                  <c:v>87.76</c:v>
                </c:pt>
                <c:pt idx="194">
                  <c:v>87.76</c:v>
                </c:pt>
                <c:pt idx="195">
                  <c:v>87.79</c:v>
                </c:pt>
                <c:pt idx="196">
                  <c:v>87.8</c:v>
                </c:pt>
                <c:pt idx="197">
                  <c:v>87.81</c:v>
                </c:pt>
                <c:pt idx="198">
                  <c:v>87.81</c:v>
                </c:pt>
                <c:pt idx="199">
                  <c:v>87.82</c:v>
                </c:pt>
                <c:pt idx="200">
                  <c:v>87.86</c:v>
                </c:pt>
                <c:pt idx="201">
                  <c:v>87.87</c:v>
                </c:pt>
                <c:pt idx="202">
                  <c:v>87.89</c:v>
                </c:pt>
                <c:pt idx="203">
                  <c:v>87.92</c:v>
                </c:pt>
                <c:pt idx="204">
                  <c:v>87.95</c:v>
                </c:pt>
                <c:pt idx="205">
                  <c:v>88.04</c:v>
                </c:pt>
                <c:pt idx="206">
                  <c:v>88.1</c:v>
                </c:pt>
                <c:pt idx="207">
                  <c:v>88.16</c:v>
                </c:pt>
                <c:pt idx="208">
                  <c:v>88.22</c:v>
                </c:pt>
                <c:pt idx="209">
                  <c:v>88.3</c:v>
                </c:pt>
                <c:pt idx="210">
                  <c:v>88.38</c:v>
                </c:pt>
                <c:pt idx="211">
                  <c:v>88.45</c:v>
                </c:pt>
                <c:pt idx="212">
                  <c:v>88.47</c:v>
                </c:pt>
                <c:pt idx="213">
                  <c:v>88.5</c:v>
                </c:pt>
                <c:pt idx="214">
                  <c:v>88.53</c:v>
                </c:pt>
                <c:pt idx="215">
                  <c:v>88.57</c:v>
                </c:pt>
                <c:pt idx="216">
                  <c:v>88.62</c:v>
                </c:pt>
                <c:pt idx="217">
                  <c:v>88.69</c:v>
                </c:pt>
                <c:pt idx="218">
                  <c:v>88.77</c:v>
                </c:pt>
                <c:pt idx="219">
                  <c:v>88.78</c:v>
                </c:pt>
                <c:pt idx="220">
                  <c:v>88.82</c:v>
                </c:pt>
                <c:pt idx="221">
                  <c:v>88.86</c:v>
                </c:pt>
                <c:pt idx="222">
                  <c:v>88.87</c:v>
                </c:pt>
                <c:pt idx="223">
                  <c:v>88.87</c:v>
                </c:pt>
                <c:pt idx="224">
                  <c:v>88.9</c:v>
                </c:pt>
                <c:pt idx="225">
                  <c:v>88.9</c:v>
                </c:pt>
                <c:pt idx="226">
                  <c:v>88.91</c:v>
                </c:pt>
                <c:pt idx="227">
                  <c:v>88.94</c:v>
                </c:pt>
                <c:pt idx="228">
                  <c:v>88.98</c:v>
                </c:pt>
                <c:pt idx="229">
                  <c:v>89.05</c:v>
                </c:pt>
                <c:pt idx="230">
                  <c:v>89.06</c:v>
                </c:pt>
                <c:pt idx="231">
                  <c:v>89.1</c:v>
                </c:pt>
                <c:pt idx="232">
                  <c:v>89.11</c:v>
                </c:pt>
                <c:pt idx="233">
                  <c:v>89.14</c:v>
                </c:pt>
                <c:pt idx="234">
                  <c:v>89.16</c:v>
                </c:pt>
                <c:pt idx="235">
                  <c:v>89.2</c:v>
                </c:pt>
                <c:pt idx="236">
                  <c:v>89.2</c:v>
                </c:pt>
                <c:pt idx="237">
                  <c:v>89.2</c:v>
                </c:pt>
                <c:pt idx="238">
                  <c:v>89.21</c:v>
                </c:pt>
                <c:pt idx="239">
                  <c:v>89.22</c:v>
                </c:pt>
                <c:pt idx="240">
                  <c:v>89.27</c:v>
                </c:pt>
                <c:pt idx="241">
                  <c:v>89.27</c:v>
                </c:pt>
                <c:pt idx="242">
                  <c:v>89.28</c:v>
                </c:pt>
                <c:pt idx="243">
                  <c:v>89.32</c:v>
                </c:pt>
                <c:pt idx="244">
                  <c:v>89.32</c:v>
                </c:pt>
                <c:pt idx="245">
                  <c:v>89.32</c:v>
                </c:pt>
                <c:pt idx="246">
                  <c:v>89.34</c:v>
                </c:pt>
                <c:pt idx="247">
                  <c:v>89.38</c:v>
                </c:pt>
                <c:pt idx="248">
                  <c:v>89.39</c:v>
                </c:pt>
                <c:pt idx="249">
                  <c:v>89.42</c:v>
                </c:pt>
                <c:pt idx="250">
                  <c:v>89.45</c:v>
                </c:pt>
                <c:pt idx="251">
                  <c:v>89.52</c:v>
                </c:pt>
                <c:pt idx="252">
                  <c:v>89.67</c:v>
                </c:pt>
                <c:pt idx="253">
                  <c:v>89.69</c:v>
                </c:pt>
                <c:pt idx="254">
                  <c:v>89.84</c:v>
                </c:pt>
                <c:pt idx="255">
                  <c:v>89.85</c:v>
                </c:pt>
                <c:pt idx="256">
                  <c:v>89.86</c:v>
                </c:pt>
                <c:pt idx="257">
                  <c:v>89.93</c:v>
                </c:pt>
                <c:pt idx="258">
                  <c:v>89.95</c:v>
                </c:pt>
                <c:pt idx="259">
                  <c:v>89.99</c:v>
                </c:pt>
                <c:pt idx="260">
                  <c:v>90.08</c:v>
                </c:pt>
                <c:pt idx="261">
                  <c:v>90.12</c:v>
                </c:pt>
                <c:pt idx="262">
                  <c:v>90.14</c:v>
                </c:pt>
                <c:pt idx="263">
                  <c:v>90.16</c:v>
                </c:pt>
                <c:pt idx="264">
                  <c:v>90.16</c:v>
                </c:pt>
                <c:pt idx="265">
                  <c:v>90.22</c:v>
                </c:pt>
                <c:pt idx="266">
                  <c:v>90.47</c:v>
                </c:pt>
                <c:pt idx="267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8-4FA7-878C-38164CBAA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81903"/>
        <c:axId val="1"/>
      </c:scatterChart>
      <c:valAx>
        <c:axId val="1158581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8190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HP30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'[3]HP30 (sort+eliminate)'!$C$20:$C$108</c:f>
              <c:numCache>
                <c:formatCode>General</c:formatCode>
                <c:ptCount val="89"/>
                <c:pt idx="0">
                  <c:v>43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50</c:v>
                </c:pt>
                <c:pt idx="6">
                  <c:v>52</c:v>
                </c:pt>
                <c:pt idx="7">
                  <c:v>53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  <c:pt idx="22">
                  <c:v>54</c:v>
                </c:pt>
                <c:pt idx="23">
                  <c:v>54</c:v>
                </c:pt>
                <c:pt idx="24">
                  <c:v>54</c:v>
                </c:pt>
                <c:pt idx="25">
                  <c:v>54</c:v>
                </c:pt>
                <c:pt idx="26">
                  <c:v>54</c:v>
                </c:pt>
                <c:pt idx="27">
                  <c:v>54</c:v>
                </c:pt>
                <c:pt idx="28">
                  <c:v>54</c:v>
                </c:pt>
                <c:pt idx="29">
                  <c:v>54</c:v>
                </c:pt>
                <c:pt idx="30">
                  <c:v>54</c:v>
                </c:pt>
                <c:pt idx="31">
                  <c:v>54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  <c:pt idx="51">
                  <c:v>55</c:v>
                </c:pt>
                <c:pt idx="52">
                  <c:v>55</c:v>
                </c:pt>
                <c:pt idx="53">
                  <c:v>55</c:v>
                </c:pt>
                <c:pt idx="54">
                  <c:v>55</c:v>
                </c:pt>
                <c:pt idx="55">
                  <c:v>55</c:v>
                </c:pt>
                <c:pt idx="56">
                  <c:v>55</c:v>
                </c:pt>
                <c:pt idx="57">
                  <c:v>55</c:v>
                </c:pt>
                <c:pt idx="58">
                  <c:v>55</c:v>
                </c:pt>
                <c:pt idx="59">
                  <c:v>55</c:v>
                </c:pt>
                <c:pt idx="60">
                  <c:v>55</c:v>
                </c:pt>
                <c:pt idx="61">
                  <c:v>55</c:v>
                </c:pt>
                <c:pt idx="62">
                  <c:v>55</c:v>
                </c:pt>
                <c:pt idx="63">
                  <c:v>55</c:v>
                </c:pt>
                <c:pt idx="64">
                  <c:v>55</c:v>
                </c:pt>
                <c:pt idx="65">
                  <c:v>55</c:v>
                </c:pt>
                <c:pt idx="66">
                  <c:v>55</c:v>
                </c:pt>
                <c:pt idx="67">
                  <c:v>55</c:v>
                </c:pt>
                <c:pt idx="68">
                  <c:v>55</c:v>
                </c:pt>
                <c:pt idx="69">
                  <c:v>55</c:v>
                </c:pt>
                <c:pt idx="70">
                  <c:v>55</c:v>
                </c:pt>
                <c:pt idx="71">
                  <c:v>55</c:v>
                </c:pt>
                <c:pt idx="72">
                  <c:v>55</c:v>
                </c:pt>
                <c:pt idx="73">
                  <c:v>55</c:v>
                </c:pt>
                <c:pt idx="74">
                  <c:v>55</c:v>
                </c:pt>
                <c:pt idx="75">
                  <c:v>55</c:v>
                </c:pt>
                <c:pt idx="76">
                  <c:v>55</c:v>
                </c:pt>
                <c:pt idx="77">
                  <c:v>55</c:v>
                </c:pt>
                <c:pt idx="78">
                  <c:v>55</c:v>
                </c:pt>
                <c:pt idx="79">
                  <c:v>55</c:v>
                </c:pt>
                <c:pt idx="80">
                  <c:v>55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63</c:v>
                </c:pt>
                <c:pt idx="86">
                  <c:v>63</c:v>
                </c:pt>
                <c:pt idx="87">
                  <c:v>65</c:v>
                </c:pt>
                <c:pt idx="88">
                  <c:v>67</c:v>
                </c:pt>
              </c:numCache>
            </c:numRef>
          </c:xVal>
          <c:yVal>
            <c:numRef>
              <c:f>'[3]HP30 (sort+eliminate)'!$B$20:$B$108</c:f>
              <c:numCache>
                <c:formatCode>General</c:formatCode>
                <c:ptCount val="89"/>
                <c:pt idx="0">
                  <c:v>68.53</c:v>
                </c:pt>
                <c:pt idx="1">
                  <c:v>68.66</c:v>
                </c:pt>
                <c:pt idx="2">
                  <c:v>68.83</c:v>
                </c:pt>
                <c:pt idx="3">
                  <c:v>68.87</c:v>
                </c:pt>
                <c:pt idx="4">
                  <c:v>69.12</c:v>
                </c:pt>
                <c:pt idx="5">
                  <c:v>69.67</c:v>
                </c:pt>
                <c:pt idx="6">
                  <c:v>69.83</c:v>
                </c:pt>
                <c:pt idx="7">
                  <c:v>70.150000000000006</c:v>
                </c:pt>
                <c:pt idx="8">
                  <c:v>76.17</c:v>
                </c:pt>
                <c:pt idx="9">
                  <c:v>76.430000000000007</c:v>
                </c:pt>
                <c:pt idx="10">
                  <c:v>76.58</c:v>
                </c:pt>
                <c:pt idx="11">
                  <c:v>76.650000000000006</c:v>
                </c:pt>
                <c:pt idx="12">
                  <c:v>76.75</c:v>
                </c:pt>
                <c:pt idx="13">
                  <c:v>76.94</c:v>
                </c:pt>
                <c:pt idx="14">
                  <c:v>77.03</c:v>
                </c:pt>
                <c:pt idx="15">
                  <c:v>77.2</c:v>
                </c:pt>
                <c:pt idx="16">
                  <c:v>77.36</c:v>
                </c:pt>
                <c:pt idx="17">
                  <c:v>77.56</c:v>
                </c:pt>
                <c:pt idx="18">
                  <c:v>77.760000000000005</c:v>
                </c:pt>
                <c:pt idx="19">
                  <c:v>77.77</c:v>
                </c:pt>
                <c:pt idx="20">
                  <c:v>78.349999999999994</c:v>
                </c:pt>
                <c:pt idx="21">
                  <c:v>78.489999999999995</c:v>
                </c:pt>
                <c:pt idx="22">
                  <c:v>78.739999999999995</c:v>
                </c:pt>
                <c:pt idx="23">
                  <c:v>78.81</c:v>
                </c:pt>
                <c:pt idx="24">
                  <c:v>78.87</c:v>
                </c:pt>
                <c:pt idx="25">
                  <c:v>78.930000000000007</c:v>
                </c:pt>
                <c:pt idx="26">
                  <c:v>79.03</c:v>
                </c:pt>
                <c:pt idx="27">
                  <c:v>79.12</c:v>
                </c:pt>
                <c:pt idx="28">
                  <c:v>79.19</c:v>
                </c:pt>
                <c:pt idx="29">
                  <c:v>79.2</c:v>
                </c:pt>
                <c:pt idx="30">
                  <c:v>79.42</c:v>
                </c:pt>
                <c:pt idx="31">
                  <c:v>79.61</c:v>
                </c:pt>
                <c:pt idx="32">
                  <c:v>79.75</c:v>
                </c:pt>
                <c:pt idx="33">
                  <c:v>79.89</c:v>
                </c:pt>
                <c:pt idx="34">
                  <c:v>79.98</c:v>
                </c:pt>
                <c:pt idx="35">
                  <c:v>83.53</c:v>
                </c:pt>
                <c:pt idx="36">
                  <c:v>83.53</c:v>
                </c:pt>
                <c:pt idx="37">
                  <c:v>83.6</c:v>
                </c:pt>
                <c:pt idx="38">
                  <c:v>83.66</c:v>
                </c:pt>
                <c:pt idx="39">
                  <c:v>83.66</c:v>
                </c:pt>
                <c:pt idx="40">
                  <c:v>83.66</c:v>
                </c:pt>
                <c:pt idx="41">
                  <c:v>83.7</c:v>
                </c:pt>
                <c:pt idx="42">
                  <c:v>83.71</c:v>
                </c:pt>
                <c:pt idx="43">
                  <c:v>83.8</c:v>
                </c:pt>
                <c:pt idx="44">
                  <c:v>83.89</c:v>
                </c:pt>
                <c:pt idx="45">
                  <c:v>84.05</c:v>
                </c:pt>
                <c:pt idx="46">
                  <c:v>84.05</c:v>
                </c:pt>
                <c:pt idx="47">
                  <c:v>84.18</c:v>
                </c:pt>
                <c:pt idx="48">
                  <c:v>84.26</c:v>
                </c:pt>
                <c:pt idx="49">
                  <c:v>84.33</c:v>
                </c:pt>
                <c:pt idx="50">
                  <c:v>84.38</c:v>
                </c:pt>
                <c:pt idx="51">
                  <c:v>84.43</c:v>
                </c:pt>
                <c:pt idx="52">
                  <c:v>84.61</c:v>
                </c:pt>
                <c:pt idx="53">
                  <c:v>84.66</c:v>
                </c:pt>
                <c:pt idx="54">
                  <c:v>84.75</c:v>
                </c:pt>
                <c:pt idx="55">
                  <c:v>84.75</c:v>
                </c:pt>
                <c:pt idx="56">
                  <c:v>84.86</c:v>
                </c:pt>
                <c:pt idx="57">
                  <c:v>84.86</c:v>
                </c:pt>
                <c:pt idx="58">
                  <c:v>84.9</c:v>
                </c:pt>
                <c:pt idx="59">
                  <c:v>84.93</c:v>
                </c:pt>
                <c:pt idx="60">
                  <c:v>84.94</c:v>
                </c:pt>
                <c:pt idx="61">
                  <c:v>84.94</c:v>
                </c:pt>
                <c:pt idx="62">
                  <c:v>84.96</c:v>
                </c:pt>
                <c:pt idx="63">
                  <c:v>84.96</c:v>
                </c:pt>
                <c:pt idx="64">
                  <c:v>85.18</c:v>
                </c:pt>
                <c:pt idx="65">
                  <c:v>85.2</c:v>
                </c:pt>
                <c:pt idx="66">
                  <c:v>85.2</c:v>
                </c:pt>
                <c:pt idx="67">
                  <c:v>85.21</c:v>
                </c:pt>
                <c:pt idx="68">
                  <c:v>85.22</c:v>
                </c:pt>
                <c:pt idx="69">
                  <c:v>85.23</c:v>
                </c:pt>
                <c:pt idx="70">
                  <c:v>85.26</c:v>
                </c:pt>
                <c:pt idx="71">
                  <c:v>85.29</c:v>
                </c:pt>
                <c:pt idx="72">
                  <c:v>85.5</c:v>
                </c:pt>
                <c:pt idx="73">
                  <c:v>85.51</c:v>
                </c:pt>
                <c:pt idx="74">
                  <c:v>85.59</c:v>
                </c:pt>
                <c:pt idx="75">
                  <c:v>85.59</c:v>
                </c:pt>
                <c:pt idx="76">
                  <c:v>85.6</c:v>
                </c:pt>
                <c:pt idx="77">
                  <c:v>85.69</c:v>
                </c:pt>
                <c:pt idx="78">
                  <c:v>85.83</c:v>
                </c:pt>
                <c:pt idx="79">
                  <c:v>85.91</c:v>
                </c:pt>
                <c:pt idx="80">
                  <c:v>85.95</c:v>
                </c:pt>
                <c:pt idx="81">
                  <c:v>90.08</c:v>
                </c:pt>
                <c:pt idx="82">
                  <c:v>90.12</c:v>
                </c:pt>
                <c:pt idx="83">
                  <c:v>90.14</c:v>
                </c:pt>
                <c:pt idx="84">
                  <c:v>90.16</c:v>
                </c:pt>
                <c:pt idx="85">
                  <c:v>90.16</c:v>
                </c:pt>
                <c:pt idx="86">
                  <c:v>90.22</c:v>
                </c:pt>
                <c:pt idx="87">
                  <c:v>90.47</c:v>
                </c:pt>
                <c:pt idx="88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7B-4C6F-95F9-2539E5F19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69007"/>
        <c:axId val="1"/>
      </c:scatterChart>
      <c:valAx>
        <c:axId val="1158569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6900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HP31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'[3]HP31 (sort+eliminate)'!$C$20:$C$118</c:f>
              <c:numCache>
                <c:formatCode>General</c:formatCode>
                <c:ptCount val="9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6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8</c:v>
                </c:pt>
              </c:numCache>
            </c:numRef>
          </c:xVal>
          <c:yVal>
            <c:numRef>
              <c:f>'[3]HP31 (sort+eliminate)'!$B$20:$B$118</c:f>
              <c:numCache>
                <c:formatCode>General</c:formatCode>
                <c:ptCount val="99"/>
                <c:pt idx="0">
                  <c:v>83.04</c:v>
                </c:pt>
                <c:pt idx="1">
                  <c:v>83.09</c:v>
                </c:pt>
                <c:pt idx="2">
                  <c:v>83.25</c:v>
                </c:pt>
                <c:pt idx="3">
                  <c:v>83.37</c:v>
                </c:pt>
                <c:pt idx="4">
                  <c:v>83.4</c:v>
                </c:pt>
                <c:pt idx="5">
                  <c:v>83.43</c:v>
                </c:pt>
                <c:pt idx="6">
                  <c:v>83.5</c:v>
                </c:pt>
                <c:pt idx="7">
                  <c:v>83.53</c:v>
                </c:pt>
                <c:pt idx="8">
                  <c:v>83.53</c:v>
                </c:pt>
                <c:pt idx="9">
                  <c:v>83.53</c:v>
                </c:pt>
                <c:pt idx="10">
                  <c:v>83.6</c:v>
                </c:pt>
                <c:pt idx="11">
                  <c:v>83.66</c:v>
                </c:pt>
                <c:pt idx="12">
                  <c:v>83.66</c:v>
                </c:pt>
                <c:pt idx="13">
                  <c:v>83.66</c:v>
                </c:pt>
                <c:pt idx="14">
                  <c:v>83.7</c:v>
                </c:pt>
                <c:pt idx="15">
                  <c:v>83.71</c:v>
                </c:pt>
                <c:pt idx="16">
                  <c:v>83.8</c:v>
                </c:pt>
                <c:pt idx="17">
                  <c:v>83.89</c:v>
                </c:pt>
                <c:pt idx="18">
                  <c:v>84.05</c:v>
                </c:pt>
                <c:pt idx="19">
                  <c:v>84.05</c:v>
                </c:pt>
                <c:pt idx="20">
                  <c:v>84.18</c:v>
                </c:pt>
                <c:pt idx="21">
                  <c:v>84.26</c:v>
                </c:pt>
                <c:pt idx="22">
                  <c:v>84.33</c:v>
                </c:pt>
                <c:pt idx="23">
                  <c:v>84.38</c:v>
                </c:pt>
                <c:pt idx="24">
                  <c:v>84.43</c:v>
                </c:pt>
                <c:pt idx="25">
                  <c:v>84.61</c:v>
                </c:pt>
                <c:pt idx="26">
                  <c:v>84.66</c:v>
                </c:pt>
                <c:pt idx="27">
                  <c:v>84.75</c:v>
                </c:pt>
                <c:pt idx="28">
                  <c:v>84.75</c:v>
                </c:pt>
                <c:pt idx="29">
                  <c:v>84.86</c:v>
                </c:pt>
                <c:pt idx="30">
                  <c:v>84.86</c:v>
                </c:pt>
                <c:pt idx="31">
                  <c:v>84.9</c:v>
                </c:pt>
                <c:pt idx="32">
                  <c:v>84.93</c:v>
                </c:pt>
                <c:pt idx="33">
                  <c:v>84.94</c:v>
                </c:pt>
                <c:pt idx="34">
                  <c:v>84.94</c:v>
                </c:pt>
                <c:pt idx="35">
                  <c:v>84.96</c:v>
                </c:pt>
                <c:pt idx="36">
                  <c:v>84.96</c:v>
                </c:pt>
                <c:pt idx="37">
                  <c:v>85.18</c:v>
                </c:pt>
                <c:pt idx="38">
                  <c:v>85.2</c:v>
                </c:pt>
                <c:pt idx="39">
                  <c:v>85.2</c:v>
                </c:pt>
                <c:pt idx="40">
                  <c:v>85.21</c:v>
                </c:pt>
                <c:pt idx="41">
                  <c:v>85.22</c:v>
                </c:pt>
                <c:pt idx="42">
                  <c:v>85.23</c:v>
                </c:pt>
                <c:pt idx="43">
                  <c:v>85.26</c:v>
                </c:pt>
                <c:pt idx="44">
                  <c:v>85.29</c:v>
                </c:pt>
                <c:pt idx="45">
                  <c:v>85.5</c:v>
                </c:pt>
                <c:pt idx="46">
                  <c:v>85.51</c:v>
                </c:pt>
                <c:pt idx="47">
                  <c:v>85.59</c:v>
                </c:pt>
                <c:pt idx="48">
                  <c:v>85.59</c:v>
                </c:pt>
                <c:pt idx="49">
                  <c:v>85.6</c:v>
                </c:pt>
                <c:pt idx="50">
                  <c:v>85.69</c:v>
                </c:pt>
                <c:pt idx="51">
                  <c:v>85.83</c:v>
                </c:pt>
                <c:pt idx="52">
                  <c:v>85.91</c:v>
                </c:pt>
                <c:pt idx="53">
                  <c:v>85.95</c:v>
                </c:pt>
                <c:pt idx="54">
                  <c:v>86</c:v>
                </c:pt>
                <c:pt idx="55">
                  <c:v>86.1</c:v>
                </c:pt>
                <c:pt idx="56">
                  <c:v>86.15</c:v>
                </c:pt>
                <c:pt idx="57">
                  <c:v>86.22</c:v>
                </c:pt>
                <c:pt idx="58">
                  <c:v>86.35</c:v>
                </c:pt>
                <c:pt idx="59">
                  <c:v>86.42</c:v>
                </c:pt>
                <c:pt idx="60">
                  <c:v>86.49</c:v>
                </c:pt>
                <c:pt idx="61">
                  <c:v>86.5</c:v>
                </c:pt>
                <c:pt idx="62">
                  <c:v>86.51</c:v>
                </c:pt>
                <c:pt idx="63">
                  <c:v>86.53</c:v>
                </c:pt>
                <c:pt idx="64">
                  <c:v>86.53</c:v>
                </c:pt>
                <c:pt idx="65">
                  <c:v>86.55</c:v>
                </c:pt>
                <c:pt idx="66">
                  <c:v>86.58</c:v>
                </c:pt>
                <c:pt idx="67">
                  <c:v>86.59</c:v>
                </c:pt>
                <c:pt idx="68">
                  <c:v>86.62</c:v>
                </c:pt>
                <c:pt idx="69">
                  <c:v>86.62</c:v>
                </c:pt>
                <c:pt idx="70">
                  <c:v>86.62</c:v>
                </c:pt>
                <c:pt idx="71">
                  <c:v>86.7</c:v>
                </c:pt>
                <c:pt idx="72">
                  <c:v>86.72</c:v>
                </c:pt>
                <c:pt idx="73">
                  <c:v>86.76</c:v>
                </c:pt>
                <c:pt idx="74">
                  <c:v>86.8</c:v>
                </c:pt>
                <c:pt idx="75">
                  <c:v>86.81</c:v>
                </c:pt>
                <c:pt idx="76">
                  <c:v>86.85</c:v>
                </c:pt>
                <c:pt idx="77">
                  <c:v>86.87</c:v>
                </c:pt>
                <c:pt idx="78">
                  <c:v>89.38</c:v>
                </c:pt>
                <c:pt idx="79">
                  <c:v>89.39</c:v>
                </c:pt>
                <c:pt idx="80">
                  <c:v>89.42</c:v>
                </c:pt>
                <c:pt idx="81">
                  <c:v>89.45</c:v>
                </c:pt>
                <c:pt idx="82">
                  <c:v>89.52</c:v>
                </c:pt>
                <c:pt idx="83">
                  <c:v>89.67</c:v>
                </c:pt>
                <c:pt idx="84">
                  <c:v>89.69</c:v>
                </c:pt>
                <c:pt idx="85">
                  <c:v>89.84</c:v>
                </c:pt>
                <c:pt idx="86">
                  <c:v>89.85</c:v>
                </c:pt>
                <c:pt idx="87">
                  <c:v>89.86</c:v>
                </c:pt>
                <c:pt idx="88">
                  <c:v>89.93</c:v>
                </c:pt>
                <c:pt idx="89">
                  <c:v>89.95</c:v>
                </c:pt>
                <c:pt idx="90">
                  <c:v>89.99</c:v>
                </c:pt>
                <c:pt idx="91">
                  <c:v>90.08</c:v>
                </c:pt>
                <c:pt idx="92">
                  <c:v>90.12</c:v>
                </c:pt>
                <c:pt idx="93">
                  <c:v>90.14</c:v>
                </c:pt>
                <c:pt idx="94">
                  <c:v>90.16</c:v>
                </c:pt>
                <c:pt idx="95">
                  <c:v>90.16</c:v>
                </c:pt>
                <c:pt idx="96">
                  <c:v>90.22</c:v>
                </c:pt>
                <c:pt idx="97">
                  <c:v>90.47</c:v>
                </c:pt>
                <c:pt idx="98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CF-4579-9E4A-826155D1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68175"/>
        <c:axId val="1"/>
      </c:scatterChart>
      <c:valAx>
        <c:axId val="1158568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6817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HP32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'[3]HP32 (sort+eliminate)'!$C$20:$C$140</c:f>
              <c:numCache>
                <c:formatCode>General</c:formatCode>
                <c:ptCount val="121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-3</c:v>
                </c:pt>
                <c:pt idx="13">
                  <c:v>-3</c:v>
                </c:pt>
                <c:pt idx="14">
                  <c:v>-3</c:v>
                </c:pt>
                <c:pt idx="15">
                  <c:v>-3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-3</c:v>
                </c:pt>
                <c:pt idx="20">
                  <c:v>-3</c:v>
                </c:pt>
                <c:pt idx="21">
                  <c:v>-3</c:v>
                </c:pt>
                <c:pt idx="22">
                  <c:v>-3</c:v>
                </c:pt>
                <c:pt idx="23">
                  <c:v>-3</c:v>
                </c:pt>
                <c:pt idx="24">
                  <c:v>-3</c:v>
                </c:pt>
                <c:pt idx="25">
                  <c:v>-3</c:v>
                </c:pt>
                <c:pt idx="26">
                  <c:v>-3</c:v>
                </c:pt>
                <c:pt idx="27">
                  <c:v>-3</c:v>
                </c:pt>
                <c:pt idx="28">
                  <c:v>-3</c:v>
                </c:pt>
                <c:pt idx="29">
                  <c:v>-3</c:v>
                </c:pt>
                <c:pt idx="30">
                  <c:v>-3</c:v>
                </c:pt>
                <c:pt idx="31">
                  <c:v>-3</c:v>
                </c:pt>
                <c:pt idx="32">
                  <c:v>-3</c:v>
                </c:pt>
                <c:pt idx="33">
                  <c:v>-3</c:v>
                </c:pt>
                <c:pt idx="34">
                  <c:v>-3</c:v>
                </c:pt>
                <c:pt idx="35">
                  <c:v>-3</c:v>
                </c:pt>
                <c:pt idx="36">
                  <c:v>-3</c:v>
                </c:pt>
                <c:pt idx="37">
                  <c:v>-3</c:v>
                </c:pt>
                <c:pt idx="38">
                  <c:v>-3</c:v>
                </c:pt>
                <c:pt idx="39">
                  <c:v>-3</c:v>
                </c:pt>
                <c:pt idx="40">
                  <c:v>-3</c:v>
                </c:pt>
                <c:pt idx="41">
                  <c:v>-3</c:v>
                </c:pt>
                <c:pt idx="42">
                  <c:v>-3</c:v>
                </c:pt>
                <c:pt idx="43">
                  <c:v>-3</c:v>
                </c:pt>
                <c:pt idx="44">
                  <c:v>-3</c:v>
                </c:pt>
                <c:pt idx="45">
                  <c:v>-3</c:v>
                </c:pt>
                <c:pt idx="46">
                  <c:v>-3</c:v>
                </c:pt>
                <c:pt idx="47">
                  <c:v>-3</c:v>
                </c:pt>
                <c:pt idx="48">
                  <c:v>-3</c:v>
                </c:pt>
                <c:pt idx="49">
                  <c:v>-3</c:v>
                </c:pt>
                <c:pt idx="50">
                  <c:v>-3</c:v>
                </c:pt>
                <c:pt idx="51">
                  <c:v>-3</c:v>
                </c:pt>
                <c:pt idx="52">
                  <c:v>-3</c:v>
                </c:pt>
                <c:pt idx="53">
                  <c:v>-3</c:v>
                </c:pt>
                <c:pt idx="54">
                  <c:v>-3</c:v>
                </c:pt>
                <c:pt idx="55">
                  <c:v>-3</c:v>
                </c:pt>
                <c:pt idx="56">
                  <c:v>-3</c:v>
                </c:pt>
                <c:pt idx="57">
                  <c:v>-3</c:v>
                </c:pt>
                <c:pt idx="58">
                  <c:v>-3</c:v>
                </c:pt>
                <c:pt idx="59">
                  <c:v>-3</c:v>
                </c:pt>
                <c:pt idx="60">
                  <c:v>-3</c:v>
                </c:pt>
                <c:pt idx="61">
                  <c:v>-3</c:v>
                </c:pt>
                <c:pt idx="62">
                  <c:v>-3</c:v>
                </c:pt>
                <c:pt idx="63">
                  <c:v>-3</c:v>
                </c:pt>
                <c:pt idx="64">
                  <c:v>-3</c:v>
                </c:pt>
                <c:pt idx="65">
                  <c:v>-3</c:v>
                </c:pt>
                <c:pt idx="66">
                  <c:v>-3</c:v>
                </c:pt>
                <c:pt idx="67">
                  <c:v>-3</c:v>
                </c:pt>
                <c:pt idx="68">
                  <c:v>-3</c:v>
                </c:pt>
                <c:pt idx="69">
                  <c:v>-3</c:v>
                </c:pt>
                <c:pt idx="70">
                  <c:v>-3</c:v>
                </c:pt>
                <c:pt idx="71">
                  <c:v>-3</c:v>
                </c:pt>
                <c:pt idx="72">
                  <c:v>-3</c:v>
                </c:pt>
                <c:pt idx="73">
                  <c:v>-3</c:v>
                </c:pt>
                <c:pt idx="74">
                  <c:v>-3</c:v>
                </c:pt>
                <c:pt idx="75">
                  <c:v>-3</c:v>
                </c:pt>
                <c:pt idx="76">
                  <c:v>-3</c:v>
                </c:pt>
                <c:pt idx="77">
                  <c:v>-3</c:v>
                </c:pt>
                <c:pt idx="78">
                  <c:v>-3</c:v>
                </c:pt>
                <c:pt idx="79">
                  <c:v>-3</c:v>
                </c:pt>
                <c:pt idx="80">
                  <c:v>-3</c:v>
                </c:pt>
                <c:pt idx="81">
                  <c:v>-3</c:v>
                </c:pt>
                <c:pt idx="82">
                  <c:v>-3</c:v>
                </c:pt>
                <c:pt idx="83">
                  <c:v>-3</c:v>
                </c:pt>
                <c:pt idx="84">
                  <c:v>-3</c:v>
                </c:pt>
                <c:pt idx="85">
                  <c:v>-3</c:v>
                </c:pt>
                <c:pt idx="86">
                  <c:v>-3</c:v>
                </c:pt>
                <c:pt idx="87">
                  <c:v>-3</c:v>
                </c:pt>
                <c:pt idx="88">
                  <c:v>-3</c:v>
                </c:pt>
                <c:pt idx="89">
                  <c:v>-3</c:v>
                </c:pt>
                <c:pt idx="90">
                  <c:v>-3</c:v>
                </c:pt>
                <c:pt idx="91">
                  <c:v>-2</c:v>
                </c:pt>
                <c:pt idx="92">
                  <c:v>-2</c:v>
                </c:pt>
                <c:pt idx="93">
                  <c:v>-2</c:v>
                </c:pt>
                <c:pt idx="94">
                  <c:v>-2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-1</c:v>
                </c:pt>
                <c:pt idx="99">
                  <c:v>-1</c:v>
                </c:pt>
                <c:pt idx="100">
                  <c:v>-1</c:v>
                </c:pt>
                <c:pt idx="101">
                  <c:v>-1</c:v>
                </c:pt>
                <c:pt idx="102">
                  <c:v>-1</c:v>
                </c:pt>
                <c:pt idx="103">
                  <c:v>-1</c:v>
                </c:pt>
                <c:pt idx="104">
                  <c:v>-1</c:v>
                </c:pt>
                <c:pt idx="105">
                  <c:v>-1</c:v>
                </c:pt>
                <c:pt idx="106">
                  <c:v>-1</c:v>
                </c:pt>
                <c:pt idx="107">
                  <c:v>-1</c:v>
                </c:pt>
                <c:pt idx="108">
                  <c:v>-1</c:v>
                </c:pt>
                <c:pt idx="109">
                  <c:v>-1</c:v>
                </c:pt>
                <c:pt idx="110">
                  <c:v>-1</c:v>
                </c:pt>
                <c:pt idx="111">
                  <c:v>-1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-1</c:v>
                </c:pt>
                <c:pt idx="116">
                  <c:v>-1</c:v>
                </c:pt>
                <c:pt idx="117">
                  <c:v>-1</c:v>
                </c:pt>
                <c:pt idx="118">
                  <c:v>-1</c:v>
                </c:pt>
                <c:pt idx="119">
                  <c:v>-1</c:v>
                </c:pt>
                <c:pt idx="120">
                  <c:v>-1</c:v>
                </c:pt>
              </c:numCache>
            </c:numRef>
          </c:xVal>
          <c:yVal>
            <c:numRef>
              <c:f>'[3]HP32 (sort+eliminate)'!$B$20:$B$140</c:f>
              <c:numCache>
                <c:formatCode>General</c:formatCode>
                <c:ptCount val="121"/>
                <c:pt idx="0">
                  <c:v>80.099999999999994</c:v>
                </c:pt>
                <c:pt idx="1">
                  <c:v>80.12</c:v>
                </c:pt>
                <c:pt idx="2">
                  <c:v>80.260000000000005</c:v>
                </c:pt>
                <c:pt idx="3">
                  <c:v>80.319999999999993</c:v>
                </c:pt>
                <c:pt idx="4">
                  <c:v>80.33</c:v>
                </c:pt>
                <c:pt idx="5">
                  <c:v>80.45</c:v>
                </c:pt>
                <c:pt idx="6">
                  <c:v>80.47</c:v>
                </c:pt>
                <c:pt idx="7">
                  <c:v>80.58</c:v>
                </c:pt>
                <c:pt idx="8">
                  <c:v>80.59</c:v>
                </c:pt>
                <c:pt idx="9">
                  <c:v>80.75</c:v>
                </c:pt>
                <c:pt idx="10">
                  <c:v>80.760000000000005</c:v>
                </c:pt>
                <c:pt idx="11">
                  <c:v>80.78</c:v>
                </c:pt>
                <c:pt idx="12">
                  <c:v>80.78</c:v>
                </c:pt>
                <c:pt idx="13">
                  <c:v>80.790000000000006</c:v>
                </c:pt>
                <c:pt idx="14">
                  <c:v>80.83</c:v>
                </c:pt>
                <c:pt idx="15">
                  <c:v>80.89</c:v>
                </c:pt>
                <c:pt idx="16">
                  <c:v>80.92</c:v>
                </c:pt>
                <c:pt idx="17">
                  <c:v>81.02</c:v>
                </c:pt>
                <c:pt idx="18">
                  <c:v>81.08</c:v>
                </c:pt>
                <c:pt idx="19">
                  <c:v>81.209999999999994</c:v>
                </c:pt>
                <c:pt idx="20">
                  <c:v>81.209999999999994</c:v>
                </c:pt>
                <c:pt idx="21">
                  <c:v>81.25</c:v>
                </c:pt>
                <c:pt idx="22">
                  <c:v>81.319999999999993</c:v>
                </c:pt>
                <c:pt idx="23">
                  <c:v>81.42</c:v>
                </c:pt>
                <c:pt idx="24">
                  <c:v>81.459999999999994</c:v>
                </c:pt>
                <c:pt idx="25">
                  <c:v>81.47</c:v>
                </c:pt>
                <c:pt idx="26">
                  <c:v>81.540000000000006</c:v>
                </c:pt>
                <c:pt idx="27">
                  <c:v>81.569999999999993</c:v>
                </c:pt>
                <c:pt idx="28">
                  <c:v>81.599999999999994</c:v>
                </c:pt>
                <c:pt idx="29">
                  <c:v>81.62</c:v>
                </c:pt>
                <c:pt idx="30">
                  <c:v>81.709999999999994</c:v>
                </c:pt>
                <c:pt idx="31">
                  <c:v>81.78</c:v>
                </c:pt>
                <c:pt idx="32">
                  <c:v>81.790000000000006</c:v>
                </c:pt>
                <c:pt idx="33">
                  <c:v>81.819999999999993</c:v>
                </c:pt>
                <c:pt idx="34">
                  <c:v>81.84</c:v>
                </c:pt>
                <c:pt idx="35">
                  <c:v>81.84</c:v>
                </c:pt>
                <c:pt idx="36">
                  <c:v>81.94</c:v>
                </c:pt>
                <c:pt idx="37">
                  <c:v>81.97</c:v>
                </c:pt>
                <c:pt idx="38">
                  <c:v>82.03</c:v>
                </c:pt>
                <c:pt idx="39">
                  <c:v>82.09</c:v>
                </c:pt>
                <c:pt idx="40">
                  <c:v>82.14</c:v>
                </c:pt>
                <c:pt idx="41">
                  <c:v>82.21</c:v>
                </c:pt>
                <c:pt idx="42">
                  <c:v>82.3</c:v>
                </c:pt>
                <c:pt idx="43">
                  <c:v>82.42</c:v>
                </c:pt>
                <c:pt idx="44">
                  <c:v>82.58</c:v>
                </c:pt>
                <c:pt idx="45">
                  <c:v>82.58</c:v>
                </c:pt>
                <c:pt idx="46">
                  <c:v>82.64</c:v>
                </c:pt>
                <c:pt idx="47">
                  <c:v>82.66</c:v>
                </c:pt>
                <c:pt idx="48">
                  <c:v>82.7</c:v>
                </c:pt>
                <c:pt idx="49">
                  <c:v>82.75</c:v>
                </c:pt>
                <c:pt idx="50">
                  <c:v>82.75</c:v>
                </c:pt>
                <c:pt idx="51">
                  <c:v>82.87</c:v>
                </c:pt>
                <c:pt idx="52">
                  <c:v>82.92</c:v>
                </c:pt>
                <c:pt idx="53">
                  <c:v>82.98</c:v>
                </c:pt>
                <c:pt idx="54">
                  <c:v>83.04</c:v>
                </c:pt>
                <c:pt idx="55">
                  <c:v>83.09</c:v>
                </c:pt>
                <c:pt idx="56">
                  <c:v>83.25</c:v>
                </c:pt>
                <c:pt idx="57">
                  <c:v>83.37</c:v>
                </c:pt>
                <c:pt idx="58">
                  <c:v>83.4</c:v>
                </c:pt>
                <c:pt idx="59">
                  <c:v>83.43</c:v>
                </c:pt>
                <c:pt idx="60">
                  <c:v>83.5</c:v>
                </c:pt>
                <c:pt idx="61">
                  <c:v>83.53</c:v>
                </c:pt>
                <c:pt idx="62">
                  <c:v>83.53</c:v>
                </c:pt>
                <c:pt idx="63">
                  <c:v>83.53</c:v>
                </c:pt>
                <c:pt idx="64">
                  <c:v>83.6</c:v>
                </c:pt>
                <c:pt idx="65">
                  <c:v>83.66</c:v>
                </c:pt>
                <c:pt idx="66">
                  <c:v>83.66</c:v>
                </c:pt>
                <c:pt idx="67">
                  <c:v>83.66</c:v>
                </c:pt>
                <c:pt idx="68">
                  <c:v>83.7</c:v>
                </c:pt>
                <c:pt idx="69">
                  <c:v>83.71</c:v>
                </c:pt>
                <c:pt idx="70">
                  <c:v>83.8</c:v>
                </c:pt>
                <c:pt idx="71">
                  <c:v>83.89</c:v>
                </c:pt>
                <c:pt idx="72">
                  <c:v>84.05</c:v>
                </c:pt>
                <c:pt idx="73">
                  <c:v>84.05</c:v>
                </c:pt>
                <c:pt idx="74">
                  <c:v>84.18</c:v>
                </c:pt>
                <c:pt idx="75">
                  <c:v>84.26</c:v>
                </c:pt>
                <c:pt idx="76">
                  <c:v>84.33</c:v>
                </c:pt>
                <c:pt idx="77">
                  <c:v>84.38</c:v>
                </c:pt>
                <c:pt idx="78">
                  <c:v>84.43</c:v>
                </c:pt>
                <c:pt idx="79">
                  <c:v>84.61</c:v>
                </c:pt>
                <c:pt idx="80">
                  <c:v>84.66</c:v>
                </c:pt>
                <c:pt idx="81">
                  <c:v>84.75</c:v>
                </c:pt>
                <c:pt idx="82">
                  <c:v>84.75</c:v>
                </c:pt>
                <c:pt idx="83">
                  <c:v>84.86</c:v>
                </c:pt>
                <c:pt idx="84">
                  <c:v>84.86</c:v>
                </c:pt>
                <c:pt idx="85">
                  <c:v>84.9</c:v>
                </c:pt>
                <c:pt idx="86">
                  <c:v>84.93</c:v>
                </c:pt>
                <c:pt idx="87">
                  <c:v>84.94</c:v>
                </c:pt>
                <c:pt idx="88">
                  <c:v>84.94</c:v>
                </c:pt>
                <c:pt idx="89">
                  <c:v>84.96</c:v>
                </c:pt>
                <c:pt idx="90">
                  <c:v>84.96</c:v>
                </c:pt>
                <c:pt idx="91">
                  <c:v>89.21</c:v>
                </c:pt>
                <c:pt idx="92">
                  <c:v>89.22</c:v>
                </c:pt>
                <c:pt idx="93">
                  <c:v>89.27</c:v>
                </c:pt>
                <c:pt idx="94">
                  <c:v>89.27</c:v>
                </c:pt>
                <c:pt idx="95">
                  <c:v>89.28</c:v>
                </c:pt>
                <c:pt idx="96">
                  <c:v>89.32</c:v>
                </c:pt>
                <c:pt idx="97">
                  <c:v>89.32</c:v>
                </c:pt>
                <c:pt idx="98">
                  <c:v>89.32</c:v>
                </c:pt>
                <c:pt idx="99">
                  <c:v>89.34</c:v>
                </c:pt>
                <c:pt idx="100">
                  <c:v>89.38</c:v>
                </c:pt>
                <c:pt idx="101">
                  <c:v>89.39</c:v>
                </c:pt>
                <c:pt idx="102">
                  <c:v>89.42</c:v>
                </c:pt>
                <c:pt idx="103">
                  <c:v>89.45</c:v>
                </c:pt>
                <c:pt idx="104">
                  <c:v>89.52</c:v>
                </c:pt>
                <c:pt idx="105">
                  <c:v>89.67</c:v>
                </c:pt>
                <c:pt idx="106">
                  <c:v>89.69</c:v>
                </c:pt>
                <c:pt idx="107">
                  <c:v>89.84</c:v>
                </c:pt>
                <c:pt idx="108">
                  <c:v>89.85</c:v>
                </c:pt>
                <c:pt idx="109">
                  <c:v>89.86</c:v>
                </c:pt>
                <c:pt idx="110">
                  <c:v>89.93</c:v>
                </c:pt>
                <c:pt idx="111">
                  <c:v>89.95</c:v>
                </c:pt>
                <c:pt idx="112">
                  <c:v>89.99</c:v>
                </c:pt>
                <c:pt idx="113">
                  <c:v>90.08</c:v>
                </c:pt>
                <c:pt idx="114">
                  <c:v>90.12</c:v>
                </c:pt>
                <c:pt idx="115">
                  <c:v>90.14</c:v>
                </c:pt>
                <c:pt idx="116">
                  <c:v>90.16</c:v>
                </c:pt>
                <c:pt idx="117">
                  <c:v>90.16</c:v>
                </c:pt>
                <c:pt idx="118">
                  <c:v>90.22</c:v>
                </c:pt>
                <c:pt idx="119">
                  <c:v>90.47</c:v>
                </c:pt>
                <c:pt idx="120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5D-43F1-B33A-02FBE8DB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71087"/>
        <c:axId val="1"/>
      </c:scatterChart>
      <c:valAx>
        <c:axId val="11585710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710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HP33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'[3]HP33 (kacau)'!$C$20:$C$304</c:f>
              <c:numCache>
                <c:formatCode>General</c:formatCode>
                <c:ptCount val="285"/>
                <c:pt idx="0">
                  <c:v>-3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</c:numCache>
            </c:numRef>
          </c:xVal>
          <c:yVal>
            <c:numRef>
              <c:f>'[3]HP33 (kacau)'!$B$20:$B$304</c:f>
              <c:numCache>
                <c:formatCode>General</c:formatCode>
                <c:ptCount val="285"/>
                <c:pt idx="0">
                  <c:v>68.53</c:v>
                </c:pt>
                <c:pt idx="1">
                  <c:v>68.66</c:v>
                </c:pt>
                <c:pt idx="2">
                  <c:v>68.83</c:v>
                </c:pt>
                <c:pt idx="3">
                  <c:v>68.87</c:v>
                </c:pt>
                <c:pt idx="4">
                  <c:v>69.12</c:v>
                </c:pt>
                <c:pt idx="5">
                  <c:v>69.67</c:v>
                </c:pt>
                <c:pt idx="6">
                  <c:v>69.83</c:v>
                </c:pt>
                <c:pt idx="7">
                  <c:v>70.150000000000006</c:v>
                </c:pt>
                <c:pt idx="8">
                  <c:v>70.37</c:v>
                </c:pt>
                <c:pt idx="9">
                  <c:v>70.819999999999993</c:v>
                </c:pt>
                <c:pt idx="10">
                  <c:v>70.87</c:v>
                </c:pt>
                <c:pt idx="11">
                  <c:v>71.150000000000006</c:v>
                </c:pt>
                <c:pt idx="12">
                  <c:v>71.650000000000006</c:v>
                </c:pt>
                <c:pt idx="13">
                  <c:v>72.22</c:v>
                </c:pt>
                <c:pt idx="14">
                  <c:v>72.48</c:v>
                </c:pt>
                <c:pt idx="15">
                  <c:v>72.63</c:v>
                </c:pt>
                <c:pt idx="16">
                  <c:v>72.7</c:v>
                </c:pt>
                <c:pt idx="17">
                  <c:v>72.73</c:v>
                </c:pt>
                <c:pt idx="18">
                  <c:v>72.95</c:v>
                </c:pt>
                <c:pt idx="19">
                  <c:v>73.12</c:v>
                </c:pt>
                <c:pt idx="20">
                  <c:v>73.260000000000005</c:v>
                </c:pt>
                <c:pt idx="21">
                  <c:v>73.37</c:v>
                </c:pt>
                <c:pt idx="22">
                  <c:v>74.05</c:v>
                </c:pt>
                <c:pt idx="23">
                  <c:v>74.12</c:v>
                </c:pt>
                <c:pt idx="24">
                  <c:v>74.569999999999993</c:v>
                </c:pt>
                <c:pt idx="25">
                  <c:v>74.709999999999994</c:v>
                </c:pt>
                <c:pt idx="26">
                  <c:v>74.930000000000007</c:v>
                </c:pt>
                <c:pt idx="27">
                  <c:v>75.05</c:v>
                </c:pt>
                <c:pt idx="28">
                  <c:v>75.44</c:v>
                </c:pt>
                <c:pt idx="29">
                  <c:v>75.81</c:v>
                </c:pt>
                <c:pt idx="30">
                  <c:v>76.17</c:v>
                </c:pt>
                <c:pt idx="31">
                  <c:v>76.430000000000007</c:v>
                </c:pt>
                <c:pt idx="32">
                  <c:v>76.58</c:v>
                </c:pt>
                <c:pt idx="33">
                  <c:v>76.650000000000006</c:v>
                </c:pt>
                <c:pt idx="34">
                  <c:v>76.75</c:v>
                </c:pt>
                <c:pt idx="35">
                  <c:v>76.94</c:v>
                </c:pt>
                <c:pt idx="36">
                  <c:v>77.03</c:v>
                </c:pt>
                <c:pt idx="37">
                  <c:v>77.2</c:v>
                </c:pt>
                <c:pt idx="38">
                  <c:v>77.36</c:v>
                </c:pt>
                <c:pt idx="39">
                  <c:v>77.56</c:v>
                </c:pt>
                <c:pt idx="40">
                  <c:v>77.760000000000005</c:v>
                </c:pt>
                <c:pt idx="41">
                  <c:v>77.77</c:v>
                </c:pt>
                <c:pt idx="42">
                  <c:v>78.349999999999994</c:v>
                </c:pt>
                <c:pt idx="43">
                  <c:v>78.489999999999995</c:v>
                </c:pt>
                <c:pt idx="44">
                  <c:v>78.739999999999995</c:v>
                </c:pt>
                <c:pt idx="45">
                  <c:v>78.81</c:v>
                </c:pt>
                <c:pt idx="46">
                  <c:v>78.87</c:v>
                </c:pt>
                <c:pt idx="47">
                  <c:v>78.930000000000007</c:v>
                </c:pt>
                <c:pt idx="48">
                  <c:v>79.03</c:v>
                </c:pt>
                <c:pt idx="49">
                  <c:v>79.12</c:v>
                </c:pt>
                <c:pt idx="50">
                  <c:v>79.19</c:v>
                </c:pt>
                <c:pt idx="51">
                  <c:v>79.2</c:v>
                </c:pt>
                <c:pt idx="52">
                  <c:v>79.42</c:v>
                </c:pt>
                <c:pt idx="53">
                  <c:v>79.61</c:v>
                </c:pt>
                <c:pt idx="54">
                  <c:v>79.75</c:v>
                </c:pt>
                <c:pt idx="55">
                  <c:v>79.89</c:v>
                </c:pt>
                <c:pt idx="56">
                  <c:v>79.98</c:v>
                </c:pt>
                <c:pt idx="57">
                  <c:v>80.099999999999994</c:v>
                </c:pt>
                <c:pt idx="58">
                  <c:v>80.12</c:v>
                </c:pt>
                <c:pt idx="59">
                  <c:v>80.260000000000005</c:v>
                </c:pt>
                <c:pt idx="60">
                  <c:v>80.319999999999993</c:v>
                </c:pt>
                <c:pt idx="61">
                  <c:v>80.33</c:v>
                </c:pt>
                <c:pt idx="62">
                  <c:v>80.45</c:v>
                </c:pt>
                <c:pt idx="63">
                  <c:v>80.47</c:v>
                </c:pt>
                <c:pt idx="64">
                  <c:v>80.58</c:v>
                </c:pt>
                <c:pt idx="65">
                  <c:v>80.59</c:v>
                </c:pt>
                <c:pt idx="66">
                  <c:v>80.75</c:v>
                </c:pt>
                <c:pt idx="67">
                  <c:v>80.760000000000005</c:v>
                </c:pt>
                <c:pt idx="68">
                  <c:v>80.78</c:v>
                </c:pt>
                <c:pt idx="69">
                  <c:v>80.78</c:v>
                </c:pt>
                <c:pt idx="70">
                  <c:v>80.790000000000006</c:v>
                </c:pt>
                <c:pt idx="71">
                  <c:v>80.83</c:v>
                </c:pt>
                <c:pt idx="72">
                  <c:v>80.89</c:v>
                </c:pt>
                <c:pt idx="73">
                  <c:v>80.92</c:v>
                </c:pt>
                <c:pt idx="74">
                  <c:v>81.02</c:v>
                </c:pt>
                <c:pt idx="75">
                  <c:v>81.08</c:v>
                </c:pt>
                <c:pt idx="76">
                  <c:v>81.209999999999994</c:v>
                </c:pt>
                <c:pt idx="77">
                  <c:v>81.209999999999994</c:v>
                </c:pt>
                <c:pt idx="78">
                  <c:v>81.25</c:v>
                </c:pt>
                <c:pt idx="79">
                  <c:v>81.319999999999993</c:v>
                </c:pt>
                <c:pt idx="80">
                  <c:v>81.42</c:v>
                </c:pt>
                <c:pt idx="81">
                  <c:v>81.459999999999994</c:v>
                </c:pt>
                <c:pt idx="82">
                  <c:v>81.47</c:v>
                </c:pt>
                <c:pt idx="83">
                  <c:v>81.540000000000006</c:v>
                </c:pt>
                <c:pt idx="84">
                  <c:v>81.569999999999993</c:v>
                </c:pt>
                <c:pt idx="85">
                  <c:v>81.599999999999994</c:v>
                </c:pt>
                <c:pt idx="86">
                  <c:v>81.62</c:v>
                </c:pt>
                <c:pt idx="87">
                  <c:v>81.709999999999994</c:v>
                </c:pt>
                <c:pt idx="88">
                  <c:v>81.78</c:v>
                </c:pt>
                <c:pt idx="89">
                  <c:v>81.790000000000006</c:v>
                </c:pt>
                <c:pt idx="90">
                  <c:v>81.819999999999993</c:v>
                </c:pt>
                <c:pt idx="91">
                  <c:v>81.84</c:v>
                </c:pt>
                <c:pt idx="92">
                  <c:v>81.84</c:v>
                </c:pt>
                <c:pt idx="93">
                  <c:v>81.94</c:v>
                </c:pt>
                <c:pt idx="94">
                  <c:v>81.97</c:v>
                </c:pt>
                <c:pt idx="95">
                  <c:v>82.03</c:v>
                </c:pt>
                <c:pt idx="96">
                  <c:v>82.09</c:v>
                </c:pt>
                <c:pt idx="97">
                  <c:v>82.14</c:v>
                </c:pt>
                <c:pt idx="98">
                  <c:v>82.21</c:v>
                </c:pt>
                <c:pt idx="99">
                  <c:v>82.3</c:v>
                </c:pt>
                <c:pt idx="100">
                  <c:v>82.42</c:v>
                </c:pt>
                <c:pt idx="101">
                  <c:v>82.58</c:v>
                </c:pt>
                <c:pt idx="102">
                  <c:v>82.58</c:v>
                </c:pt>
                <c:pt idx="103">
                  <c:v>82.64</c:v>
                </c:pt>
                <c:pt idx="104">
                  <c:v>82.66</c:v>
                </c:pt>
                <c:pt idx="105">
                  <c:v>82.7</c:v>
                </c:pt>
                <c:pt idx="106">
                  <c:v>82.75</c:v>
                </c:pt>
                <c:pt idx="107">
                  <c:v>82.75</c:v>
                </c:pt>
                <c:pt idx="108">
                  <c:v>82.87</c:v>
                </c:pt>
                <c:pt idx="109">
                  <c:v>82.92</c:v>
                </c:pt>
                <c:pt idx="110">
                  <c:v>82.98</c:v>
                </c:pt>
                <c:pt idx="111">
                  <c:v>83.04</c:v>
                </c:pt>
                <c:pt idx="112">
                  <c:v>83.09</c:v>
                </c:pt>
                <c:pt idx="113">
                  <c:v>83.25</c:v>
                </c:pt>
                <c:pt idx="114">
                  <c:v>83.37</c:v>
                </c:pt>
                <c:pt idx="115">
                  <c:v>83.4</c:v>
                </c:pt>
                <c:pt idx="116">
                  <c:v>83.43</c:v>
                </c:pt>
                <c:pt idx="117">
                  <c:v>83.5</c:v>
                </c:pt>
                <c:pt idx="118">
                  <c:v>83.53</c:v>
                </c:pt>
                <c:pt idx="119">
                  <c:v>83.53</c:v>
                </c:pt>
                <c:pt idx="120">
                  <c:v>83.53</c:v>
                </c:pt>
                <c:pt idx="121">
                  <c:v>83.6</c:v>
                </c:pt>
                <c:pt idx="122">
                  <c:v>83.66</c:v>
                </c:pt>
                <c:pt idx="123">
                  <c:v>83.66</c:v>
                </c:pt>
                <c:pt idx="124">
                  <c:v>83.66</c:v>
                </c:pt>
                <c:pt idx="125">
                  <c:v>83.7</c:v>
                </c:pt>
                <c:pt idx="126">
                  <c:v>83.71</c:v>
                </c:pt>
                <c:pt idx="127">
                  <c:v>83.8</c:v>
                </c:pt>
                <c:pt idx="128">
                  <c:v>83.89</c:v>
                </c:pt>
                <c:pt idx="129">
                  <c:v>84.05</c:v>
                </c:pt>
                <c:pt idx="130">
                  <c:v>84.05</c:v>
                </c:pt>
                <c:pt idx="131">
                  <c:v>84.18</c:v>
                </c:pt>
                <c:pt idx="132">
                  <c:v>84.26</c:v>
                </c:pt>
                <c:pt idx="133">
                  <c:v>84.33</c:v>
                </c:pt>
                <c:pt idx="134">
                  <c:v>84.38</c:v>
                </c:pt>
                <c:pt idx="135">
                  <c:v>84.43</c:v>
                </c:pt>
                <c:pt idx="136">
                  <c:v>84.61</c:v>
                </c:pt>
                <c:pt idx="137">
                  <c:v>84.66</c:v>
                </c:pt>
                <c:pt idx="138">
                  <c:v>84.75</c:v>
                </c:pt>
                <c:pt idx="139">
                  <c:v>84.75</c:v>
                </c:pt>
                <c:pt idx="140">
                  <c:v>84.86</c:v>
                </c:pt>
                <c:pt idx="141">
                  <c:v>84.86</c:v>
                </c:pt>
                <c:pt idx="142">
                  <c:v>84.9</c:v>
                </c:pt>
                <c:pt idx="143">
                  <c:v>84.93</c:v>
                </c:pt>
                <c:pt idx="144">
                  <c:v>84.94</c:v>
                </c:pt>
                <c:pt idx="145">
                  <c:v>84.94</c:v>
                </c:pt>
                <c:pt idx="146">
                  <c:v>84.96</c:v>
                </c:pt>
                <c:pt idx="147">
                  <c:v>84.96</c:v>
                </c:pt>
                <c:pt idx="148">
                  <c:v>85.18</c:v>
                </c:pt>
                <c:pt idx="149">
                  <c:v>85.2</c:v>
                </c:pt>
                <c:pt idx="150">
                  <c:v>85.2</c:v>
                </c:pt>
                <c:pt idx="151">
                  <c:v>85.21</c:v>
                </c:pt>
                <c:pt idx="152">
                  <c:v>85.22</c:v>
                </c:pt>
                <c:pt idx="153">
                  <c:v>85.23</c:v>
                </c:pt>
                <c:pt idx="154">
                  <c:v>85.26</c:v>
                </c:pt>
                <c:pt idx="155">
                  <c:v>85.29</c:v>
                </c:pt>
                <c:pt idx="156">
                  <c:v>85.5</c:v>
                </c:pt>
                <c:pt idx="157">
                  <c:v>85.51</c:v>
                </c:pt>
                <c:pt idx="158">
                  <c:v>85.59</c:v>
                </c:pt>
                <c:pt idx="159">
                  <c:v>85.59</c:v>
                </c:pt>
                <c:pt idx="160">
                  <c:v>85.6</c:v>
                </c:pt>
                <c:pt idx="161">
                  <c:v>85.69</c:v>
                </c:pt>
                <c:pt idx="162">
                  <c:v>85.83</c:v>
                </c:pt>
                <c:pt idx="163">
                  <c:v>85.91</c:v>
                </c:pt>
                <c:pt idx="164">
                  <c:v>85.95</c:v>
                </c:pt>
                <c:pt idx="165">
                  <c:v>86</c:v>
                </c:pt>
                <c:pt idx="166">
                  <c:v>86.1</c:v>
                </c:pt>
                <c:pt idx="167">
                  <c:v>86.15</c:v>
                </c:pt>
                <c:pt idx="168">
                  <c:v>86.22</c:v>
                </c:pt>
                <c:pt idx="169">
                  <c:v>86.35</c:v>
                </c:pt>
                <c:pt idx="170">
                  <c:v>86.42</c:v>
                </c:pt>
                <c:pt idx="171">
                  <c:v>86.49</c:v>
                </c:pt>
                <c:pt idx="172">
                  <c:v>86.5</c:v>
                </c:pt>
                <c:pt idx="173">
                  <c:v>86.51</c:v>
                </c:pt>
                <c:pt idx="174">
                  <c:v>86.53</c:v>
                </c:pt>
                <c:pt idx="175">
                  <c:v>86.53</c:v>
                </c:pt>
                <c:pt idx="176">
                  <c:v>86.55</c:v>
                </c:pt>
                <c:pt idx="177">
                  <c:v>86.58</c:v>
                </c:pt>
                <c:pt idx="178">
                  <c:v>86.59</c:v>
                </c:pt>
                <c:pt idx="179">
                  <c:v>86.62</c:v>
                </c:pt>
                <c:pt idx="180">
                  <c:v>86.62</c:v>
                </c:pt>
                <c:pt idx="181">
                  <c:v>86.62</c:v>
                </c:pt>
                <c:pt idx="182">
                  <c:v>86.7</c:v>
                </c:pt>
                <c:pt idx="183">
                  <c:v>86.72</c:v>
                </c:pt>
                <c:pt idx="184">
                  <c:v>86.76</c:v>
                </c:pt>
                <c:pt idx="185">
                  <c:v>86.8</c:v>
                </c:pt>
                <c:pt idx="186">
                  <c:v>86.81</c:v>
                </c:pt>
                <c:pt idx="187">
                  <c:v>86.85</c:v>
                </c:pt>
                <c:pt idx="188">
                  <c:v>86.87</c:v>
                </c:pt>
                <c:pt idx="189">
                  <c:v>87.02</c:v>
                </c:pt>
                <c:pt idx="190">
                  <c:v>87.06</c:v>
                </c:pt>
                <c:pt idx="191">
                  <c:v>87.08</c:v>
                </c:pt>
                <c:pt idx="192">
                  <c:v>87.12</c:v>
                </c:pt>
                <c:pt idx="193">
                  <c:v>87.16</c:v>
                </c:pt>
                <c:pt idx="194">
                  <c:v>87.17</c:v>
                </c:pt>
                <c:pt idx="195">
                  <c:v>87.2</c:v>
                </c:pt>
                <c:pt idx="196">
                  <c:v>87.24</c:v>
                </c:pt>
                <c:pt idx="197">
                  <c:v>87.24</c:v>
                </c:pt>
                <c:pt idx="198">
                  <c:v>87.35</c:v>
                </c:pt>
                <c:pt idx="199">
                  <c:v>87.38</c:v>
                </c:pt>
                <c:pt idx="200">
                  <c:v>87.39</c:v>
                </c:pt>
                <c:pt idx="201">
                  <c:v>87.43</c:v>
                </c:pt>
                <c:pt idx="202">
                  <c:v>87.43</c:v>
                </c:pt>
                <c:pt idx="203">
                  <c:v>87.46</c:v>
                </c:pt>
                <c:pt idx="204">
                  <c:v>87.54</c:v>
                </c:pt>
                <c:pt idx="205">
                  <c:v>87.57</c:v>
                </c:pt>
                <c:pt idx="206">
                  <c:v>87.6</c:v>
                </c:pt>
                <c:pt idx="207">
                  <c:v>87.65</c:v>
                </c:pt>
                <c:pt idx="208">
                  <c:v>87.71</c:v>
                </c:pt>
                <c:pt idx="209">
                  <c:v>87.73</c:v>
                </c:pt>
                <c:pt idx="210">
                  <c:v>87.76</c:v>
                </c:pt>
                <c:pt idx="211">
                  <c:v>87.76</c:v>
                </c:pt>
                <c:pt idx="212">
                  <c:v>87.79</c:v>
                </c:pt>
                <c:pt idx="213">
                  <c:v>87.8</c:v>
                </c:pt>
                <c:pt idx="214">
                  <c:v>87.81</c:v>
                </c:pt>
                <c:pt idx="215">
                  <c:v>87.81</c:v>
                </c:pt>
                <c:pt idx="216">
                  <c:v>87.82</c:v>
                </c:pt>
                <c:pt idx="217">
                  <c:v>87.86</c:v>
                </c:pt>
                <c:pt idx="218">
                  <c:v>87.87</c:v>
                </c:pt>
                <c:pt idx="219">
                  <c:v>87.89</c:v>
                </c:pt>
                <c:pt idx="220">
                  <c:v>87.92</c:v>
                </c:pt>
                <c:pt idx="221">
                  <c:v>87.95</c:v>
                </c:pt>
                <c:pt idx="222">
                  <c:v>88.04</c:v>
                </c:pt>
                <c:pt idx="223">
                  <c:v>88.1</c:v>
                </c:pt>
                <c:pt idx="224">
                  <c:v>88.16</c:v>
                </c:pt>
                <c:pt idx="225">
                  <c:v>88.22</c:v>
                </c:pt>
                <c:pt idx="226">
                  <c:v>88.3</c:v>
                </c:pt>
                <c:pt idx="227">
                  <c:v>88.38</c:v>
                </c:pt>
                <c:pt idx="228">
                  <c:v>88.45</c:v>
                </c:pt>
                <c:pt idx="229">
                  <c:v>88.47</c:v>
                </c:pt>
                <c:pt idx="230">
                  <c:v>88.5</c:v>
                </c:pt>
                <c:pt idx="231">
                  <c:v>88.53</c:v>
                </c:pt>
                <c:pt idx="232">
                  <c:v>88.57</c:v>
                </c:pt>
                <c:pt idx="233">
                  <c:v>88.62</c:v>
                </c:pt>
                <c:pt idx="234">
                  <c:v>88.69</c:v>
                </c:pt>
                <c:pt idx="235">
                  <c:v>88.77</c:v>
                </c:pt>
                <c:pt idx="236">
                  <c:v>88.78</c:v>
                </c:pt>
                <c:pt idx="237">
                  <c:v>88.82</c:v>
                </c:pt>
                <c:pt idx="238">
                  <c:v>88.86</c:v>
                </c:pt>
                <c:pt idx="239">
                  <c:v>88.87</c:v>
                </c:pt>
                <c:pt idx="240">
                  <c:v>88.87</c:v>
                </c:pt>
                <c:pt idx="241">
                  <c:v>88.9</c:v>
                </c:pt>
                <c:pt idx="242">
                  <c:v>88.9</c:v>
                </c:pt>
                <c:pt idx="243">
                  <c:v>88.91</c:v>
                </c:pt>
                <c:pt idx="244">
                  <c:v>88.94</c:v>
                </c:pt>
                <c:pt idx="245">
                  <c:v>88.98</c:v>
                </c:pt>
                <c:pt idx="246">
                  <c:v>89.05</c:v>
                </c:pt>
                <c:pt idx="247">
                  <c:v>89.06</c:v>
                </c:pt>
                <c:pt idx="248">
                  <c:v>89.1</c:v>
                </c:pt>
                <c:pt idx="249">
                  <c:v>89.11</c:v>
                </c:pt>
                <c:pt idx="250">
                  <c:v>89.14</c:v>
                </c:pt>
                <c:pt idx="251">
                  <c:v>89.16</c:v>
                </c:pt>
                <c:pt idx="252">
                  <c:v>89.2</c:v>
                </c:pt>
                <c:pt idx="253">
                  <c:v>89.2</c:v>
                </c:pt>
                <c:pt idx="254">
                  <c:v>89.2</c:v>
                </c:pt>
                <c:pt idx="255">
                  <c:v>89.21</c:v>
                </c:pt>
                <c:pt idx="256">
                  <c:v>89.22</c:v>
                </c:pt>
                <c:pt idx="257">
                  <c:v>89.27</c:v>
                </c:pt>
                <c:pt idx="258">
                  <c:v>89.27</c:v>
                </c:pt>
                <c:pt idx="259">
                  <c:v>89.28</c:v>
                </c:pt>
                <c:pt idx="260">
                  <c:v>89.32</c:v>
                </c:pt>
                <c:pt idx="261">
                  <c:v>89.32</c:v>
                </c:pt>
                <c:pt idx="262">
                  <c:v>89.32</c:v>
                </c:pt>
                <c:pt idx="263">
                  <c:v>89.34</c:v>
                </c:pt>
                <c:pt idx="264">
                  <c:v>89.38</c:v>
                </c:pt>
                <c:pt idx="265">
                  <c:v>89.39</c:v>
                </c:pt>
                <c:pt idx="266">
                  <c:v>89.42</c:v>
                </c:pt>
                <c:pt idx="267">
                  <c:v>89.45</c:v>
                </c:pt>
                <c:pt idx="268">
                  <c:v>89.52</c:v>
                </c:pt>
                <c:pt idx="269">
                  <c:v>89.67</c:v>
                </c:pt>
                <c:pt idx="270">
                  <c:v>89.69</c:v>
                </c:pt>
                <c:pt idx="271">
                  <c:v>89.84</c:v>
                </c:pt>
                <c:pt idx="272">
                  <c:v>89.85</c:v>
                </c:pt>
                <c:pt idx="273">
                  <c:v>89.86</c:v>
                </c:pt>
                <c:pt idx="274">
                  <c:v>89.93</c:v>
                </c:pt>
                <c:pt idx="275">
                  <c:v>89.95</c:v>
                </c:pt>
                <c:pt idx="276">
                  <c:v>89.99</c:v>
                </c:pt>
                <c:pt idx="277">
                  <c:v>90.08</c:v>
                </c:pt>
                <c:pt idx="278">
                  <c:v>90.12</c:v>
                </c:pt>
                <c:pt idx="279">
                  <c:v>90.14</c:v>
                </c:pt>
                <c:pt idx="280">
                  <c:v>90.16</c:v>
                </c:pt>
                <c:pt idx="281">
                  <c:v>90.16</c:v>
                </c:pt>
                <c:pt idx="282">
                  <c:v>90.22</c:v>
                </c:pt>
                <c:pt idx="283">
                  <c:v>90.47</c:v>
                </c:pt>
                <c:pt idx="284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98-4F42-A5F5-8C8F85DA8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69839"/>
        <c:axId val="1"/>
      </c:scatterChart>
      <c:valAx>
        <c:axId val="1158569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6983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HP20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6653026116625656E-2"/>
                  <c:y val="0.1552462469223240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'[3]HP20 (sort)'!$O$19:$O$281</c:f>
              <c:numCache>
                <c:formatCode>General</c:formatCode>
                <c:ptCount val="263"/>
                <c:pt idx="0">
                  <c:v>52</c:v>
                </c:pt>
                <c:pt idx="1">
                  <c:v>57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61</c:v>
                </c:pt>
                <c:pt idx="53">
                  <c:v>61</c:v>
                </c:pt>
                <c:pt idx="54">
                  <c:v>61</c:v>
                </c:pt>
                <c:pt idx="55">
                  <c:v>61</c:v>
                </c:pt>
                <c:pt idx="56">
                  <c:v>61</c:v>
                </c:pt>
                <c:pt idx="57">
                  <c:v>61</c:v>
                </c:pt>
                <c:pt idx="58">
                  <c:v>61</c:v>
                </c:pt>
                <c:pt idx="59">
                  <c:v>61</c:v>
                </c:pt>
                <c:pt idx="60">
                  <c:v>61</c:v>
                </c:pt>
                <c:pt idx="61">
                  <c:v>61</c:v>
                </c:pt>
                <c:pt idx="62">
                  <c:v>61</c:v>
                </c:pt>
                <c:pt idx="63">
                  <c:v>61</c:v>
                </c:pt>
                <c:pt idx="64">
                  <c:v>61</c:v>
                </c:pt>
                <c:pt idx="65">
                  <c:v>61</c:v>
                </c:pt>
                <c:pt idx="66">
                  <c:v>61</c:v>
                </c:pt>
                <c:pt idx="67">
                  <c:v>61</c:v>
                </c:pt>
                <c:pt idx="68">
                  <c:v>61</c:v>
                </c:pt>
                <c:pt idx="69">
                  <c:v>61</c:v>
                </c:pt>
                <c:pt idx="70">
                  <c:v>61</c:v>
                </c:pt>
                <c:pt idx="71">
                  <c:v>61</c:v>
                </c:pt>
                <c:pt idx="72">
                  <c:v>61</c:v>
                </c:pt>
                <c:pt idx="73">
                  <c:v>61</c:v>
                </c:pt>
                <c:pt idx="74">
                  <c:v>61</c:v>
                </c:pt>
                <c:pt idx="75">
                  <c:v>61</c:v>
                </c:pt>
                <c:pt idx="76">
                  <c:v>61</c:v>
                </c:pt>
                <c:pt idx="77">
                  <c:v>61</c:v>
                </c:pt>
                <c:pt idx="78">
                  <c:v>61</c:v>
                </c:pt>
                <c:pt idx="79">
                  <c:v>61</c:v>
                </c:pt>
                <c:pt idx="80">
                  <c:v>61</c:v>
                </c:pt>
                <c:pt idx="81">
                  <c:v>61</c:v>
                </c:pt>
                <c:pt idx="82">
                  <c:v>61</c:v>
                </c:pt>
                <c:pt idx="83">
                  <c:v>61</c:v>
                </c:pt>
                <c:pt idx="84">
                  <c:v>61</c:v>
                </c:pt>
                <c:pt idx="85">
                  <c:v>61</c:v>
                </c:pt>
                <c:pt idx="86">
                  <c:v>61</c:v>
                </c:pt>
                <c:pt idx="87">
                  <c:v>61</c:v>
                </c:pt>
                <c:pt idx="88">
                  <c:v>61</c:v>
                </c:pt>
                <c:pt idx="89">
                  <c:v>61</c:v>
                </c:pt>
                <c:pt idx="90">
                  <c:v>61</c:v>
                </c:pt>
                <c:pt idx="91">
                  <c:v>61</c:v>
                </c:pt>
                <c:pt idx="92">
                  <c:v>61</c:v>
                </c:pt>
                <c:pt idx="93">
                  <c:v>61</c:v>
                </c:pt>
                <c:pt idx="94">
                  <c:v>62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62</c:v>
                </c:pt>
                <c:pt idx="100">
                  <c:v>62</c:v>
                </c:pt>
                <c:pt idx="101">
                  <c:v>64</c:v>
                </c:pt>
                <c:pt idx="102">
                  <c:v>64</c:v>
                </c:pt>
                <c:pt idx="103">
                  <c:v>64</c:v>
                </c:pt>
                <c:pt idx="104">
                  <c:v>64</c:v>
                </c:pt>
                <c:pt idx="105">
                  <c:v>64</c:v>
                </c:pt>
                <c:pt idx="106">
                  <c:v>64</c:v>
                </c:pt>
                <c:pt idx="107">
                  <c:v>64</c:v>
                </c:pt>
                <c:pt idx="108">
                  <c:v>64</c:v>
                </c:pt>
                <c:pt idx="109">
                  <c:v>64</c:v>
                </c:pt>
                <c:pt idx="110">
                  <c:v>64</c:v>
                </c:pt>
                <c:pt idx="111">
                  <c:v>64</c:v>
                </c:pt>
                <c:pt idx="112">
                  <c:v>64</c:v>
                </c:pt>
                <c:pt idx="113">
                  <c:v>64</c:v>
                </c:pt>
                <c:pt idx="114">
                  <c:v>64</c:v>
                </c:pt>
                <c:pt idx="115">
                  <c:v>64</c:v>
                </c:pt>
                <c:pt idx="116">
                  <c:v>64</c:v>
                </c:pt>
                <c:pt idx="117">
                  <c:v>64</c:v>
                </c:pt>
                <c:pt idx="118">
                  <c:v>64</c:v>
                </c:pt>
                <c:pt idx="119">
                  <c:v>64</c:v>
                </c:pt>
                <c:pt idx="120">
                  <c:v>64</c:v>
                </c:pt>
                <c:pt idx="121">
                  <c:v>64</c:v>
                </c:pt>
                <c:pt idx="122">
                  <c:v>64</c:v>
                </c:pt>
                <c:pt idx="123">
                  <c:v>64</c:v>
                </c:pt>
                <c:pt idx="124">
                  <c:v>64</c:v>
                </c:pt>
                <c:pt idx="125">
                  <c:v>64</c:v>
                </c:pt>
                <c:pt idx="126">
                  <c:v>64</c:v>
                </c:pt>
                <c:pt idx="127">
                  <c:v>64</c:v>
                </c:pt>
                <c:pt idx="128">
                  <c:v>64</c:v>
                </c:pt>
                <c:pt idx="129">
                  <c:v>64</c:v>
                </c:pt>
                <c:pt idx="130">
                  <c:v>64</c:v>
                </c:pt>
                <c:pt idx="131">
                  <c:v>64</c:v>
                </c:pt>
                <c:pt idx="132">
                  <c:v>64</c:v>
                </c:pt>
                <c:pt idx="133">
                  <c:v>64</c:v>
                </c:pt>
                <c:pt idx="134">
                  <c:v>64</c:v>
                </c:pt>
                <c:pt idx="135">
                  <c:v>64</c:v>
                </c:pt>
                <c:pt idx="136">
                  <c:v>64</c:v>
                </c:pt>
                <c:pt idx="137">
                  <c:v>64</c:v>
                </c:pt>
                <c:pt idx="138">
                  <c:v>64</c:v>
                </c:pt>
                <c:pt idx="139">
                  <c:v>64</c:v>
                </c:pt>
                <c:pt idx="140">
                  <c:v>64</c:v>
                </c:pt>
                <c:pt idx="141">
                  <c:v>64</c:v>
                </c:pt>
                <c:pt idx="142">
                  <c:v>64</c:v>
                </c:pt>
                <c:pt idx="143">
                  <c:v>64</c:v>
                </c:pt>
                <c:pt idx="144">
                  <c:v>64</c:v>
                </c:pt>
                <c:pt idx="145">
                  <c:v>64</c:v>
                </c:pt>
                <c:pt idx="146">
                  <c:v>64</c:v>
                </c:pt>
                <c:pt idx="147">
                  <c:v>64</c:v>
                </c:pt>
                <c:pt idx="148">
                  <c:v>64</c:v>
                </c:pt>
                <c:pt idx="149">
                  <c:v>64</c:v>
                </c:pt>
                <c:pt idx="150">
                  <c:v>64</c:v>
                </c:pt>
                <c:pt idx="151">
                  <c:v>64</c:v>
                </c:pt>
                <c:pt idx="152">
                  <c:v>64</c:v>
                </c:pt>
                <c:pt idx="153">
                  <c:v>64</c:v>
                </c:pt>
                <c:pt idx="154">
                  <c:v>64</c:v>
                </c:pt>
                <c:pt idx="155">
                  <c:v>64</c:v>
                </c:pt>
                <c:pt idx="156">
                  <c:v>64</c:v>
                </c:pt>
                <c:pt idx="157">
                  <c:v>64</c:v>
                </c:pt>
                <c:pt idx="158">
                  <c:v>64</c:v>
                </c:pt>
                <c:pt idx="159">
                  <c:v>64</c:v>
                </c:pt>
                <c:pt idx="160">
                  <c:v>64</c:v>
                </c:pt>
                <c:pt idx="161">
                  <c:v>64</c:v>
                </c:pt>
                <c:pt idx="162">
                  <c:v>64</c:v>
                </c:pt>
                <c:pt idx="163">
                  <c:v>64</c:v>
                </c:pt>
                <c:pt idx="164">
                  <c:v>64</c:v>
                </c:pt>
                <c:pt idx="165">
                  <c:v>64</c:v>
                </c:pt>
                <c:pt idx="166">
                  <c:v>64</c:v>
                </c:pt>
                <c:pt idx="167">
                  <c:v>64</c:v>
                </c:pt>
                <c:pt idx="168">
                  <c:v>64</c:v>
                </c:pt>
                <c:pt idx="169">
                  <c:v>64</c:v>
                </c:pt>
                <c:pt idx="170">
                  <c:v>64</c:v>
                </c:pt>
                <c:pt idx="171">
                  <c:v>64</c:v>
                </c:pt>
                <c:pt idx="172">
                  <c:v>64</c:v>
                </c:pt>
                <c:pt idx="173">
                  <c:v>64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66</c:v>
                </c:pt>
                <c:pt idx="212">
                  <c:v>66</c:v>
                </c:pt>
                <c:pt idx="213">
                  <c:v>66</c:v>
                </c:pt>
                <c:pt idx="214">
                  <c:v>66</c:v>
                </c:pt>
                <c:pt idx="215">
                  <c:v>66</c:v>
                </c:pt>
                <c:pt idx="216">
                  <c:v>66</c:v>
                </c:pt>
                <c:pt idx="217">
                  <c:v>66</c:v>
                </c:pt>
                <c:pt idx="218">
                  <c:v>66</c:v>
                </c:pt>
                <c:pt idx="219">
                  <c:v>66</c:v>
                </c:pt>
                <c:pt idx="220">
                  <c:v>66</c:v>
                </c:pt>
                <c:pt idx="221">
                  <c:v>66</c:v>
                </c:pt>
                <c:pt idx="222">
                  <c:v>66</c:v>
                </c:pt>
                <c:pt idx="223">
                  <c:v>66</c:v>
                </c:pt>
                <c:pt idx="224">
                  <c:v>66</c:v>
                </c:pt>
                <c:pt idx="225">
                  <c:v>66</c:v>
                </c:pt>
                <c:pt idx="226">
                  <c:v>66</c:v>
                </c:pt>
                <c:pt idx="227">
                  <c:v>66</c:v>
                </c:pt>
                <c:pt idx="228">
                  <c:v>66</c:v>
                </c:pt>
                <c:pt idx="229">
                  <c:v>66</c:v>
                </c:pt>
                <c:pt idx="230">
                  <c:v>66</c:v>
                </c:pt>
                <c:pt idx="231">
                  <c:v>66</c:v>
                </c:pt>
                <c:pt idx="232">
                  <c:v>66</c:v>
                </c:pt>
                <c:pt idx="233">
                  <c:v>66</c:v>
                </c:pt>
                <c:pt idx="234">
                  <c:v>66</c:v>
                </c:pt>
                <c:pt idx="235">
                  <c:v>66</c:v>
                </c:pt>
                <c:pt idx="236">
                  <c:v>66</c:v>
                </c:pt>
                <c:pt idx="237">
                  <c:v>66</c:v>
                </c:pt>
                <c:pt idx="238">
                  <c:v>66</c:v>
                </c:pt>
                <c:pt idx="239">
                  <c:v>66</c:v>
                </c:pt>
                <c:pt idx="240">
                  <c:v>66</c:v>
                </c:pt>
                <c:pt idx="241">
                  <c:v>66</c:v>
                </c:pt>
                <c:pt idx="242">
                  <c:v>66</c:v>
                </c:pt>
                <c:pt idx="243">
                  <c:v>66</c:v>
                </c:pt>
                <c:pt idx="244">
                  <c:v>66</c:v>
                </c:pt>
                <c:pt idx="245">
                  <c:v>66</c:v>
                </c:pt>
                <c:pt idx="246">
                  <c:v>66</c:v>
                </c:pt>
                <c:pt idx="247">
                  <c:v>66</c:v>
                </c:pt>
                <c:pt idx="248">
                  <c:v>66</c:v>
                </c:pt>
                <c:pt idx="249">
                  <c:v>66</c:v>
                </c:pt>
                <c:pt idx="250">
                  <c:v>67</c:v>
                </c:pt>
                <c:pt idx="251">
                  <c:v>67</c:v>
                </c:pt>
                <c:pt idx="252">
                  <c:v>68</c:v>
                </c:pt>
                <c:pt idx="253">
                  <c:v>68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71</c:v>
                </c:pt>
                <c:pt idx="259">
                  <c:v>72</c:v>
                </c:pt>
                <c:pt idx="260">
                  <c:v>72</c:v>
                </c:pt>
                <c:pt idx="261">
                  <c:v>78</c:v>
                </c:pt>
                <c:pt idx="262">
                  <c:v>82</c:v>
                </c:pt>
              </c:numCache>
            </c:numRef>
          </c:xVal>
          <c:yVal>
            <c:numRef>
              <c:f>'[3]HP20 (sort)'!$B$19:$B$281</c:f>
              <c:numCache>
                <c:formatCode>General</c:formatCode>
                <c:ptCount val="263"/>
                <c:pt idx="0">
                  <c:v>68.66</c:v>
                </c:pt>
                <c:pt idx="1">
                  <c:v>68.87</c:v>
                </c:pt>
                <c:pt idx="2">
                  <c:v>69.08</c:v>
                </c:pt>
                <c:pt idx="3">
                  <c:v>69.12</c:v>
                </c:pt>
                <c:pt idx="4">
                  <c:v>69.67</c:v>
                </c:pt>
                <c:pt idx="5">
                  <c:v>69.83</c:v>
                </c:pt>
                <c:pt idx="6">
                  <c:v>70.819999999999993</c:v>
                </c:pt>
                <c:pt idx="7">
                  <c:v>70.87</c:v>
                </c:pt>
                <c:pt idx="8">
                  <c:v>71.150000000000006</c:v>
                </c:pt>
                <c:pt idx="9">
                  <c:v>71.650000000000006</c:v>
                </c:pt>
                <c:pt idx="10">
                  <c:v>71.650000000000006</c:v>
                </c:pt>
                <c:pt idx="11">
                  <c:v>72.150000000000006</c:v>
                </c:pt>
                <c:pt idx="12">
                  <c:v>72.22</c:v>
                </c:pt>
                <c:pt idx="13">
                  <c:v>72.63</c:v>
                </c:pt>
                <c:pt idx="14">
                  <c:v>72.87</c:v>
                </c:pt>
                <c:pt idx="15">
                  <c:v>72.95</c:v>
                </c:pt>
                <c:pt idx="16">
                  <c:v>73.12</c:v>
                </c:pt>
                <c:pt idx="17">
                  <c:v>73.260000000000005</c:v>
                </c:pt>
                <c:pt idx="18">
                  <c:v>74.12</c:v>
                </c:pt>
                <c:pt idx="19">
                  <c:v>74.569999999999993</c:v>
                </c:pt>
                <c:pt idx="20">
                  <c:v>74.709999999999994</c:v>
                </c:pt>
                <c:pt idx="21">
                  <c:v>74.930000000000007</c:v>
                </c:pt>
                <c:pt idx="22">
                  <c:v>75.44</c:v>
                </c:pt>
                <c:pt idx="23">
                  <c:v>75.81</c:v>
                </c:pt>
                <c:pt idx="24">
                  <c:v>76.17</c:v>
                </c:pt>
                <c:pt idx="25">
                  <c:v>76.58</c:v>
                </c:pt>
                <c:pt idx="26">
                  <c:v>76.650000000000006</c:v>
                </c:pt>
                <c:pt idx="27">
                  <c:v>76.75</c:v>
                </c:pt>
                <c:pt idx="28">
                  <c:v>76.94</c:v>
                </c:pt>
                <c:pt idx="29">
                  <c:v>77.03</c:v>
                </c:pt>
                <c:pt idx="30">
                  <c:v>77.2</c:v>
                </c:pt>
                <c:pt idx="31">
                  <c:v>77.36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77.77</c:v>
                </c:pt>
                <c:pt idx="35">
                  <c:v>78.349999999999994</c:v>
                </c:pt>
                <c:pt idx="36">
                  <c:v>78.489999999999995</c:v>
                </c:pt>
                <c:pt idx="37">
                  <c:v>78.739999999999995</c:v>
                </c:pt>
                <c:pt idx="38">
                  <c:v>78.81</c:v>
                </c:pt>
                <c:pt idx="39">
                  <c:v>78.87</c:v>
                </c:pt>
                <c:pt idx="40">
                  <c:v>78.930000000000007</c:v>
                </c:pt>
                <c:pt idx="41">
                  <c:v>79.03</c:v>
                </c:pt>
                <c:pt idx="42">
                  <c:v>79.19</c:v>
                </c:pt>
                <c:pt idx="43">
                  <c:v>79.2</c:v>
                </c:pt>
                <c:pt idx="44">
                  <c:v>79.42</c:v>
                </c:pt>
                <c:pt idx="45">
                  <c:v>79.61</c:v>
                </c:pt>
                <c:pt idx="46">
                  <c:v>79.75</c:v>
                </c:pt>
                <c:pt idx="47">
                  <c:v>79.75</c:v>
                </c:pt>
                <c:pt idx="48">
                  <c:v>79.89</c:v>
                </c:pt>
                <c:pt idx="49">
                  <c:v>79.97</c:v>
                </c:pt>
                <c:pt idx="50">
                  <c:v>79.98</c:v>
                </c:pt>
                <c:pt idx="51">
                  <c:v>80.099999999999994</c:v>
                </c:pt>
                <c:pt idx="52">
                  <c:v>80.12</c:v>
                </c:pt>
                <c:pt idx="53">
                  <c:v>80.260000000000005</c:v>
                </c:pt>
                <c:pt idx="54">
                  <c:v>80.319999999999993</c:v>
                </c:pt>
                <c:pt idx="55">
                  <c:v>80.33</c:v>
                </c:pt>
                <c:pt idx="56">
                  <c:v>80.58</c:v>
                </c:pt>
                <c:pt idx="57">
                  <c:v>80.59</c:v>
                </c:pt>
                <c:pt idx="58">
                  <c:v>80.75</c:v>
                </c:pt>
                <c:pt idx="59">
                  <c:v>80.760000000000005</c:v>
                </c:pt>
                <c:pt idx="60">
                  <c:v>80.78</c:v>
                </c:pt>
                <c:pt idx="61">
                  <c:v>80.78</c:v>
                </c:pt>
                <c:pt idx="62">
                  <c:v>80.790000000000006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81.02</c:v>
                </c:pt>
                <c:pt idx="67">
                  <c:v>81.08</c:v>
                </c:pt>
                <c:pt idx="68">
                  <c:v>81.209999999999994</c:v>
                </c:pt>
                <c:pt idx="69">
                  <c:v>81.209999999999994</c:v>
                </c:pt>
                <c:pt idx="70">
                  <c:v>81.25</c:v>
                </c:pt>
                <c:pt idx="71">
                  <c:v>81.319999999999993</c:v>
                </c:pt>
                <c:pt idx="72">
                  <c:v>81.42</c:v>
                </c:pt>
                <c:pt idx="73">
                  <c:v>81.459999999999994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81.599999999999994</c:v>
                </c:pt>
                <c:pt idx="78">
                  <c:v>81.62</c:v>
                </c:pt>
                <c:pt idx="79">
                  <c:v>81.709999999999994</c:v>
                </c:pt>
                <c:pt idx="80">
                  <c:v>81.78</c:v>
                </c:pt>
                <c:pt idx="81">
                  <c:v>81.790000000000006</c:v>
                </c:pt>
                <c:pt idx="82">
                  <c:v>81.819999999999993</c:v>
                </c:pt>
                <c:pt idx="83">
                  <c:v>81.84</c:v>
                </c:pt>
                <c:pt idx="84">
                  <c:v>81.84</c:v>
                </c:pt>
                <c:pt idx="85">
                  <c:v>81.94</c:v>
                </c:pt>
                <c:pt idx="86">
                  <c:v>81.97</c:v>
                </c:pt>
                <c:pt idx="87">
                  <c:v>82.03</c:v>
                </c:pt>
                <c:pt idx="88">
                  <c:v>82.09</c:v>
                </c:pt>
                <c:pt idx="89">
                  <c:v>82.14</c:v>
                </c:pt>
                <c:pt idx="90">
                  <c:v>82.3</c:v>
                </c:pt>
                <c:pt idx="91">
                  <c:v>82.42</c:v>
                </c:pt>
                <c:pt idx="92">
                  <c:v>82.58</c:v>
                </c:pt>
                <c:pt idx="93">
                  <c:v>82.58</c:v>
                </c:pt>
                <c:pt idx="94">
                  <c:v>82.64</c:v>
                </c:pt>
                <c:pt idx="95">
                  <c:v>82.66</c:v>
                </c:pt>
                <c:pt idx="96">
                  <c:v>82.75</c:v>
                </c:pt>
                <c:pt idx="97">
                  <c:v>82.75</c:v>
                </c:pt>
                <c:pt idx="98">
                  <c:v>82.87</c:v>
                </c:pt>
                <c:pt idx="99">
                  <c:v>82.92</c:v>
                </c:pt>
                <c:pt idx="100">
                  <c:v>82.98</c:v>
                </c:pt>
                <c:pt idx="101">
                  <c:v>83</c:v>
                </c:pt>
                <c:pt idx="102">
                  <c:v>83.04</c:v>
                </c:pt>
                <c:pt idx="103">
                  <c:v>83.09</c:v>
                </c:pt>
                <c:pt idx="104">
                  <c:v>83.37</c:v>
                </c:pt>
                <c:pt idx="105">
                  <c:v>83.4</c:v>
                </c:pt>
                <c:pt idx="106">
                  <c:v>83.43</c:v>
                </c:pt>
                <c:pt idx="107">
                  <c:v>83.5</c:v>
                </c:pt>
                <c:pt idx="108">
                  <c:v>83.53</c:v>
                </c:pt>
                <c:pt idx="109">
                  <c:v>83.53</c:v>
                </c:pt>
                <c:pt idx="110">
                  <c:v>83.53</c:v>
                </c:pt>
                <c:pt idx="111">
                  <c:v>83.66</c:v>
                </c:pt>
                <c:pt idx="112">
                  <c:v>83.66</c:v>
                </c:pt>
                <c:pt idx="113">
                  <c:v>83.66</c:v>
                </c:pt>
                <c:pt idx="114">
                  <c:v>83.66</c:v>
                </c:pt>
                <c:pt idx="115">
                  <c:v>83.7</c:v>
                </c:pt>
                <c:pt idx="116">
                  <c:v>83.71</c:v>
                </c:pt>
                <c:pt idx="117">
                  <c:v>83.8</c:v>
                </c:pt>
                <c:pt idx="118">
                  <c:v>83.89</c:v>
                </c:pt>
                <c:pt idx="119">
                  <c:v>84.05</c:v>
                </c:pt>
                <c:pt idx="120">
                  <c:v>84.05</c:v>
                </c:pt>
                <c:pt idx="121">
                  <c:v>84.18</c:v>
                </c:pt>
                <c:pt idx="122">
                  <c:v>84.26</c:v>
                </c:pt>
                <c:pt idx="123">
                  <c:v>84.33</c:v>
                </c:pt>
                <c:pt idx="124">
                  <c:v>84.38</c:v>
                </c:pt>
                <c:pt idx="125">
                  <c:v>84.43</c:v>
                </c:pt>
                <c:pt idx="126">
                  <c:v>84.61</c:v>
                </c:pt>
                <c:pt idx="127">
                  <c:v>84.66</c:v>
                </c:pt>
                <c:pt idx="128">
                  <c:v>84.75</c:v>
                </c:pt>
                <c:pt idx="129">
                  <c:v>84.75</c:v>
                </c:pt>
                <c:pt idx="130">
                  <c:v>84.86</c:v>
                </c:pt>
                <c:pt idx="131">
                  <c:v>84.86</c:v>
                </c:pt>
                <c:pt idx="132">
                  <c:v>84.9</c:v>
                </c:pt>
                <c:pt idx="133">
                  <c:v>84.93</c:v>
                </c:pt>
                <c:pt idx="134">
                  <c:v>84.94</c:v>
                </c:pt>
                <c:pt idx="135">
                  <c:v>84.94</c:v>
                </c:pt>
                <c:pt idx="136">
                  <c:v>84.96</c:v>
                </c:pt>
                <c:pt idx="137">
                  <c:v>84.96</c:v>
                </c:pt>
                <c:pt idx="138">
                  <c:v>85.18</c:v>
                </c:pt>
                <c:pt idx="139">
                  <c:v>85.2</c:v>
                </c:pt>
                <c:pt idx="140">
                  <c:v>85.2</c:v>
                </c:pt>
                <c:pt idx="141">
                  <c:v>85.21</c:v>
                </c:pt>
                <c:pt idx="142">
                  <c:v>85.22</c:v>
                </c:pt>
                <c:pt idx="143">
                  <c:v>85.26</c:v>
                </c:pt>
                <c:pt idx="144">
                  <c:v>85.29</c:v>
                </c:pt>
                <c:pt idx="145">
                  <c:v>85.5</c:v>
                </c:pt>
                <c:pt idx="146">
                  <c:v>85.51</c:v>
                </c:pt>
                <c:pt idx="147">
                  <c:v>85.59</c:v>
                </c:pt>
                <c:pt idx="148">
                  <c:v>85.59</c:v>
                </c:pt>
                <c:pt idx="149">
                  <c:v>85.6</c:v>
                </c:pt>
                <c:pt idx="150">
                  <c:v>85.69</c:v>
                </c:pt>
                <c:pt idx="151">
                  <c:v>85.83</c:v>
                </c:pt>
                <c:pt idx="152">
                  <c:v>85.91</c:v>
                </c:pt>
                <c:pt idx="153">
                  <c:v>85.95</c:v>
                </c:pt>
                <c:pt idx="154">
                  <c:v>86</c:v>
                </c:pt>
                <c:pt idx="155">
                  <c:v>86.1</c:v>
                </c:pt>
                <c:pt idx="156">
                  <c:v>86.15</c:v>
                </c:pt>
                <c:pt idx="157">
                  <c:v>86.22</c:v>
                </c:pt>
                <c:pt idx="158">
                  <c:v>86.35</c:v>
                </c:pt>
                <c:pt idx="159">
                  <c:v>86.42</c:v>
                </c:pt>
                <c:pt idx="160">
                  <c:v>86.49</c:v>
                </c:pt>
                <c:pt idx="161">
                  <c:v>86.5</c:v>
                </c:pt>
                <c:pt idx="162">
                  <c:v>86.51</c:v>
                </c:pt>
                <c:pt idx="163">
                  <c:v>86.53</c:v>
                </c:pt>
                <c:pt idx="164">
                  <c:v>86.53</c:v>
                </c:pt>
                <c:pt idx="165">
                  <c:v>86.59</c:v>
                </c:pt>
                <c:pt idx="166">
                  <c:v>86.62</c:v>
                </c:pt>
                <c:pt idx="167">
                  <c:v>86.62</c:v>
                </c:pt>
                <c:pt idx="168">
                  <c:v>86.62</c:v>
                </c:pt>
                <c:pt idx="169">
                  <c:v>86.72</c:v>
                </c:pt>
                <c:pt idx="170">
                  <c:v>86.76</c:v>
                </c:pt>
                <c:pt idx="171">
                  <c:v>86.8</c:v>
                </c:pt>
                <c:pt idx="172">
                  <c:v>86.81</c:v>
                </c:pt>
                <c:pt idx="173">
                  <c:v>86.85</c:v>
                </c:pt>
                <c:pt idx="174">
                  <c:v>86.87</c:v>
                </c:pt>
                <c:pt idx="175">
                  <c:v>87.02</c:v>
                </c:pt>
                <c:pt idx="176">
                  <c:v>87.06</c:v>
                </c:pt>
                <c:pt idx="177">
                  <c:v>87.08</c:v>
                </c:pt>
                <c:pt idx="178">
                  <c:v>87.12</c:v>
                </c:pt>
                <c:pt idx="179">
                  <c:v>87.16</c:v>
                </c:pt>
                <c:pt idx="180">
                  <c:v>87.17</c:v>
                </c:pt>
                <c:pt idx="181">
                  <c:v>87.2</c:v>
                </c:pt>
                <c:pt idx="182">
                  <c:v>87.24</c:v>
                </c:pt>
                <c:pt idx="183">
                  <c:v>87.24</c:v>
                </c:pt>
                <c:pt idx="184">
                  <c:v>87.35</c:v>
                </c:pt>
                <c:pt idx="185">
                  <c:v>87.39</c:v>
                </c:pt>
                <c:pt idx="186">
                  <c:v>87.43</c:v>
                </c:pt>
                <c:pt idx="187">
                  <c:v>87.43</c:v>
                </c:pt>
                <c:pt idx="188">
                  <c:v>87.46</c:v>
                </c:pt>
                <c:pt idx="189">
                  <c:v>87.57</c:v>
                </c:pt>
                <c:pt idx="190">
                  <c:v>87.6</c:v>
                </c:pt>
                <c:pt idx="191">
                  <c:v>87.65</c:v>
                </c:pt>
                <c:pt idx="192">
                  <c:v>87.71</c:v>
                </c:pt>
                <c:pt idx="193">
                  <c:v>87.73</c:v>
                </c:pt>
                <c:pt idx="194">
                  <c:v>87.76</c:v>
                </c:pt>
                <c:pt idx="195">
                  <c:v>87.76</c:v>
                </c:pt>
                <c:pt idx="196">
                  <c:v>87.79</c:v>
                </c:pt>
                <c:pt idx="197">
                  <c:v>87.8</c:v>
                </c:pt>
                <c:pt idx="198">
                  <c:v>87.81</c:v>
                </c:pt>
                <c:pt idx="199">
                  <c:v>87.81</c:v>
                </c:pt>
                <c:pt idx="200">
                  <c:v>87.82</c:v>
                </c:pt>
                <c:pt idx="201">
                  <c:v>87.86</c:v>
                </c:pt>
                <c:pt idx="202">
                  <c:v>87.87</c:v>
                </c:pt>
                <c:pt idx="203">
                  <c:v>87.89</c:v>
                </c:pt>
                <c:pt idx="204">
                  <c:v>87.92</c:v>
                </c:pt>
                <c:pt idx="205">
                  <c:v>87.95</c:v>
                </c:pt>
                <c:pt idx="206">
                  <c:v>88.04</c:v>
                </c:pt>
                <c:pt idx="207">
                  <c:v>88.1</c:v>
                </c:pt>
                <c:pt idx="208">
                  <c:v>88.22</c:v>
                </c:pt>
                <c:pt idx="209">
                  <c:v>88.3</c:v>
                </c:pt>
                <c:pt idx="210">
                  <c:v>88.38</c:v>
                </c:pt>
                <c:pt idx="211">
                  <c:v>88.45</c:v>
                </c:pt>
                <c:pt idx="212">
                  <c:v>88.47</c:v>
                </c:pt>
                <c:pt idx="213">
                  <c:v>88.5</c:v>
                </c:pt>
                <c:pt idx="214">
                  <c:v>88.53</c:v>
                </c:pt>
                <c:pt idx="215">
                  <c:v>88.57</c:v>
                </c:pt>
                <c:pt idx="216">
                  <c:v>88.62</c:v>
                </c:pt>
                <c:pt idx="217">
                  <c:v>88.69</c:v>
                </c:pt>
                <c:pt idx="218">
                  <c:v>88.77</c:v>
                </c:pt>
                <c:pt idx="219">
                  <c:v>88.78</c:v>
                </c:pt>
                <c:pt idx="220">
                  <c:v>88.82</c:v>
                </c:pt>
                <c:pt idx="221">
                  <c:v>88.86</c:v>
                </c:pt>
                <c:pt idx="222">
                  <c:v>88.87</c:v>
                </c:pt>
                <c:pt idx="223">
                  <c:v>88.87</c:v>
                </c:pt>
                <c:pt idx="224">
                  <c:v>88.9</c:v>
                </c:pt>
                <c:pt idx="225">
                  <c:v>88.9</c:v>
                </c:pt>
                <c:pt idx="226">
                  <c:v>88.91</c:v>
                </c:pt>
                <c:pt idx="227">
                  <c:v>88.94</c:v>
                </c:pt>
                <c:pt idx="228">
                  <c:v>88.98</c:v>
                </c:pt>
                <c:pt idx="229">
                  <c:v>89.05</c:v>
                </c:pt>
                <c:pt idx="230">
                  <c:v>89.06</c:v>
                </c:pt>
                <c:pt idx="231">
                  <c:v>89.1</c:v>
                </c:pt>
                <c:pt idx="232">
                  <c:v>89.11</c:v>
                </c:pt>
                <c:pt idx="233">
                  <c:v>89.14</c:v>
                </c:pt>
                <c:pt idx="234">
                  <c:v>89.16</c:v>
                </c:pt>
                <c:pt idx="235">
                  <c:v>89.2</c:v>
                </c:pt>
                <c:pt idx="236">
                  <c:v>89.2</c:v>
                </c:pt>
                <c:pt idx="237">
                  <c:v>89.2</c:v>
                </c:pt>
                <c:pt idx="238">
                  <c:v>89.21</c:v>
                </c:pt>
                <c:pt idx="239">
                  <c:v>89.22</c:v>
                </c:pt>
                <c:pt idx="240">
                  <c:v>89.27</c:v>
                </c:pt>
                <c:pt idx="241">
                  <c:v>89.27</c:v>
                </c:pt>
                <c:pt idx="242">
                  <c:v>89.28</c:v>
                </c:pt>
                <c:pt idx="243">
                  <c:v>89.32</c:v>
                </c:pt>
                <c:pt idx="244">
                  <c:v>89.32</c:v>
                </c:pt>
                <c:pt idx="245">
                  <c:v>89.32</c:v>
                </c:pt>
                <c:pt idx="246">
                  <c:v>89.34</c:v>
                </c:pt>
                <c:pt idx="247">
                  <c:v>89.38</c:v>
                </c:pt>
                <c:pt idx="248">
                  <c:v>89.42</c:v>
                </c:pt>
                <c:pt idx="249">
                  <c:v>89.45</c:v>
                </c:pt>
                <c:pt idx="250">
                  <c:v>89.52</c:v>
                </c:pt>
                <c:pt idx="251">
                  <c:v>89.67</c:v>
                </c:pt>
                <c:pt idx="252">
                  <c:v>89.84</c:v>
                </c:pt>
                <c:pt idx="253">
                  <c:v>89.85</c:v>
                </c:pt>
                <c:pt idx="254">
                  <c:v>89.86</c:v>
                </c:pt>
                <c:pt idx="255">
                  <c:v>89.93</c:v>
                </c:pt>
                <c:pt idx="256">
                  <c:v>89.99</c:v>
                </c:pt>
                <c:pt idx="257">
                  <c:v>90.08</c:v>
                </c:pt>
                <c:pt idx="258">
                  <c:v>90.12</c:v>
                </c:pt>
                <c:pt idx="259">
                  <c:v>90.16</c:v>
                </c:pt>
                <c:pt idx="260">
                  <c:v>90.16</c:v>
                </c:pt>
                <c:pt idx="261">
                  <c:v>90.47</c:v>
                </c:pt>
                <c:pt idx="262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16-40A6-A037-495568E8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587727"/>
        <c:axId val="1"/>
      </c:scatterChart>
      <c:valAx>
        <c:axId val="115858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58772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EP1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'[4]ep1 (sort)'!$G$20:$G$276</c:f>
              <c:numCache>
                <c:formatCode>General</c:formatCode>
                <c:ptCount val="257"/>
                <c:pt idx="0">
                  <c:v>137.97539999999989</c:v>
                </c:pt>
                <c:pt idx="1">
                  <c:v>172.53809999999996</c:v>
                </c:pt>
                <c:pt idx="2">
                  <c:v>229.54590000000002</c:v>
                </c:pt>
                <c:pt idx="3">
                  <c:v>280.23480000000006</c:v>
                </c:pt>
                <c:pt idx="4">
                  <c:v>282.37680000000006</c:v>
                </c:pt>
                <c:pt idx="5">
                  <c:v>314.64449999999999</c:v>
                </c:pt>
                <c:pt idx="6">
                  <c:v>322.76880000000006</c:v>
                </c:pt>
                <c:pt idx="7">
                  <c:v>332.01</c:v>
                </c:pt>
                <c:pt idx="8">
                  <c:v>333.26459999999997</c:v>
                </c:pt>
                <c:pt idx="9">
                  <c:v>335.37599999999998</c:v>
                </c:pt>
                <c:pt idx="10">
                  <c:v>335.39130000000006</c:v>
                </c:pt>
                <c:pt idx="11">
                  <c:v>335.62080000000003</c:v>
                </c:pt>
                <c:pt idx="12">
                  <c:v>343.80630000000002</c:v>
                </c:pt>
                <c:pt idx="13">
                  <c:v>345.84119999999996</c:v>
                </c:pt>
                <c:pt idx="14">
                  <c:v>346.26959999999997</c:v>
                </c:pt>
                <c:pt idx="15">
                  <c:v>354.96</c:v>
                </c:pt>
                <c:pt idx="16">
                  <c:v>355.12830000000002</c:v>
                </c:pt>
                <c:pt idx="17">
                  <c:v>355.9239</c:v>
                </c:pt>
                <c:pt idx="18">
                  <c:v>355.98509999999999</c:v>
                </c:pt>
                <c:pt idx="19">
                  <c:v>356.12280000000004</c:v>
                </c:pt>
                <c:pt idx="20">
                  <c:v>357.27030000000008</c:v>
                </c:pt>
                <c:pt idx="21">
                  <c:v>358.69319999999993</c:v>
                </c:pt>
                <c:pt idx="22">
                  <c:v>364.6755</c:v>
                </c:pt>
                <c:pt idx="23">
                  <c:v>365.82299999999998</c:v>
                </c:pt>
                <c:pt idx="24">
                  <c:v>366.89400000000001</c:v>
                </c:pt>
                <c:pt idx="25">
                  <c:v>373.65659999999997</c:v>
                </c:pt>
                <c:pt idx="26">
                  <c:v>375.21719999999993</c:v>
                </c:pt>
                <c:pt idx="27">
                  <c:v>375.81390000000005</c:v>
                </c:pt>
                <c:pt idx="28">
                  <c:v>379.37880000000007</c:v>
                </c:pt>
                <c:pt idx="29">
                  <c:v>380.66399999999999</c:v>
                </c:pt>
                <c:pt idx="30">
                  <c:v>380.96999999999997</c:v>
                </c:pt>
                <c:pt idx="31">
                  <c:v>384.79500000000002</c:v>
                </c:pt>
                <c:pt idx="32">
                  <c:v>390.74669999999992</c:v>
                </c:pt>
                <c:pt idx="33">
                  <c:v>390.96090000000004</c:v>
                </c:pt>
                <c:pt idx="34">
                  <c:v>391.00680000000006</c:v>
                </c:pt>
                <c:pt idx="35">
                  <c:v>394.14330000000007</c:v>
                </c:pt>
                <c:pt idx="36">
                  <c:v>395.48969999999991</c:v>
                </c:pt>
                <c:pt idx="37">
                  <c:v>399.024</c:v>
                </c:pt>
                <c:pt idx="38">
                  <c:v>403.67519999999996</c:v>
                </c:pt>
                <c:pt idx="39">
                  <c:v>407.92859999999996</c:v>
                </c:pt>
                <c:pt idx="40">
                  <c:v>409.887</c:v>
                </c:pt>
                <c:pt idx="41">
                  <c:v>410.04</c:v>
                </c:pt>
                <c:pt idx="42">
                  <c:v>410.45309999999995</c:v>
                </c:pt>
                <c:pt idx="43">
                  <c:v>411.81480000000005</c:v>
                </c:pt>
                <c:pt idx="44">
                  <c:v>412.93169999999992</c:v>
                </c:pt>
                <c:pt idx="45">
                  <c:v>412.947</c:v>
                </c:pt>
                <c:pt idx="46">
                  <c:v>412.947</c:v>
                </c:pt>
                <c:pt idx="47">
                  <c:v>415.548</c:v>
                </c:pt>
                <c:pt idx="48">
                  <c:v>417.90419999999995</c:v>
                </c:pt>
                <c:pt idx="49">
                  <c:v>419.28119999999996</c:v>
                </c:pt>
                <c:pt idx="50">
                  <c:v>421.36199999999997</c:v>
                </c:pt>
                <c:pt idx="51">
                  <c:v>421.74450000000002</c:v>
                </c:pt>
                <c:pt idx="52">
                  <c:v>422.73899999999998</c:v>
                </c:pt>
                <c:pt idx="53">
                  <c:v>423.19799999999998</c:v>
                </c:pt>
                <c:pt idx="54">
                  <c:v>423.48869999999994</c:v>
                </c:pt>
                <c:pt idx="55">
                  <c:v>424.42199999999997</c:v>
                </c:pt>
                <c:pt idx="56">
                  <c:v>426.71699999999998</c:v>
                </c:pt>
                <c:pt idx="57">
                  <c:v>428.64480000000003</c:v>
                </c:pt>
                <c:pt idx="58">
                  <c:v>430.08299999999997</c:v>
                </c:pt>
                <c:pt idx="59">
                  <c:v>431.30700000000002</c:v>
                </c:pt>
                <c:pt idx="60">
                  <c:v>433.25009999999997</c:v>
                </c:pt>
                <c:pt idx="61">
                  <c:v>433.44900000000001</c:v>
                </c:pt>
                <c:pt idx="62">
                  <c:v>433.755</c:v>
                </c:pt>
                <c:pt idx="63">
                  <c:v>433.81619999999992</c:v>
                </c:pt>
                <c:pt idx="64">
                  <c:v>434.52</c:v>
                </c:pt>
                <c:pt idx="65">
                  <c:v>434.97899999999998</c:v>
                </c:pt>
                <c:pt idx="66">
                  <c:v>436.29480000000007</c:v>
                </c:pt>
                <c:pt idx="67">
                  <c:v>436.93740000000003</c:v>
                </c:pt>
                <c:pt idx="68">
                  <c:v>436.96800000000002</c:v>
                </c:pt>
                <c:pt idx="69">
                  <c:v>437.19749999999999</c:v>
                </c:pt>
                <c:pt idx="70">
                  <c:v>437.65649999999999</c:v>
                </c:pt>
                <c:pt idx="71">
                  <c:v>438.06959999999998</c:v>
                </c:pt>
                <c:pt idx="72">
                  <c:v>438.06959999999998</c:v>
                </c:pt>
                <c:pt idx="73">
                  <c:v>441.86399999999998</c:v>
                </c:pt>
                <c:pt idx="74">
                  <c:v>442.476</c:v>
                </c:pt>
                <c:pt idx="75">
                  <c:v>446.45400000000001</c:v>
                </c:pt>
                <c:pt idx="76">
                  <c:v>446.68349999999998</c:v>
                </c:pt>
                <c:pt idx="77">
                  <c:v>446.94359999999995</c:v>
                </c:pt>
                <c:pt idx="78">
                  <c:v>447.05069999999995</c:v>
                </c:pt>
                <c:pt idx="79">
                  <c:v>447.06599999999997</c:v>
                </c:pt>
                <c:pt idx="80">
                  <c:v>447.52499999999998</c:v>
                </c:pt>
                <c:pt idx="81">
                  <c:v>447.73919999999993</c:v>
                </c:pt>
                <c:pt idx="82">
                  <c:v>447.92280000000005</c:v>
                </c:pt>
                <c:pt idx="83">
                  <c:v>448.67250000000001</c:v>
                </c:pt>
                <c:pt idx="84">
                  <c:v>448.74899999999997</c:v>
                </c:pt>
                <c:pt idx="85">
                  <c:v>448.90199999999999</c:v>
                </c:pt>
                <c:pt idx="86">
                  <c:v>449.20799999999997</c:v>
                </c:pt>
                <c:pt idx="87">
                  <c:v>450.09540000000004</c:v>
                </c:pt>
                <c:pt idx="88">
                  <c:v>451.02869999999996</c:v>
                </c:pt>
                <c:pt idx="89">
                  <c:v>452.45159999999998</c:v>
                </c:pt>
                <c:pt idx="90">
                  <c:v>453.56849999999997</c:v>
                </c:pt>
                <c:pt idx="91">
                  <c:v>453.75209999999998</c:v>
                </c:pt>
                <c:pt idx="92">
                  <c:v>454.10399999999998</c:v>
                </c:pt>
                <c:pt idx="93">
                  <c:v>454.40999999999997</c:v>
                </c:pt>
                <c:pt idx="94">
                  <c:v>455.94</c:v>
                </c:pt>
                <c:pt idx="95">
                  <c:v>456.09300000000002</c:v>
                </c:pt>
                <c:pt idx="96">
                  <c:v>456.15419999999995</c:v>
                </c:pt>
                <c:pt idx="97">
                  <c:v>457.31700000000001</c:v>
                </c:pt>
                <c:pt idx="98">
                  <c:v>458.18909999999994</c:v>
                </c:pt>
                <c:pt idx="99">
                  <c:v>459</c:v>
                </c:pt>
                <c:pt idx="100">
                  <c:v>461.44799999999998</c:v>
                </c:pt>
                <c:pt idx="101">
                  <c:v>463.97249999999997</c:v>
                </c:pt>
                <c:pt idx="102">
                  <c:v>465.73199999999997</c:v>
                </c:pt>
                <c:pt idx="103">
                  <c:v>465.8544</c:v>
                </c:pt>
                <c:pt idx="104">
                  <c:v>467.84340000000003</c:v>
                </c:pt>
                <c:pt idx="105">
                  <c:v>470.13840000000005</c:v>
                </c:pt>
                <c:pt idx="106">
                  <c:v>470.78100000000001</c:v>
                </c:pt>
                <c:pt idx="107">
                  <c:v>471.08699999999999</c:v>
                </c:pt>
                <c:pt idx="108">
                  <c:v>472.17330000000004</c:v>
                </c:pt>
                <c:pt idx="109">
                  <c:v>472.23449999999997</c:v>
                </c:pt>
                <c:pt idx="110">
                  <c:v>472.70880000000005</c:v>
                </c:pt>
                <c:pt idx="111">
                  <c:v>473.77980000000002</c:v>
                </c:pt>
                <c:pt idx="112">
                  <c:v>473.84100000000001</c:v>
                </c:pt>
                <c:pt idx="113">
                  <c:v>474.43769999999995</c:v>
                </c:pt>
                <c:pt idx="114">
                  <c:v>475.27919999999995</c:v>
                </c:pt>
                <c:pt idx="115">
                  <c:v>475.38630000000006</c:v>
                </c:pt>
                <c:pt idx="116">
                  <c:v>475.524</c:v>
                </c:pt>
                <c:pt idx="117">
                  <c:v>475.81469999999996</c:v>
                </c:pt>
                <c:pt idx="118">
                  <c:v>476.90100000000001</c:v>
                </c:pt>
                <c:pt idx="119">
                  <c:v>477.81900000000002</c:v>
                </c:pt>
                <c:pt idx="120">
                  <c:v>477.84959999999995</c:v>
                </c:pt>
                <c:pt idx="121">
                  <c:v>478.0179</c:v>
                </c:pt>
                <c:pt idx="122">
                  <c:v>478.0179</c:v>
                </c:pt>
                <c:pt idx="123">
                  <c:v>478.78290000000004</c:v>
                </c:pt>
                <c:pt idx="124">
                  <c:v>480.14459999999997</c:v>
                </c:pt>
                <c:pt idx="125">
                  <c:v>480.49649999999997</c:v>
                </c:pt>
                <c:pt idx="126">
                  <c:v>480.68009999999998</c:v>
                </c:pt>
                <c:pt idx="127">
                  <c:v>480.68009999999998</c:v>
                </c:pt>
                <c:pt idx="128">
                  <c:v>480.68009999999998</c:v>
                </c:pt>
                <c:pt idx="129">
                  <c:v>483.74009999999998</c:v>
                </c:pt>
                <c:pt idx="130">
                  <c:v>483.74009999999998</c:v>
                </c:pt>
                <c:pt idx="131">
                  <c:v>484.09199999999998</c:v>
                </c:pt>
                <c:pt idx="132">
                  <c:v>484.44390000000004</c:v>
                </c:pt>
                <c:pt idx="133">
                  <c:v>484.91819999999996</c:v>
                </c:pt>
                <c:pt idx="134">
                  <c:v>486.61649999999997</c:v>
                </c:pt>
                <c:pt idx="135">
                  <c:v>486.90719999999993</c:v>
                </c:pt>
                <c:pt idx="136">
                  <c:v>487.93230000000005</c:v>
                </c:pt>
                <c:pt idx="137">
                  <c:v>488.83499999999998</c:v>
                </c:pt>
                <c:pt idx="138">
                  <c:v>489.01859999999994</c:v>
                </c:pt>
                <c:pt idx="139">
                  <c:v>489.67649999999998</c:v>
                </c:pt>
                <c:pt idx="140">
                  <c:v>490.22730000000007</c:v>
                </c:pt>
                <c:pt idx="141">
                  <c:v>490.41090000000003</c:v>
                </c:pt>
                <c:pt idx="142">
                  <c:v>490.51799999999997</c:v>
                </c:pt>
                <c:pt idx="143">
                  <c:v>491.40540000000004</c:v>
                </c:pt>
                <c:pt idx="144">
                  <c:v>492.96600000000001</c:v>
                </c:pt>
                <c:pt idx="145">
                  <c:v>494.63369999999992</c:v>
                </c:pt>
                <c:pt idx="146">
                  <c:v>495.68940000000003</c:v>
                </c:pt>
                <c:pt idx="147">
                  <c:v>496.02600000000001</c:v>
                </c:pt>
                <c:pt idx="148">
                  <c:v>496.17899999999997</c:v>
                </c:pt>
                <c:pt idx="149">
                  <c:v>496.71449999999999</c:v>
                </c:pt>
                <c:pt idx="150">
                  <c:v>499.69799999999998</c:v>
                </c:pt>
                <c:pt idx="151">
                  <c:v>499.75919999999991</c:v>
                </c:pt>
                <c:pt idx="152">
                  <c:v>499.98869999999994</c:v>
                </c:pt>
                <c:pt idx="153">
                  <c:v>500.73840000000001</c:v>
                </c:pt>
                <c:pt idx="154">
                  <c:v>501.82469999999995</c:v>
                </c:pt>
                <c:pt idx="155">
                  <c:v>501.82469999999995</c:v>
                </c:pt>
                <c:pt idx="156">
                  <c:v>502.20719999999994</c:v>
                </c:pt>
                <c:pt idx="157">
                  <c:v>502.55909999999994</c:v>
                </c:pt>
                <c:pt idx="158">
                  <c:v>503.29349999999999</c:v>
                </c:pt>
                <c:pt idx="159">
                  <c:v>503.46180000000004</c:v>
                </c:pt>
                <c:pt idx="160">
                  <c:v>503.52299999999997</c:v>
                </c:pt>
                <c:pt idx="161">
                  <c:v>503.98199999999997</c:v>
                </c:pt>
                <c:pt idx="162">
                  <c:v>504.74700000000001</c:v>
                </c:pt>
                <c:pt idx="163">
                  <c:v>505.00709999999998</c:v>
                </c:pt>
                <c:pt idx="164">
                  <c:v>505.45080000000007</c:v>
                </c:pt>
                <c:pt idx="165">
                  <c:v>506.47590000000002</c:v>
                </c:pt>
                <c:pt idx="166">
                  <c:v>506.58299999999997</c:v>
                </c:pt>
                <c:pt idx="167">
                  <c:v>507.50099999999998</c:v>
                </c:pt>
                <c:pt idx="168">
                  <c:v>507.77640000000002</c:v>
                </c:pt>
                <c:pt idx="169">
                  <c:v>507.89880000000005</c:v>
                </c:pt>
                <c:pt idx="170">
                  <c:v>508.0059</c:v>
                </c:pt>
                <c:pt idx="171">
                  <c:v>508.44959999999998</c:v>
                </c:pt>
                <c:pt idx="172">
                  <c:v>508.572</c:v>
                </c:pt>
                <c:pt idx="173">
                  <c:v>509.18399999999997</c:v>
                </c:pt>
                <c:pt idx="174">
                  <c:v>511.60140000000001</c:v>
                </c:pt>
                <c:pt idx="175">
                  <c:v>511.83090000000004</c:v>
                </c:pt>
                <c:pt idx="176">
                  <c:v>511.89209999999997</c:v>
                </c:pt>
                <c:pt idx="177">
                  <c:v>512.06040000000007</c:v>
                </c:pt>
                <c:pt idx="178">
                  <c:v>512.12159999999994</c:v>
                </c:pt>
                <c:pt idx="179">
                  <c:v>512.22869999999989</c:v>
                </c:pt>
                <c:pt idx="180">
                  <c:v>512.56530000000009</c:v>
                </c:pt>
                <c:pt idx="181">
                  <c:v>512.70299999999997</c:v>
                </c:pt>
                <c:pt idx="182">
                  <c:v>513.11609999999996</c:v>
                </c:pt>
                <c:pt idx="183">
                  <c:v>513.28440000000001</c:v>
                </c:pt>
                <c:pt idx="184">
                  <c:v>513.34559999999999</c:v>
                </c:pt>
                <c:pt idx="185">
                  <c:v>513.34559999999999</c:v>
                </c:pt>
                <c:pt idx="186">
                  <c:v>513.57509999999991</c:v>
                </c:pt>
                <c:pt idx="187">
                  <c:v>513.68219999999997</c:v>
                </c:pt>
                <c:pt idx="188">
                  <c:v>513.92700000000002</c:v>
                </c:pt>
                <c:pt idx="189">
                  <c:v>514.08000000000004</c:v>
                </c:pt>
                <c:pt idx="190">
                  <c:v>515.30399999999997</c:v>
                </c:pt>
                <c:pt idx="191">
                  <c:v>515.91599999999994</c:v>
                </c:pt>
                <c:pt idx="192">
                  <c:v>516.45150000000001</c:v>
                </c:pt>
                <c:pt idx="193">
                  <c:v>516.8646</c:v>
                </c:pt>
                <c:pt idx="194">
                  <c:v>517.36950000000002</c:v>
                </c:pt>
                <c:pt idx="195">
                  <c:v>518.76179999999999</c:v>
                </c:pt>
                <c:pt idx="196">
                  <c:v>519.52680000000009</c:v>
                </c:pt>
                <c:pt idx="197">
                  <c:v>519.86340000000007</c:v>
                </c:pt>
                <c:pt idx="198">
                  <c:v>520.58249999999998</c:v>
                </c:pt>
                <c:pt idx="199">
                  <c:v>521.34749999999997</c:v>
                </c:pt>
                <c:pt idx="200">
                  <c:v>522.26549999999997</c:v>
                </c:pt>
                <c:pt idx="201">
                  <c:v>522.34199999999998</c:v>
                </c:pt>
                <c:pt idx="202">
                  <c:v>523.29059999999993</c:v>
                </c:pt>
                <c:pt idx="203">
                  <c:v>524.49930000000006</c:v>
                </c:pt>
                <c:pt idx="204">
                  <c:v>524.94299999999998</c:v>
                </c:pt>
                <c:pt idx="205">
                  <c:v>525.26430000000005</c:v>
                </c:pt>
                <c:pt idx="206">
                  <c:v>525.26430000000005</c:v>
                </c:pt>
                <c:pt idx="207">
                  <c:v>525.60090000000002</c:v>
                </c:pt>
                <c:pt idx="208">
                  <c:v>525.75390000000004</c:v>
                </c:pt>
                <c:pt idx="209">
                  <c:v>525.92219999999998</c:v>
                </c:pt>
                <c:pt idx="210">
                  <c:v>525.98340000000007</c:v>
                </c:pt>
                <c:pt idx="211">
                  <c:v>526.19759999999997</c:v>
                </c:pt>
                <c:pt idx="212">
                  <c:v>526.53419999999994</c:v>
                </c:pt>
                <c:pt idx="213">
                  <c:v>526.79430000000002</c:v>
                </c:pt>
                <c:pt idx="214">
                  <c:v>527.1309</c:v>
                </c:pt>
                <c:pt idx="215">
                  <c:v>527.17680000000007</c:v>
                </c:pt>
                <c:pt idx="216">
                  <c:v>527.3451</c:v>
                </c:pt>
                <c:pt idx="217">
                  <c:v>527.46749999999997</c:v>
                </c:pt>
                <c:pt idx="218">
                  <c:v>528.59969999999998</c:v>
                </c:pt>
                <c:pt idx="219">
                  <c:v>528.61500000000001</c:v>
                </c:pt>
                <c:pt idx="220">
                  <c:v>528.66089999999997</c:v>
                </c:pt>
                <c:pt idx="221">
                  <c:v>529.19640000000004</c:v>
                </c:pt>
                <c:pt idx="222">
                  <c:v>529.22699999999998</c:v>
                </c:pt>
                <c:pt idx="223">
                  <c:v>529.96140000000003</c:v>
                </c:pt>
                <c:pt idx="224">
                  <c:v>529.96140000000003</c:v>
                </c:pt>
                <c:pt idx="225">
                  <c:v>529.96140000000003</c:v>
                </c:pt>
                <c:pt idx="226">
                  <c:v>529.99199999999996</c:v>
                </c:pt>
                <c:pt idx="227">
                  <c:v>530.298</c:v>
                </c:pt>
                <c:pt idx="228">
                  <c:v>530.45100000000002</c:v>
                </c:pt>
                <c:pt idx="229">
                  <c:v>530.51219999999989</c:v>
                </c:pt>
                <c:pt idx="230">
                  <c:v>531.39959999999996</c:v>
                </c:pt>
                <c:pt idx="231">
                  <c:v>531.4301999999999</c:v>
                </c:pt>
                <c:pt idx="232">
                  <c:v>531.7056</c:v>
                </c:pt>
                <c:pt idx="233">
                  <c:v>532.73069999999996</c:v>
                </c:pt>
                <c:pt idx="234">
                  <c:v>533.54160000000002</c:v>
                </c:pt>
                <c:pt idx="235">
                  <c:v>533.81700000000001</c:v>
                </c:pt>
                <c:pt idx="236">
                  <c:v>534.35249999999996</c:v>
                </c:pt>
                <c:pt idx="237">
                  <c:v>534.79619999999989</c:v>
                </c:pt>
                <c:pt idx="238">
                  <c:v>534.88800000000003</c:v>
                </c:pt>
                <c:pt idx="239">
                  <c:v>534.99509999999998</c:v>
                </c:pt>
                <c:pt idx="240">
                  <c:v>535.11749999999995</c:v>
                </c:pt>
                <c:pt idx="241">
                  <c:v>535.34699999999998</c:v>
                </c:pt>
                <c:pt idx="242">
                  <c:v>537.94799999999998</c:v>
                </c:pt>
                <c:pt idx="243">
                  <c:v>537.9633</c:v>
                </c:pt>
                <c:pt idx="244">
                  <c:v>539.5698000000001</c:v>
                </c:pt>
                <c:pt idx="245">
                  <c:v>542.88990000000001</c:v>
                </c:pt>
                <c:pt idx="246">
                  <c:v>588.5145</c:v>
                </c:pt>
                <c:pt idx="247">
                  <c:v>601.3818</c:v>
                </c:pt>
                <c:pt idx="248">
                  <c:v>658.03769999999997</c:v>
                </c:pt>
                <c:pt idx="249">
                  <c:v>729.51930000000004</c:v>
                </c:pt>
                <c:pt idx="250">
                  <c:v>746.85419999999988</c:v>
                </c:pt>
                <c:pt idx="251">
                  <c:v>765.38249999999994</c:v>
                </c:pt>
                <c:pt idx="252">
                  <c:v>812.44530000000009</c:v>
                </c:pt>
                <c:pt idx="253">
                  <c:v>833.80409999999995</c:v>
                </c:pt>
                <c:pt idx="254">
                  <c:v>842.66280000000006</c:v>
                </c:pt>
                <c:pt idx="255">
                  <c:v>853.43399999999997</c:v>
                </c:pt>
                <c:pt idx="256">
                  <c:v>901.65959999999995</c:v>
                </c:pt>
              </c:numCache>
            </c:numRef>
          </c:xVal>
          <c:yVal>
            <c:numRef>
              <c:f>'[4]ep1 (sort)'!$B$20:$B$276</c:f>
              <c:numCache>
                <c:formatCode>General</c:formatCode>
                <c:ptCount val="257"/>
                <c:pt idx="0">
                  <c:v>68.66</c:v>
                </c:pt>
                <c:pt idx="1">
                  <c:v>68.87</c:v>
                </c:pt>
                <c:pt idx="2">
                  <c:v>69.83</c:v>
                </c:pt>
                <c:pt idx="3">
                  <c:v>70.23</c:v>
                </c:pt>
                <c:pt idx="4">
                  <c:v>70.37</c:v>
                </c:pt>
                <c:pt idx="5">
                  <c:v>70.78</c:v>
                </c:pt>
                <c:pt idx="6">
                  <c:v>70.8</c:v>
                </c:pt>
                <c:pt idx="7">
                  <c:v>70.819999999999993</c:v>
                </c:pt>
                <c:pt idx="8">
                  <c:v>71.150000000000006</c:v>
                </c:pt>
                <c:pt idx="9">
                  <c:v>71.209999999999994</c:v>
                </c:pt>
                <c:pt idx="10">
                  <c:v>71.650000000000006</c:v>
                </c:pt>
                <c:pt idx="11">
                  <c:v>72.150000000000006</c:v>
                </c:pt>
                <c:pt idx="12">
                  <c:v>72.48</c:v>
                </c:pt>
                <c:pt idx="13">
                  <c:v>72.58</c:v>
                </c:pt>
                <c:pt idx="14">
                  <c:v>73.67</c:v>
                </c:pt>
                <c:pt idx="15">
                  <c:v>74.709999999999994</c:v>
                </c:pt>
                <c:pt idx="16">
                  <c:v>74.91</c:v>
                </c:pt>
                <c:pt idx="17">
                  <c:v>74.989999999999995</c:v>
                </c:pt>
                <c:pt idx="18">
                  <c:v>74.989999999999995</c:v>
                </c:pt>
                <c:pt idx="19">
                  <c:v>75.03</c:v>
                </c:pt>
                <c:pt idx="20">
                  <c:v>75.42</c:v>
                </c:pt>
                <c:pt idx="21">
                  <c:v>75.44</c:v>
                </c:pt>
                <c:pt idx="22">
                  <c:v>75.58</c:v>
                </c:pt>
                <c:pt idx="23">
                  <c:v>75.81</c:v>
                </c:pt>
                <c:pt idx="24">
                  <c:v>75.88</c:v>
                </c:pt>
                <c:pt idx="25">
                  <c:v>76.040000000000006</c:v>
                </c:pt>
                <c:pt idx="26">
                  <c:v>76.650000000000006</c:v>
                </c:pt>
                <c:pt idx="27">
                  <c:v>76.680000000000007</c:v>
                </c:pt>
                <c:pt idx="28">
                  <c:v>76.75</c:v>
                </c:pt>
                <c:pt idx="29">
                  <c:v>76.86</c:v>
                </c:pt>
                <c:pt idx="30">
                  <c:v>77.03</c:v>
                </c:pt>
                <c:pt idx="31">
                  <c:v>77.2</c:v>
                </c:pt>
                <c:pt idx="32">
                  <c:v>77.27</c:v>
                </c:pt>
                <c:pt idx="33">
                  <c:v>77.42</c:v>
                </c:pt>
                <c:pt idx="34">
                  <c:v>77.56</c:v>
                </c:pt>
                <c:pt idx="35">
                  <c:v>77.760000000000005</c:v>
                </c:pt>
                <c:pt idx="36">
                  <c:v>77.8</c:v>
                </c:pt>
                <c:pt idx="37">
                  <c:v>78.489999999999995</c:v>
                </c:pt>
                <c:pt idx="38">
                  <c:v>78.8</c:v>
                </c:pt>
                <c:pt idx="39">
                  <c:v>78.81</c:v>
                </c:pt>
                <c:pt idx="40">
                  <c:v>78.88</c:v>
                </c:pt>
                <c:pt idx="41">
                  <c:v>78.930000000000007</c:v>
                </c:pt>
                <c:pt idx="42">
                  <c:v>79.12</c:v>
                </c:pt>
                <c:pt idx="43">
                  <c:v>79.14</c:v>
                </c:pt>
                <c:pt idx="44">
                  <c:v>79.2</c:v>
                </c:pt>
                <c:pt idx="45">
                  <c:v>79.42</c:v>
                </c:pt>
                <c:pt idx="46">
                  <c:v>79.48</c:v>
                </c:pt>
                <c:pt idx="47">
                  <c:v>79.61</c:v>
                </c:pt>
                <c:pt idx="48">
                  <c:v>79.89</c:v>
                </c:pt>
                <c:pt idx="49">
                  <c:v>79.89</c:v>
                </c:pt>
                <c:pt idx="50">
                  <c:v>79.92</c:v>
                </c:pt>
                <c:pt idx="51">
                  <c:v>80.040000000000006</c:v>
                </c:pt>
                <c:pt idx="52">
                  <c:v>80.099999999999994</c:v>
                </c:pt>
                <c:pt idx="53">
                  <c:v>80.12</c:v>
                </c:pt>
                <c:pt idx="54">
                  <c:v>80.23</c:v>
                </c:pt>
                <c:pt idx="55">
                  <c:v>80.260000000000005</c:v>
                </c:pt>
                <c:pt idx="56">
                  <c:v>80.260000000000005</c:v>
                </c:pt>
                <c:pt idx="57">
                  <c:v>80.319999999999993</c:v>
                </c:pt>
                <c:pt idx="58">
                  <c:v>80.33</c:v>
                </c:pt>
                <c:pt idx="59">
                  <c:v>80.58</c:v>
                </c:pt>
                <c:pt idx="60">
                  <c:v>80.59</c:v>
                </c:pt>
                <c:pt idx="61">
                  <c:v>80.75</c:v>
                </c:pt>
                <c:pt idx="62">
                  <c:v>80.78</c:v>
                </c:pt>
                <c:pt idx="63">
                  <c:v>80.78</c:v>
                </c:pt>
                <c:pt idx="64">
                  <c:v>80.8</c:v>
                </c:pt>
                <c:pt idx="65">
                  <c:v>80.83</c:v>
                </c:pt>
                <c:pt idx="66">
                  <c:v>80.89</c:v>
                </c:pt>
                <c:pt idx="67">
                  <c:v>80.92</c:v>
                </c:pt>
                <c:pt idx="68">
                  <c:v>80.95</c:v>
                </c:pt>
                <c:pt idx="69">
                  <c:v>81.010000000000005</c:v>
                </c:pt>
                <c:pt idx="70">
                  <c:v>81.02</c:v>
                </c:pt>
                <c:pt idx="71">
                  <c:v>81.11</c:v>
                </c:pt>
                <c:pt idx="72">
                  <c:v>81.209999999999994</c:v>
                </c:pt>
                <c:pt idx="73">
                  <c:v>81.290000000000006</c:v>
                </c:pt>
                <c:pt idx="74">
                  <c:v>81.400000000000006</c:v>
                </c:pt>
                <c:pt idx="75">
                  <c:v>81.42</c:v>
                </c:pt>
                <c:pt idx="76">
                  <c:v>81.47</c:v>
                </c:pt>
                <c:pt idx="77">
                  <c:v>81.540000000000006</c:v>
                </c:pt>
                <c:pt idx="78">
                  <c:v>81.569999999999993</c:v>
                </c:pt>
                <c:pt idx="79">
                  <c:v>81.680000000000007</c:v>
                </c:pt>
                <c:pt idx="80">
                  <c:v>81.7</c:v>
                </c:pt>
                <c:pt idx="81">
                  <c:v>81.78</c:v>
                </c:pt>
                <c:pt idx="82">
                  <c:v>81.790000000000006</c:v>
                </c:pt>
                <c:pt idx="83">
                  <c:v>81.8</c:v>
                </c:pt>
                <c:pt idx="84">
                  <c:v>81.92</c:v>
                </c:pt>
                <c:pt idx="85">
                  <c:v>81.95</c:v>
                </c:pt>
                <c:pt idx="86">
                  <c:v>81.99</c:v>
                </c:pt>
                <c:pt idx="87">
                  <c:v>82.03</c:v>
                </c:pt>
                <c:pt idx="88">
                  <c:v>82.11</c:v>
                </c:pt>
                <c:pt idx="89">
                  <c:v>82.12</c:v>
                </c:pt>
                <c:pt idx="90">
                  <c:v>82.14</c:v>
                </c:pt>
                <c:pt idx="91">
                  <c:v>82.25</c:v>
                </c:pt>
                <c:pt idx="92">
                  <c:v>82.42</c:v>
                </c:pt>
                <c:pt idx="93">
                  <c:v>82.45</c:v>
                </c:pt>
                <c:pt idx="94">
                  <c:v>82.45</c:v>
                </c:pt>
                <c:pt idx="95">
                  <c:v>82.53</c:v>
                </c:pt>
                <c:pt idx="96">
                  <c:v>82.75</c:v>
                </c:pt>
                <c:pt idx="97">
                  <c:v>82.75</c:v>
                </c:pt>
                <c:pt idx="98">
                  <c:v>82.89</c:v>
                </c:pt>
                <c:pt idx="99">
                  <c:v>82.91</c:v>
                </c:pt>
                <c:pt idx="100">
                  <c:v>82.92</c:v>
                </c:pt>
                <c:pt idx="101">
                  <c:v>82.95</c:v>
                </c:pt>
                <c:pt idx="102">
                  <c:v>83.09</c:v>
                </c:pt>
                <c:pt idx="103">
                  <c:v>83.18</c:v>
                </c:pt>
                <c:pt idx="104">
                  <c:v>83.3</c:v>
                </c:pt>
                <c:pt idx="105">
                  <c:v>83.4</c:v>
                </c:pt>
                <c:pt idx="106">
                  <c:v>83.53</c:v>
                </c:pt>
                <c:pt idx="107">
                  <c:v>83.6</c:v>
                </c:pt>
                <c:pt idx="108">
                  <c:v>83.63</c:v>
                </c:pt>
                <c:pt idx="109">
                  <c:v>83.64</c:v>
                </c:pt>
                <c:pt idx="110">
                  <c:v>83.66</c:v>
                </c:pt>
                <c:pt idx="111">
                  <c:v>83.68</c:v>
                </c:pt>
                <c:pt idx="112">
                  <c:v>83.7</c:v>
                </c:pt>
                <c:pt idx="113">
                  <c:v>83.71</c:v>
                </c:pt>
                <c:pt idx="114">
                  <c:v>83.8</c:v>
                </c:pt>
                <c:pt idx="115">
                  <c:v>84.05</c:v>
                </c:pt>
                <c:pt idx="116">
                  <c:v>84.3</c:v>
                </c:pt>
                <c:pt idx="117">
                  <c:v>84.31</c:v>
                </c:pt>
                <c:pt idx="118">
                  <c:v>84.34</c:v>
                </c:pt>
                <c:pt idx="119">
                  <c:v>84.38</c:v>
                </c:pt>
                <c:pt idx="120">
                  <c:v>84.42</c:v>
                </c:pt>
                <c:pt idx="121">
                  <c:v>84.55</c:v>
                </c:pt>
                <c:pt idx="122">
                  <c:v>84.55</c:v>
                </c:pt>
                <c:pt idx="123">
                  <c:v>84.61</c:v>
                </c:pt>
                <c:pt idx="124">
                  <c:v>84.61</c:v>
                </c:pt>
                <c:pt idx="125">
                  <c:v>84.66</c:v>
                </c:pt>
                <c:pt idx="126">
                  <c:v>84.75</c:v>
                </c:pt>
                <c:pt idx="127">
                  <c:v>84.78</c:v>
                </c:pt>
                <c:pt idx="128">
                  <c:v>84.81</c:v>
                </c:pt>
                <c:pt idx="129">
                  <c:v>84.87</c:v>
                </c:pt>
                <c:pt idx="130">
                  <c:v>84.93</c:v>
                </c:pt>
                <c:pt idx="131">
                  <c:v>84.94</c:v>
                </c:pt>
                <c:pt idx="132">
                  <c:v>84.94</c:v>
                </c:pt>
                <c:pt idx="133">
                  <c:v>84.96</c:v>
                </c:pt>
                <c:pt idx="134">
                  <c:v>85.05</c:v>
                </c:pt>
                <c:pt idx="135">
                  <c:v>85.18</c:v>
                </c:pt>
                <c:pt idx="136">
                  <c:v>85.22</c:v>
                </c:pt>
                <c:pt idx="137">
                  <c:v>85.25</c:v>
                </c:pt>
                <c:pt idx="138">
                  <c:v>85.3</c:v>
                </c:pt>
                <c:pt idx="139">
                  <c:v>85.36</c:v>
                </c:pt>
                <c:pt idx="140">
                  <c:v>85.45</c:v>
                </c:pt>
                <c:pt idx="141">
                  <c:v>85.47</c:v>
                </c:pt>
                <c:pt idx="142">
                  <c:v>85.54</c:v>
                </c:pt>
                <c:pt idx="143">
                  <c:v>85.54</c:v>
                </c:pt>
                <c:pt idx="144">
                  <c:v>85.59</c:v>
                </c:pt>
                <c:pt idx="145">
                  <c:v>85.59</c:v>
                </c:pt>
                <c:pt idx="146">
                  <c:v>85.67</c:v>
                </c:pt>
                <c:pt idx="147">
                  <c:v>85.69</c:v>
                </c:pt>
                <c:pt idx="148">
                  <c:v>85.85</c:v>
                </c:pt>
                <c:pt idx="149">
                  <c:v>85.86</c:v>
                </c:pt>
                <c:pt idx="150">
                  <c:v>86</c:v>
                </c:pt>
                <c:pt idx="151">
                  <c:v>86.09</c:v>
                </c:pt>
                <c:pt idx="152">
                  <c:v>86.15</c:v>
                </c:pt>
                <c:pt idx="153">
                  <c:v>86.22</c:v>
                </c:pt>
                <c:pt idx="154">
                  <c:v>86.31</c:v>
                </c:pt>
                <c:pt idx="155">
                  <c:v>86.35</c:v>
                </c:pt>
                <c:pt idx="156">
                  <c:v>86.42</c:v>
                </c:pt>
                <c:pt idx="157">
                  <c:v>86.49</c:v>
                </c:pt>
                <c:pt idx="158">
                  <c:v>86.62</c:v>
                </c:pt>
                <c:pt idx="159">
                  <c:v>86.65</c:v>
                </c:pt>
                <c:pt idx="160">
                  <c:v>86.68</c:v>
                </c:pt>
                <c:pt idx="161">
                  <c:v>86.72</c:v>
                </c:pt>
                <c:pt idx="162">
                  <c:v>86.76</c:v>
                </c:pt>
                <c:pt idx="163">
                  <c:v>86.85</c:v>
                </c:pt>
                <c:pt idx="164">
                  <c:v>86.89</c:v>
                </c:pt>
                <c:pt idx="165">
                  <c:v>86.9</c:v>
                </c:pt>
                <c:pt idx="166">
                  <c:v>87.02</c:v>
                </c:pt>
                <c:pt idx="167">
                  <c:v>87.02</c:v>
                </c:pt>
                <c:pt idx="168">
                  <c:v>87.06</c:v>
                </c:pt>
                <c:pt idx="169">
                  <c:v>87.08</c:v>
                </c:pt>
                <c:pt idx="170">
                  <c:v>87.13</c:v>
                </c:pt>
                <c:pt idx="171">
                  <c:v>87.16</c:v>
                </c:pt>
                <c:pt idx="172">
                  <c:v>87.17</c:v>
                </c:pt>
                <c:pt idx="173">
                  <c:v>87.2</c:v>
                </c:pt>
                <c:pt idx="174">
                  <c:v>87.2</c:v>
                </c:pt>
                <c:pt idx="175">
                  <c:v>87.24</c:v>
                </c:pt>
                <c:pt idx="176">
                  <c:v>87.24</c:v>
                </c:pt>
                <c:pt idx="177">
                  <c:v>87.37</c:v>
                </c:pt>
                <c:pt idx="178">
                  <c:v>87.43</c:v>
                </c:pt>
                <c:pt idx="179">
                  <c:v>87.56</c:v>
                </c:pt>
                <c:pt idx="180">
                  <c:v>87.57</c:v>
                </c:pt>
                <c:pt idx="181">
                  <c:v>87.57</c:v>
                </c:pt>
                <c:pt idx="182">
                  <c:v>87.57</c:v>
                </c:pt>
                <c:pt idx="183">
                  <c:v>87.58</c:v>
                </c:pt>
                <c:pt idx="184">
                  <c:v>87.6</c:v>
                </c:pt>
                <c:pt idx="185">
                  <c:v>87.6</c:v>
                </c:pt>
                <c:pt idx="186">
                  <c:v>87.71</c:v>
                </c:pt>
                <c:pt idx="187">
                  <c:v>87.71</c:v>
                </c:pt>
                <c:pt idx="188">
                  <c:v>87.71</c:v>
                </c:pt>
                <c:pt idx="189">
                  <c:v>87.75</c:v>
                </c:pt>
                <c:pt idx="190">
                  <c:v>87.77</c:v>
                </c:pt>
                <c:pt idx="191">
                  <c:v>87.79</c:v>
                </c:pt>
                <c:pt idx="192">
                  <c:v>87.79</c:v>
                </c:pt>
                <c:pt idx="193">
                  <c:v>87.79</c:v>
                </c:pt>
                <c:pt idx="194">
                  <c:v>87.81</c:v>
                </c:pt>
                <c:pt idx="195">
                  <c:v>87.81</c:v>
                </c:pt>
                <c:pt idx="196">
                  <c:v>87.82</c:v>
                </c:pt>
                <c:pt idx="197">
                  <c:v>87.86</c:v>
                </c:pt>
                <c:pt idx="198">
                  <c:v>87.86</c:v>
                </c:pt>
                <c:pt idx="199">
                  <c:v>87.95</c:v>
                </c:pt>
                <c:pt idx="200">
                  <c:v>88.13</c:v>
                </c:pt>
                <c:pt idx="201">
                  <c:v>88.15</c:v>
                </c:pt>
                <c:pt idx="202">
                  <c:v>88.19</c:v>
                </c:pt>
                <c:pt idx="203">
                  <c:v>88.22</c:v>
                </c:pt>
                <c:pt idx="204">
                  <c:v>88.24</c:v>
                </c:pt>
                <c:pt idx="205">
                  <c:v>88.28</c:v>
                </c:pt>
                <c:pt idx="206">
                  <c:v>88.47</c:v>
                </c:pt>
                <c:pt idx="207">
                  <c:v>88.47</c:v>
                </c:pt>
                <c:pt idx="208">
                  <c:v>88.5</c:v>
                </c:pt>
                <c:pt idx="209">
                  <c:v>88.53</c:v>
                </c:pt>
                <c:pt idx="210">
                  <c:v>88.67</c:v>
                </c:pt>
                <c:pt idx="211">
                  <c:v>88.74</c:v>
                </c:pt>
                <c:pt idx="212">
                  <c:v>88.76</c:v>
                </c:pt>
                <c:pt idx="213">
                  <c:v>88.87</c:v>
                </c:pt>
                <c:pt idx="214">
                  <c:v>88.87</c:v>
                </c:pt>
                <c:pt idx="215">
                  <c:v>88.88</c:v>
                </c:pt>
                <c:pt idx="216">
                  <c:v>88.9</c:v>
                </c:pt>
                <c:pt idx="217">
                  <c:v>88.91</c:v>
                </c:pt>
                <c:pt idx="218">
                  <c:v>88.98</c:v>
                </c:pt>
                <c:pt idx="219">
                  <c:v>89.05</c:v>
                </c:pt>
                <c:pt idx="220">
                  <c:v>89.05</c:v>
                </c:pt>
                <c:pt idx="221">
                  <c:v>89.06</c:v>
                </c:pt>
                <c:pt idx="222">
                  <c:v>89.1</c:v>
                </c:pt>
                <c:pt idx="223">
                  <c:v>89.1</c:v>
                </c:pt>
                <c:pt idx="224">
                  <c:v>89.11</c:v>
                </c:pt>
                <c:pt idx="225">
                  <c:v>89.16</c:v>
                </c:pt>
                <c:pt idx="226">
                  <c:v>89.16</c:v>
                </c:pt>
                <c:pt idx="227">
                  <c:v>89.2</c:v>
                </c:pt>
                <c:pt idx="228">
                  <c:v>89.22</c:v>
                </c:pt>
                <c:pt idx="229">
                  <c:v>89.26</c:v>
                </c:pt>
                <c:pt idx="230">
                  <c:v>89.27</c:v>
                </c:pt>
                <c:pt idx="231">
                  <c:v>89.28</c:v>
                </c:pt>
                <c:pt idx="232">
                  <c:v>89.31</c:v>
                </c:pt>
                <c:pt idx="233">
                  <c:v>89.32</c:v>
                </c:pt>
                <c:pt idx="234">
                  <c:v>89.32</c:v>
                </c:pt>
                <c:pt idx="235">
                  <c:v>89.34</c:v>
                </c:pt>
                <c:pt idx="236">
                  <c:v>89.4</c:v>
                </c:pt>
                <c:pt idx="237">
                  <c:v>89.42</c:v>
                </c:pt>
                <c:pt idx="238">
                  <c:v>89.43</c:v>
                </c:pt>
                <c:pt idx="239">
                  <c:v>89.45</c:v>
                </c:pt>
                <c:pt idx="240">
                  <c:v>89.52</c:v>
                </c:pt>
                <c:pt idx="241">
                  <c:v>89.6</c:v>
                </c:pt>
                <c:pt idx="242">
                  <c:v>89.66</c:v>
                </c:pt>
                <c:pt idx="243">
                  <c:v>89.7</c:v>
                </c:pt>
                <c:pt idx="244">
                  <c:v>89.74</c:v>
                </c:pt>
                <c:pt idx="245">
                  <c:v>89.78</c:v>
                </c:pt>
                <c:pt idx="246">
                  <c:v>89.84</c:v>
                </c:pt>
                <c:pt idx="247">
                  <c:v>89.85</c:v>
                </c:pt>
                <c:pt idx="248">
                  <c:v>89.87</c:v>
                </c:pt>
                <c:pt idx="249">
                  <c:v>89.88</c:v>
                </c:pt>
                <c:pt idx="250">
                  <c:v>89.93</c:v>
                </c:pt>
                <c:pt idx="251">
                  <c:v>89.98</c:v>
                </c:pt>
                <c:pt idx="252">
                  <c:v>90.08</c:v>
                </c:pt>
                <c:pt idx="253">
                  <c:v>90.16</c:v>
                </c:pt>
                <c:pt idx="254">
                  <c:v>90.16</c:v>
                </c:pt>
                <c:pt idx="255">
                  <c:v>90.28</c:v>
                </c:pt>
                <c:pt idx="256">
                  <c:v>90.45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3E-4AD5-A965-C04DB72B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EP2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'[4]ep2 (sort)'!$E$20:$E$274</c:f>
              <c:numCache>
                <c:formatCode>General</c:formatCode>
                <c:ptCount val="255"/>
                <c:pt idx="0">
                  <c:v>279.16398000000004</c:v>
                </c:pt>
                <c:pt idx="1">
                  <c:v>299.09411999999992</c:v>
                </c:pt>
                <c:pt idx="2">
                  <c:v>309.08285999999998</c:v>
                </c:pt>
                <c:pt idx="3">
                  <c:v>320.63381999999996</c:v>
                </c:pt>
                <c:pt idx="4">
                  <c:v>321.04410000000001</c:v>
                </c:pt>
                <c:pt idx="5">
                  <c:v>330.19650000000001</c:v>
                </c:pt>
                <c:pt idx="6">
                  <c:v>330.65411999999992</c:v>
                </c:pt>
                <c:pt idx="7">
                  <c:v>330.65411999999992</c:v>
                </c:pt>
                <c:pt idx="8">
                  <c:v>331.22219999999999</c:v>
                </c:pt>
                <c:pt idx="9">
                  <c:v>338.37054000000001</c:v>
                </c:pt>
                <c:pt idx="10">
                  <c:v>339.68028000000004</c:v>
                </c:pt>
                <c:pt idx="11">
                  <c:v>346.62348000000003</c:v>
                </c:pt>
                <c:pt idx="12">
                  <c:v>347.66495999999995</c:v>
                </c:pt>
                <c:pt idx="13">
                  <c:v>350.31599999999997</c:v>
                </c:pt>
                <c:pt idx="14">
                  <c:v>353.40888000000007</c:v>
                </c:pt>
                <c:pt idx="15">
                  <c:v>356.20194000000004</c:v>
                </c:pt>
                <c:pt idx="16">
                  <c:v>357.30654000000004</c:v>
                </c:pt>
                <c:pt idx="17">
                  <c:v>358.75829999999996</c:v>
                </c:pt>
                <c:pt idx="18">
                  <c:v>359.15280000000001</c:v>
                </c:pt>
                <c:pt idx="19">
                  <c:v>361.20420000000001</c:v>
                </c:pt>
                <c:pt idx="20">
                  <c:v>364.92828000000003</c:v>
                </c:pt>
                <c:pt idx="21">
                  <c:v>365.14920000000001</c:v>
                </c:pt>
                <c:pt idx="22">
                  <c:v>365.21231999999992</c:v>
                </c:pt>
                <c:pt idx="23">
                  <c:v>366.28535999999997</c:v>
                </c:pt>
                <c:pt idx="24">
                  <c:v>366.41159999999996</c:v>
                </c:pt>
                <c:pt idx="25">
                  <c:v>366.91655999999995</c:v>
                </c:pt>
                <c:pt idx="26">
                  <c:v>368.46299999999997</c:v>
                </c:pt>
                <c:pt idx="27">
                  <c:v>368.55768000000006</c:v>
                </c:pt>
                <c:pt idx="28">
                  <c:v>368.62079999999997</c:v>
                </c:pt>
                <c:pt idx="29">
                  <c:v>369.0942</c:v>
                </c:pt>
                <c:pt idx="30">
                  <c:v>369.63071999999994</c:v>
                </c:pt>
                <c:pt idx="31">
                  <c:v>370.13568000000004</c:v>
                </c:pt>
                <c:pt idx="32">
                  <c:v>370.89311999999995</c:v>
                </c:pt>
                <c:pt idx="33">
                  <c:v>371.39808000000005</c:v>
                </c:pt>
                <c:pt idx="34">
                  <c:v>378.08879999999999</c:v>
                </c:pt>
                <c:pt idx="35">
                  <c:v>380.55048000000005</c:v>
                </c:pt>
                <c:pt idx="36">
                  <c:v>382.16004000000004</c:v>
                </c:pt>
                <c:pt idx="37">
                  <c:v>383.97474</c:v>
                </c:pt>
                <c:pt idx="38">
                  <c:v>384.06941999999992</c:v>
                </c:pt>
                <c:pt idx="39">
                  <c:v>386.76779999999997</c:v>
                </c:pt>
                <c:pt idx="40">
                  <c:v>391.59648000000004</c:v>
                </c:pt>
                <c:pt idx="41">
                  <c:v>392.74841999999995</c:v>
                </c:pt>
                <c:pt idx="42">
                  <c:v>394.18439999999998</c:v>
                </c:pt>
                <c:pt idx="43">
                  <c:v>394.64201999999995</c:v>
                </c:pt>
                <c:pt idx="44">
                  <c:v>394.81560000000002</c:v>
                </c:pt>
                <c:pt idx="45">
                  <c:v>394.81560000000002</c:v>
                </c:pt>
                <c:pt idx="46">
                  <c:v>395.13119999999998</c:v>
                </c:pt>
                <c:pt idx="47">
                  <c:v>397.22994</c:v>
                </c:pt>
                <c:pt idx="48">
                  <c:v>398.68169999999998</c:v>
                </c:pt>
                <c:pt idx="49">
                  <c:v>400.96979999999996</c:v>
                </c:pt>
                <c:pt idx="50">
                  <c:v>401.99549999999999</c:v>
                </c:pt>
                <c:pt idx="51">
                  <c:v>402.45311999999996</c:v>
                </c:pt>
                <c:pt idx="52">
                  <c:v>402.87918000000002</c:v>
                </c:pt>
                <c:pt idx="53">
                  <c:v>403.6524</c:v>
                </c:pt>
                <c:pt idx="54">
                  <c:v>404.42561999999992</c:v>
                </c:pt>
                <c:pt idx="55">
                  <c:v>405.32508000000007</c:v>
                </c:pt>
                <c:pt idx="56">
                  <c:v>405.32508000000007</c:v>
                </c:pt>
                <c:pt idx="57">
                  <c:v>406.03518000000003</c:v>
                </c:pt>
                <c:pt idx="58">
                  <c:v>406.6506</c:v>
                </c:pt>
                <c:pt idx="59">
                  <c:v>406.6506</c:v>
                </c:pt>
                <c:pt idx="60">
                  <c:v>406.80840000000001</c:v>
                </c:pt>
                <c:pt idx="61">
                  <c:v>406.96620000000001</c:v>
                </c:pt>
                <c:pt idx="62">
                  <c:v>406.96620000000001</c:v>
                </c:pt>
                <c:pt idx="63">
                  <c:v>406.96620000000001</c:v>
                </c:pt>
                <c:pt idx="64">
                  <c:v>407.12399999999997</c:v>
                </c:pt>
                <c:pt idx="65">
                  <c:v>407.28179999999998</c:v>
                </c:pt>
                <c:pt idx="66">
                  <c:v>407.40804000000003</c:v>
                </c:pt>
                <c:pt idx="67">
                  <c:v>408.05501999999996</c:v>
                </c:pt>
                <c:pt idx="68">
                  <c:v>408.38639999999998</c:v>
                </c:pt>
                <c:pt idx="69">
                  <c:v>409.23851999999994</c:v>
                </c:pt>
                <c:pt idx="70">
                  <c:v>409.60145999999997</c:v>
                </c:pt>
                <c:pt idx="71">
                  <c:v>410.59559999999999</c:v>
                </c:pt>
                <c:pt idx="72">
                  <c:v>411.22679999999997</c:v>
                </c:pt>
                <c:pt idx="73">
                  <c:v>411.43194</c:v>
                </c:pt>
                <c:pt idx="74">
                  <c:v>411.54239999999999</c:v>
                </c:pt>
                <c:pt idx="75">
                  <c:v>411.54239999999999</c:v>
                </c:pt>
                <c:pt idx="76">
                  <c:v>412.12625999999995</c:v>
                </c:pt>
                <c:pt idx="77">
                  <c:v>412.48919999999998</c:v>
                </c:pt>
                <c:pt idx="78">
                  <c:v>413.18351999999993</c:v>
                </c:pt>
                <c:pt idx="79">
                  <c:v>414.00408000000004</c:v>
                </c:pt>
                <c:pt idx="80">
                  <c:v>414.54059999999998</c:v>
                </c:pt>
                <c:pt idx="81">
                  <c:v>414.77729999999997</c:v>
                </c:pt>
                <c:pt idx="82">
                  <c:v>414.96665999999993</c:v>
                </c:pt>
                <c:pt idx="83">
                  <c:v>415.06134000000003</c:v>
                </c:pt>
                <c:pt idx="84">
                  <c:v>415.47161999999992</c:v>
                </c:pt>
                <c:pt idx="85">
                  <c:v>415.70831999999996</c:v>
                </c:pt>
                <c:pt idx="86">
                  <c:v>416.22905999999995</c:v>
                </c:pt>
                <c:pt idx="87">
                  <c:v>417.69659999999999</c:v>
                </c:pt>
                <c:pt idx="88">
                  <c:v>419.68488000000002</c:v>
                </c:pt>
                <c:pt idx="89">
                  <c:v>419.9058</c:v>
                </c:pt>
                <c:pt idx="90">
                  <c:v>420.18984</c:v>
                </c:pt>
                <c:pt idx="91">
                  <c:v>421.19975999999997</c:v>
                </c:pt>
                <c:pt idx="92">
                  <c:v>422.35169999999999</c:v>
                </c:pt>
                <c:pt idx="93">
                  <c:v>422.69885999999997</c:v>
                </c:pt>
                <c:pt idx="94">
                  <c:v>422.904</c:v>
                </c:pt>
                <c:pt idx="95">
                  <c:v>424.19795999999997</c:v>
                </c:pt>
                <c:pt idx="96">
                  <c:v>424.9554</c:v>
                </c:pt>
                <c:pt idx="97">
                  <c:v>425.06585999999999</c:v>
                </c:pt>
                <c:pt idx="98">
                  <c:v>425.06585999999999</c:v>
                </c:pt>
                <c:pt idx="99">
                  <c:v>425.28678000000002</c:v>
                </c:pt>
                <c:pt idx="100">
                  <c:v>425.46035999999998</c:v>
                </c:pt>
                <c:pt idx="101">
                  <c:v>425.98109999999997</c:v>
                </c:pt>
                <c:pt idx="102">
                  <c:v>426.37559999999996</c:v>
                </c:pt>
                <c:pt idx="103">
                  <c:v>426.67541999999992</c:v>
                </c:pt>
                <c:pt idx="104">
                  <c:v>427.93781999999993</c:v>
                </c:pt>
                <c:pt idx="105">
                  <c:v>427.93781999999993</c:v>
                </c:pt>
                <c:pt idx="106">
                  <c:v>428.1114</c:v>
                </c:pt>
                <c:pt idx="107">
                  <c:v>428.42699999999996</c:v>
                </c:pt>
                <c:pt idx="108">
                  <c:v>428.77415999999994</c:v>
                </c:pt>
                <c:pt idx="109">
                  <c:v>428.91618000000005</c:v>
                </c:pt>
                <c:pt idx="110">
                  <c:v>428.91618000000005</c:v>
                </c:pt>
                <c:pt idx="111">
                  <c:v>429.02664000000004</c:v>
                </c:pt>
                <c:pt idx="112">
                  <c:v>430.11545999999998</c:v>
                </c:pt>
                <c:pt idx="113">
                  <c:v>430.52574000000004</c:v>
                </c:pt>
                <c:pt idx="114">
                  <c:v>430.85711999999995</c:v>
                </c:pt>
                <c:pt idx="115">
                  <c:v>430.92024000000004</c:v>
                </c:pt>
                <c:pt idx="116">
                  <c:v>431.74079999999998</c:v>
                </c:pt>
                <c:pt idx="117">
                  <c:v>432.29309999999998</c:v>
                </c:pt>
                <c:pt idx="118">
                  <c:v>432.68759999999997</c:v>
                </c:pt>
                <c:pt idx="119">
                  <c:v>433.00319999999999</c:v>
                </c:pt>
                <c:pt idx="120">
                  <c:v>433.36614000000003</c:v>
                </c:pt>
                <c:pt idx="121">
                  <c:v>433.41348000000005</c:v>
                </c:pt>
                <c:pt idx="122">
                  <c:v>437.80031999999994</c:v>
                </c:pt>
                <c:pt idx="123">
                  <c:v>439.07849999999996</c:v>
                </c:pt>
                <c:pt idx="124">
                  <c:v>439.93061999999992</c:v>
                </c:pt>
                <c:pt idx="125">
                  <c:v>440.54604</c:v>
                </c:pt>
                <c:pt idx="126">
                  <c:v>441.16145999999998</c:v>
                </c:pt>
                <c:pt idx="127">
                  <c:v>441.44549999999998</c:v>
                </c:pt>
                <c:pt idx="128">
                  <c:v>441.84</c:v>
                </c:pt>
                <c:pt idx="129">
                  <c:v>442.29761999999994</c:v>
                </c:pt>
                <c:pt idx="130">
                  <c:v>443.73359999999997</c:v>
                </c:pt>
                <c:pt idx="131">
                  <c:v>443.85984000000002</c:v>
                </c:pt>
                <c:pt idx="132">
                  <c:v>444.20699999999999</c:v>
                </c:pt>
                <c:pt idx="133">
                  <c:v>444.53838000000002</c:v>
                </c:pt>
                <c:pt idx="134">
                  <c:v>445.13801999999993</c:v>
                </c:pt>
                <c:pt idx="135">
                  <c:v>446.03748000000007</c:v>
                </c:pt>
                <c:pt idx="136">
                  <c:v>446.92115999999999</c:v>
                </c:pt>
                <c:pt idx="137">
                  <c:v>447.04739999999998</c:v>
                </c:pt>
                <c:pt idx="138">
                  <c:v>447.59969999999998</c:v>
                </c:pt>
                <c:pt idx="139">
                  <c:v>450.14028000000002</c:v>
                </c:pt>
                <c:pt idx="140">
                  <c:v>453.04379999999998</c:v>
                </c:pt>
                <c:pt idx="141">
                  <c:v>453.34361999999993</c:v>
                </c:pt>
                <c:pt idx="142">
                  <c:v>453.72234000000003</c:v>
                </c:pt>
                <c:pt idx="143">
                  <c:v>454.54289999999997</c:v>
                </c:pt>
                <c:pt idx="144">
                  <c:v>455.25299999999999</c:v>
                </c:pt>
                <c:pt idx="145">
                  <c:v>455.25299999999999</c:v>
                </c:pt>
                <c:pt idx="146">
                  <c:v>456.40494000000001</c:v>
                </c:pt>
                <c:pt idx="147">
                  <c:v>456.46805999999998</c:v>
                </c:pt>
                <c:pt idx="148">
                  <c:v>456.57851999999991</c:v>
                </c:pt>
                <c:pt idx="149">
                  <c:v>457.62</c:v>
                </c:pt>
                <c:pt idx="150">
                  <c:v>458.37744000000004</c:v>
                </c:pt>
                <c:pt idx="151">
                  <c:v>458.72460000000001</c:v>
                </c:pt>
                <c:pt idx="152">
                  <c:v>459.30845999999997</c:v>
                </c:pt>
                <c:pt idx="153">
                  <c:v>459.46625999999998</c:v>
                </c:pt>
                <c:pt idx="154">
                  <c:v>459.95544000000001</c:v>
                </c:pt>
                <c:pt idx="155">
                  <c:v>460.11324000000002</c:v>
                </c:pt>
                <c:pt idx="156">
                  <c:v>460.17635999999993</c:v>
                </c:pt>
                <c:pt idx="157">
                  <c:v>460.20791999999994</c:v>
                </c:pt>
                <c:pt idx="158">
                  <c:v>460.55508000000003</c:v>
                </c:pt>
                <c:pt idx="159">
                  <c:v>461.15471999999994</c:v>
                </c:pt>
                <c:pt idx="160">
                  <c:v>461.24939999999998</c:v>
                </c:pt>
                <c:pt idx="161">
                  <c:v>461.26518000000004</c:v>
                </c:pt>
                <c:pt idx="162">
                  <c:v>461.75435999999996</c:v>
                </c:pt>
                <c:pt idx="163">
                  <c:v>461.86481999999995</c:v>
                </c:pt>
                <c:pt idx="164">
                  <c:v>462.18041999999991</c:v>
                </c:pt>
                <c:pt idx="165">
                  <c:v>462.51179999999999</c:v>
                </c:pt>
                <c:pt idx="166">
                  <c:v>463.14299999999997</c:v>
                </c:pt>
                <c:pt idx="167">
                  <c:v>463.14299999999997</c:v>
                </c:pt>
                <c:pt idx="168">
                  <c:v>463.26924000000002</c:v>
                </c:pt>
                <c:pt idx="169">
                  <c:v>463.49015999999995</c:v>
                </c:pt>
                <c:pt idx="170">
                  <c:v>463.53749999999997</c:v>
                </c:pt>
                <c:pt idx="171">
                  <c:v>463.64795999999996</c:v>
                </c:pt>
                <c:pt idx="172">
                  <c:v>463.69529999999997</c:v>
                </c:pt>
                <c:pt idx="173">
                  <c:v>464.48429999999996</c:v>
                </c:pt>
                <c:pt idx="174">
                  <c:v>464.56319999999999</c:v>
                </c:pt>
                <c:pt idx="175">
                  <c:v>464.62631999999991</c:v>
                </c:pt>
                <c:pt idx="176">
                  <c:v>464.62631999999991</c:v>
                </c:pt>
                <c:pt idx="177">
                  <c:v>464.94191999999993</c:v>
                </c:pt>
                <c:pt idx="178">
                  <c:v>465.58889999999997</c:v>
                </c:pt>
                <c:pt idx="179">
                  <c:v>465.63624000000004</c:v>
                </c:pt>
                <c:pt idx="180">
                  <c:v>465.6678</c:v>
                </c:pt>
                <c:pt idx="181">
                  <c:v>465.96761999999995</c:v>
                </c:pt>
                <c:pt idx="182">
                  <c:v>466.50414000000001</c:v>
                </c:pt>
                <c:pt idx="183">
                  <c:v>466.55148000000003</c:v>
                </c:pt>
                <c:pt idx="184">
                  <c:v>466.93020000000001</c:v>
                </c:pt>
                <c:pt idx="185">
                  <c:v>467.10378000000003</c:v>
                </c:pt>
                <c:pt idx="186">
                  <c:v>467.65608000000003</c:v>
                </c:pt>
                <c:pt idx="187">
                  <c:v>467.7192</c:v>
                </c:pt>
                <c:pt idx="188">
                  <c:v>469.13939999999997</c:v>
                </c:pt>
                <c:pt idx="189">
                  <c:v>469.34453999999999</c:v>
                </c:pt>
                <c:pt idx="190">
                  <c:v>469.40765999999996</c:v>
                </c:pt>
                <c:pt idx="191">
                  <c:v>469.7706</c:v>
                </c:pt>
                <c:pt idx="192">
                  <c:v>469.92840000000001</c:v>
                </c:pt>
                <c:pt idx="193">
                  <c:v>470.40179999999998</c:v>
                </c:pt>
                <c:pt idx="194">
                  <c:v>470.41758000000004</c:v>
                </c:pt>
                <c:pt idx="195">
                  <c:v>470.52804000000003</c:v>
                </c:pt>
                <c:pt idx="196">
                  <c:v>471.34859999999998</c:v>
                </c:pt>
                <c:pt idx="197">
                  <c:v>471.50639999999999</c:v>
                </c:pt>
                <c:pt idx="198">
                  <c:v>471.64841999999993</c:v>
                </c:pt>
                <c:pt idx="199">
                  <c:v>472.7688</c:v>
                </c:pt>
                <c:pt idx="200">
                  <c:v>472.87925999999993</c:v>
                </c:pt>
                <c:pt idx="201">
                  <c:v>473.24219999999997</c:v>
                </c:pt>
                <c:pt idx="202">
                  <c:v>473.4</c:v>
                </c:pt>
                <c:pt idx="203">
                  <c:v>474.18899999999996</c:v>
                </c:pt>
                <c:pt idx="204">
                  <c:v>475.21469999999999</c:v>
                </c:pt>
                <c:pt idx="205">
                  <c:v>475.21469999999999</c:v>
                </c:pt>
                <c:pt idx="206">
                  <c:v>475.68809999999996</c:v>
                </c:pt>
                <c:pt idx="207">
                  <c:v>476.16149999999999</c:v>
                </c:pt>
                <c:pt idx="208">
                  <c:v>476.71379999999999</c:v>
                </c:pt>
                <c:pt idx="209">
                  <c:v>476.88738000000006</c:v>
                </c:pt>
                <c:pt idx="210">
                  <c:v>477.01361999999995</c:v>
                </c:pt>
                <c:pt idx="211">
                  <c:v>477.06095999999997</c:v>
                </c:pt>
                <c:pt idx="212">
                  <c:v>477.37655999999998</c:v>
                </c:pt>
                <c:pt idx="213">
                  <c:v>478.2760199999999</c:v>
                </c:pt>
                <c:pt idx="214">
                  <c:v>479.15969999999999</c:v>
                </c:pt>
                <c:pt idx="215">
                  <c:v>479.44373999999999</c:v>
                </c:pt>
                <c:pt idx="216">
                  <c:v>479.56998000000004</c:v>
                </c:pt>
                <c:pt idx="217">
                  <c:v>479.74355999999995</c:v>
                </c:pt>
                <c:pt idx="218">
                  <c:v>480.01181999999994</c:v>
                </c:pt>
                <c:pt idx="219">
                  <c:v>481.28999999999996</c:v>
                </c:pt>
                <c:pt idx="220">
                  <c:v>481.44779999999997</c:v>
                </c:pt>
                <c:pt idx="221">
                  <c:v>481.90541999999994</c:v>
                </c:pt>
                <c:pt idx="222">
                  <c:v>482.00009999999997</c:v>
                </c:pt>
                <c:pt idx="223">
                  <c:v>482.06321999999994</c:v>
                </c:pt>
                <c:pt idx="224">
                  <c:v>482.11055999999996</c:v>
                </c:pt>
                <c:pt idx="225">
                  <c:v>482.17368000000005</c:v>
                </c:pt>
                <c:pt idx="226">
                  <c:v>482.4735</c:v>
                </c:pt>
                <c:pt idx="227">
                  <c:v>482.93111999999991</c:v>
                </c:pt>
                <c:pt idx="228">
                  <c:v>482.94689999999997</c:v>
                </c:pt>
                <c:pt idx="229">
                  <c:v>483.05735999999996</c:v>
                </c:pt>
                <c:pt idx="230">
                  <c:v>483.05735999999996</c:v>
                </c:pt>
                <c:pt idx="231">
                  <c:v>483.26249999999999</c:v>
                </c:pt>
                <c:pt idx="232">
                  <c:v>483.30984000000001</c:v>
                </c:pt>
                <c:pt idx="233">
                  <c:v>483.53075999999999</c:v>
                </c:pt>
                <c:pt idx="234">
                  <c:v>483.62544000000003</c:v>
                </c:pt>
                <c:pt idx="235">
                  <c:v>483.65699999999998</c:v>
                </c:pt>
                <c:pt idx="236">
                  <c:v>484.66691999999995</c:v>
                </c:pt>
                <c:pt idx="237">
                  <c:v>484.82471999999996</c:v>
                </c:pt>
                <c:pt idx="238">
                  <c:v>485.04563999999999</c:v>
                </c:pt>
                <c:pt idx="239">
                  <c:v>485.09298000000007</c:v>
                </c:pt>
                <c:pt idx="240">
                  <c:v>485.55059999999997</c:v>
                </c:pt>
                <c:pt idx="241">
                  <c:v>486.49739999999997</c:v>
                </c:pt>
                <c:pt idx="242">
                  <c:v>486.52895999999998</c:v>
                </c:pt>
                <c:pt idx="243">
                  <c:v>487.27061999999995</c:v>
                </c:pt>
                <c:pt idx="244">
                  <c:v>488.76971999999995</c:v>
                </c:pt>
                <c:pt idx="245">
                  <c:v>489.08531999999991</c:v>
                </c:pt>
                <c:pt idx="246">
                  <c:v>491.24718000000007</c:v>
                </c:pt>
                <c:pt idx="247">
                  <c:v>491.35764</c:v>
                </c:pt>
                <c:pt idx="248">
                  <c:v>491.49965999999995</c:v>
                </c:pt>
                <c:pt idx="249">
                  <c:v>492.1782</c:v>
                </c:pt>
                <c:pt idx="250">
                  <c:v>492.33600000000001</c:v>
                </c:pt>
                <c:pt idx="251">
                  <c:v>492.49379999999996</c:v>
                </c:pt>
                <c:pt idx="252">
                  <c:v>494.18225999999999</c:v>
                </c:pt>
                <c:pt idx="253">
                  <c:v>529.18229999999994</c:v>
                </c:pt>
                <c:pt idx="254">
                  <c:v>563.86674000000005</c:v>
                </c:pt>
              </c:numCache>
            </c:numRef>
          </c:xVal>
          <c:yVal>
            <c:numRef>
              <c:f>'[4]ep2 (sort)'!$B$20:$B$274</c:f>
              <c:numCache>
                <c:formatCode>General</c:formatCode>
                <c:ptCount val="255"/>
                <c:pt idx="0">
                  <c:v>69.83</c:v>
                </c:pt>
                <c:pt idx="1">
                  <c:v>70.23</c:v>
                </c:pt>
                <c:pt idx="2">
                  <c:v>70.37</c:v>
                </c:pt>
                <c:pt idx="3">
                  <c:v>70.78</c:v>
                </c:pt>
                <c:pt idx="4">
                  <c:v>70.8</c:v>
                </c:pt>
                <c:pt idx="5">
                  <c:v>70.819999999999993</c:v>
                </c:pt>
                <c:pt idx="6">
                  <c:v>71.150000000000006</c:v>
                </c:pt>
                <c:pt idx="7">
                  <c:v>71.209999999999994</c:v>
                </c:pt>
                <c:pt idx="8">
                  <c:v>71.650000000000006</c:v>
                </c:pt>
                <c:pt idx="9">
                  <c:v>72.150000000000006</c:v>
                </c:pt>
                <c:pt idx="10">
                  <c:v>72.48</c:v>
                </c:pt>
                <c:pt idx="11">
                  <c:v>72.58</c:v>
                </c:pt>
                <c:pt idx="12">
                  <c:v>73.67</c:v>
                </c:pt>
                <c:pt idx="13">
                  <c:v>74.709999999999994</c:v>
                </c:pt>
                <c:pt idx="14">
                  <c:v>74.91</c:v>
                </c:pt>
                <c:pt idx="15">
                  <c:v>74.989999999999995</c:v>
                </c:pt>
                <c:pt idx="16">
                  <c:v>74.989999999999995</c:v>
                </c:pt>
                <c:pt idx="17">
                  <c:v>75.03</c:v>
                </c:pt>
                <c:pt idx="18">
                  <c:v>75.42</c:v>
                </c:pt>
                <c:pt idx="19">
                  <c:v>75.44</c:v>
                </c:pt>
                <c:pt idx="20">
                  <c:v>75.58</c:v>
                </c:pt>
                <c:pt idx="21">
                  <c:v>75.81</c:v>
                </c:pt>
                <c:pt idx="22">
                  <c:v>75.88</c:v>
                </c:pt>
                <c:pt idx="23">
                  <c:v>76.040000000000006</c:v>
                </c:pt>
                <c:pt idx="24">
                  <c:v>76.650000000000006</c:v>
                </c:pt>
                <c:pt idx="25">
                  <c:v>76.680000000000007</c:v>
                </c:pt>
                <c:pt idx="26">
                  <c:v>76.75</c:v>
                </c:pt>
                <c:pt idx="27">
                  <c:v>76.86</c:v>
                </c:pt>
                <c:pt idx="28">
                  <c:v>77.03</c:v>
                </c:pt>
                <c:pt idx="29">
                  <c:v>77.2</c:v>
                </c:pt>
                <c:pt idx="30">
                  <c:v>77.27</c:v>
                </c:pt>
                <c:pt idx="31">
                  <c:v>77.42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77.8</c:v>
                </c:pt>
                <c:pt idx="35">
                  <c:v>78.489999999999995</c:v>
                </c:pt>
                <c:pt idx="36">
                  <c:v>78.8</c:v>
                </c:pt>
                <c:pt idx="37">
                  <c:v>78.81</c:v>
                </c:pt>
                <c:pt idx="38">
                  <c:v>78.88</c:v>
                </c:pt>
                <c:pt idx="39">
                  <c:v>78.930000000000007</c:v>
                </c:pt>
                <c:pt idx="40">
                  <c:v>79.12</c:v>
                </c:pt>
                <c:pt idx="41">
                  <c:v>79.14</c:v>
                </c:pt>
                <c:pt idx="42">
                  <c:v>79.2</c:v>
                </c:pt>
                <c:pt idx="43">
                  <c:v>79.42</c:v>
                </c:pt>
                <c:pt idx="44">
                  <c:v>79.48</c:v>
                </c:pt>
                <c:pt idx="45">
                  <c:v>79.61</c:v>
                </c:pt>
                <c:pt idx="46">
                  <c:v>79.89</c:v>
                </c:pt>
                <c:pt idx="47">
                  <c:v>79.89</c:v>
                </c:pt>
                <c:pt idx="48">
                  <c:v>79.92</c:v>
                </c:pt>
                <c:pt idx="49">
                  <c:v>80.040000000000006</c:v>
                </c:pt>
                <c:pt idx="50">
                  <c:v>80.099999999999994</c:v>
                </c:pt>
                <c:pt idx="51">
                  <c:v>80.12</c:v>
                </c:pt>
                <c:pt idx="52">
                  <c:v>80.23</c:v>
                </c:pt>
                <c:pt idx="53">
                  <c:v>80.260000000000005</c:v>
                </c:pt>
                <c:pt idx="54">
                  <c:v>80.260000000000005</c:v>
                </c:pt>
                <c:pt idx="55">
                  <c:v>80.319999999999993</c:v>
                </c:pt>
                <c:pt idx="56">
                  <c:v>80.33</c:v>
                </c:pt>
                <c:pt idx="57">
                  <c:v>80.58</c:v>
                </c:pt>
                <c:pt idx="58">
                  <c:v>80.59</c:v>
                </c:pt>
                <c:pt idx="59">
                  <c:v>80.75</c:v>
                </c:pt>
                <c:pt idx="60">
                  <c:v>80.78</c:v>
                </c:pt>
                <c:pt idx="61">
                  <c:v>80.78</c:v>
                </c:pt>
                <c:pt idx="62">
                  <c:v>80.8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80.95</c:v>
                </c:pt>
                <c:pt idx="67">
                  <c:v>81.010000000000005</c:v>
                </c:pt>
                <c:pt idx="68">
                  <c:v>81.02</c:v>
                </c:pt>
                <c:pt idx="69">
                  <c:v>81.11</c:v>
                </c:pt>
                <c:pt idx="70">
                  <c:v>81.209999999999994</c:v>
                </c:pt>
                <c:pt idx="71">
                  <c:v>81.290000000000006</c:v>
                </c:pt>
                <c:pt idx="72">
                  <c:v>81.400000000000006</c:v>
                </c:pt>
                <c:pt idx="73">
                  <c:v>81.42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81.680000000000007</c:v>
                </c:pt>
                <c:pt idx="78">
                  <c:v>81.7</c:v>
                </c:pt>
                <c:pt idx="79">
                  <c:v>81.78</c:v>
                </c:pt>
                <c:pt idx="80">
                  <c:v>81.790000000000006</c:v>
                </c:pt>
                <c:pt idx="81">
                  <c:v>81.8</c:v>
                </c:pt>
                <c:pt idx="82">
                  <c:v>81.92</c:v>
                </c:pt>
                <c:pt idx="83">
                  <c:v>81.95</c:v>
                </c:pt>
                <c:pt idx="84">
                  <c:v>81.99</c:v>
                </c:pt>
                <c:pt idx="85">
                  <c:v>82.03</c:v>
                </c:pt>
                <c:pt idx="86">
                  <c:v>82.11</c:v>
                </c:pt>
                <c:pt idx="87">
                  <c:v>82.12</c:v>
                </c:pt>
                <c:pt idx="88">
                  <c:v>82.14</c:v>
                </c:pt>
                <c:pt idx="89">
                  <c:v>82.25</c:v>
                </c:pt>
                <c:pt idx="90">
                  <c:v>82.42</c:v>
                </c:pt>
                <c:pt idx="91">
                  <c:v>82.45</c:v>
                </c:pt>
                <c:pt idx="92">
                  <c:v>82.45</c:v>
                </c:pt>
                <c:pt idx="93">
                  <c:v>82.53</c:v>
                </c:pt>
                <c:pt idx="94">
                  <c:v>82.75</c:v>
                </c:pt>
                <c:pt idx="95">
                  <c:v>82.75</c:v>
                </c:pt>
                <c:pt idx="96">
                  <c:v>82.89</c:v>
                </c:pt>
                <c:pt idx="97">
                  <c:v>82.91</c:v>
                </c:pt>
                <c:pt idx="98">
                  <c:v>82.92</c:v>
                </c:pt>
                <c:pt idx="99">
                  <c:v>82.95</c:v>
                </c:pt>
                <c:pt idx="100">
                  <c:v>83.09</c:v>
                </c:pt>
                <c:pt idx="101">
                  <c:v>83.18</c:v>
                </c:pt>
                <c:pt idx="102">
                  <c:v>83.3</c:v>
                </c:pt>
                <c:pt idx="103">
                  <c:v>83.4</c:v>
                </c:pt>
                <c:pt idx="104">
                  <c:v>83.53</c:v>
                </c:pt>
                <c:pt idx="105">
                  <c:v>83.6</c:v>
                </c:pt>
                <c:pt idx="106">
                  <c:v>83.63</c:v>
                </c:pt>
                <c:pt idx="107">
                  <c:v>83.64</c:v>
                </c:pt>
                <c:pt idx="108">
                  <c:v>83.66</c:v>
                </c:pt>
                <c:pt idx="109">
                  <c:v>83.68</c:v>
                </c:pt>
                <c:pt idx="110">
                  <c:v>83.7</c:v>
                </c:pt>
                <c:pt idx="111">
                  <c:v>83.71</c:v>
                </c:pt>
                <c:pt idx="112">
                  <c:v>83.8</c:v>
                </c:pt>
                <c:pt idx="113">
                  <c:v>84.05</c:v>
                </c:pt>
                <c:pt idx="114">
                  <c:v>84.3</c:v>
                </c:pt>
                <c:pt idx="115">
                  <c:v>84.31</c:v>
                </c:pt>
                <c:pt idx="116">
                  <c:v>84.34</c:v>
                </c:pt>
                <c:pt idx="117">
                  <c:v>84.38</c:v>
                </c:pt>
                <c:pt idx="118">
                  <c:v>84.42</c:v>
                </c:pt>
                <c:pt idx="119">
                  <c:v>84.55</c:v>
                </c:pt>
                <c:pt idx="120">
                  <c:v>84.55</c:v>
                </c:pt>
                <c:pt idx="121">
                  <c:v>84.61</c:v>
                </c:pt>
                <c:pt idx="122">
                  <c:v>84.61</c:v>
                </c:pt>
                <c:pt idx="123">
                  <c:v>84.66</c:v>
                </c:pt>
                <c:pt idx="124">
                  <c:v>84.75</c:v>
                </c:pt>
                <c:pt idx="125">
                  <c:v>84.78</c:v>
                </c:pt>
                <c:pt idx="126">
                  <c:v>84.81</c:v>
                </c:pt>
                <c:pt idx="127">
                  <c:v>84.87</c:v>
                </c:pt>
                <c:pt idx="128">
                  <c:v>84.93</c:v>
                </c:pt>
                <c:pt idx="129">
                  <c:v>84.94</c:v>
                </c:pt>
                <c:pt idx="130">
                  <c:v>84.94</c:v>
                </c:pt>
                <c:pt idx="131">
                  <c:v>84.96</c:v>
                </c:pt>
                <c:pt idx="132">
                  <c:v>85.05</c:v>
                </c:pt>
                <c:pt idx="133">
                  <c:v>85.18</c:v>
                </c:pt>
                <c:pt idx="134">
                  <c:v>85.22</c:v>
                </c:pt>
                <c:pt idx="135">
                  <c:v>85.25</c:v>
                </c:pt>
                <c:pt idx="136">
                  <c:v>85.3</c:v>
                </c:pt>
                <c:pt idx="137">
                  <c:v>85.36</c:v>
                </c:pt>
                <c:pt idx="138">
                  <c:v>85.45</c:v>
                </c:pt>
                <c:pt idx="139">
                  <c:v>85.47</c:v>
                </c:pt>
                <c:pt idx="140">
                  <c:v>85.54</c:v>
                </c:pt>
                <c:pt idx="141">
                  <c:v>85.54</c:v>
                </c:pt>
                <c:pt idx="142">
                  <c:v>85.59</c:v>
                </c:pt>
                <c:pt idx="143">
                  <c:v>85.59</c:v>
                </c:pt>
                <c:pt idx="144">
                  <c:v>85.67</c:v>
                </c:pt>
                <c:pt idx="145">
                  <c:v>85.69</c:v>
                </c:pt>
                <c:pt idx="146">
                  <c:v>85.85</c:v>
                </c:pt>
                <c:pt idx="147">
                  <c:v>85.86</c:v>
                </c:pt>
                <c:pt idx="148">
                  <c:v>86</c:v>
                </c:pt>
                <c:pt idx="149">
                  <c:v>86.09</c:v>
                </c:pt>
                <c:pt idx="150">
                  <c:v>86.15</c:v>
                </c:pt>
                <c:pt idx="151">
                  <c:v>86.22</c:v>
                </c:pt>
                <c:pt idx="152">
                  <c:v>86.31</c:v>
                </c:pt>
                <c:pt idx="153">
                  <c:v>86.35</c:v>
                </c:pt>
                <c:pt idx="154">
                  <c:v>86.42</c:v>
                </c:pt>
                <c:pt idx="155">
                  <c:v>86.49</c:v>
                </c:pt>
                <c:pt idx="156">
                  <c:v>86.62</c:v>
                </c:pt>
                <c:pt idx="157">
                  <c:v>86.65</c:v>
                </c:pt>
                <c:pt idx="158">
                  <c:v>86.68</c:v>
                </c:pt>
                <c:pt idx="159">
                  <c:v>86.72</c:v>
                </c:pt>
                <c:pt idx="160">
                  <c:v>86.76</c:v>
                </c:pt>
                <c:pt idx="161">
                  <c:v>86.85</c:v>
                </c:pt>
                <c:pt idx="162">
                  <c:v>86.89</c:v>
                </c:pt>
                <c:pt idx="163">
                  <c:v>86.9</c:v>
                </c:pt>
                <c:pt idx="164">
                  <c:v>87.02</c:v>
                </c:pt>
                <c:pt idx="165">
                  <c:v>87.02</c:v>
                </c:pt>
                <c:pt idx="166">
                  <c:v>87.06</c:v>
                </c:pt>
                <c:pt idx="167">
                  <c:v>87.08</c:v>
                </c:pt>
                <c:pt idx="168">
                  <c:v>87.13</c:v>
                </c:pt>
                <c:pt idx="169">
                  <c:v>87.16</c:v>
                </c:pt>
                <c:pt idx="170">
                  <c:v>87.17</c:v>
                </c:pt>
                <c:pt idx="171">
                  <c:v>87.2</c:v>
                </c:pt>
                <c:pt idx="172">
                  <c:v>87.2</c:v>
                </c:pt>
                <c:pt idx="173">
                  <c:v>87.24</c:v>
                </c:pt>
                <c:pt idx="174">
                  <c:v>87.24</c:v>
                </c:pt>
                <c:pt idx="175">
                  <c:v>87.37</c:v>
                </c:pt>
                <c:pt idx="176">
                  <c:v>87.43</c:v>
                </c:pt>
                <c:pt idx="177">
                  <c:v>87.56</c:v>
                </c:pt>
                <c:pt idx="178">
                  <c:v>87.57</c:v>
                </c:pt>
                <c:pt idx="179">
                  <c:v>87.57</c:v>
                </c:pt>
                <c:pt idx="180">
                  <c:v>87.57</c:v>
                </c:pt>
                <c:pt idx="181">
                  <c:v>87.58</c:v>
                </c:pt>
                <c:pt idx="182">
                  <c:v>87.6</c:v>
                </c:pt>
                <c:pt idx="183">
                  <c:v>87.6</c:v>
                </c:pt>
                <c:pt idx="184">
                  <c:v>87.71</c:v>
                </c:pt>
                <c:pt idx="185">
                  <c:v>87.71</c:v>
                </c:pt>
                <c:pt idx="186">
                  <c:v>87.71</c:v>
                </c:pt>
                <c:pt idx="187">
                  <c:v>87.75</c:v>
                </c:pt>
                <c:pt idx="188">
                  <c:v>87.77</c:v>
                </c:pt>
                <c:pt idx="189">
                  <c:v>87.79</c:v>
                </c:pt>
                <c:pt idx="190">
                  <c:v>87.79</c:v>
                </c:pt>
                <c:pt idx="191">
                  <c:v>87.79</c:v>
                </c:pt>
                <c:pt idx="192">
                  <c:v>87.81</c:v>
                </c:pt>
                <c:pt idx="193">
                  <c:v>87.81</c:v>
                </c:pt>
                <c:pt idx="194">
                  <c:v>87.82</c:v>
                </c:pt>
                <c:pt idx="195">
                  <c:v>87.86</c:v>
                </c:pt>
                <c:pt idx="196">
                  <c:v>87.86</c:v>
                </c:pt>
                <c:pt idx="197">
                  <c:v>87.95</c:v>
                </c:pt>
                <c:pt idx="198">
                  <c:v>88.13</c:v>
                </c:pt>
                <c:pt idx="199">
                  <c:v>88.15</c:v>
                </c:pt>
                <c:pt idx="200">
                  <c:v>88.19</c:v>
                </c:pt>
                <c:pt idx="201">
                  <c:v>88.22</c:v>
                </c:pt>
                <c:pt idx="202">
                  <c:v>88.24</c:v>
                </c:pt>
                <c:pt idx="203">
                  <c:v>88.28</c:v>
                </c:pt>
                <c:pt idx="204">
                  <c:v>88.47</c:v>
                </c:pt>
                <c:pt idx="205">
                  <c:v>88.47</c:v>
                </c:pt>
                <c:pt idx="206">
                  <c:v>88.5</c:v>
                </c:pt>
                <c:pt idx="207">
                  <c:v>88.53</c:v>
                </c:pt>
                <c:pt idx="208">
                  <c:v>88.67</c:v>
                </c:pt>
                <c:pt idx="209">
                  <c:v>88.74</c:v>
                </c:pt>
                <c:pt idx="210">
                  <c:v>88.76</c:v>
                </c:pt>
                <c:pt idx="211">
                  <c:v>88.87</c:v>
                </c:pt>
                <c:pt idx="212">
                  <c:v>88.87</c:v>
                </c:pt>
                <c:pt idx="213">
                  <c:v>88.88</c:v>
                </c:pt>
                <c:pt idx="214">
                  <c:v>88.9</c:v>
                </c:pt>
                <c:pt idx="215">
                  <c:v>88.91</c:v>
                </c:pt>
                <c:pt idx="216">
                  <c:v>88.98</c:v>
                </c:pt>
                <c:pt idx="217">
                  <c:v>89.05</c:v>
                </c:pt>
                <c:pt idx="218">
                  <c:v>89.05</c:v>
                </c:pt>
                <c:pt idx="219">
                  <c:v>89.06</c:v>
                </c:pt>
                <c:pt idx="220">
                  <c:v>89.1</c:v>
                </c:pt>
                <c:pt idx="221">
                  <c:v>89.1</c:v>
                </c:pt>
                <c:pt idx="222">
                  <c:v>89.11</c:v>
                </c:pt>
                <c:pt idx="223">
                  <c:v>89.16</c:v>
                </c:pt>
                <c:pt idx="224">
                  <c:v>89.16</c:v>
                </c:pt>
                <c:pt idx="225">
                  <c:v>89.2</c:v>
                </c:pt>
                <c:pt idx="226">
                  <c:v>89.22</c:v>
                </c:pt>
                <c:pt idx="227">
                  <c:v>89.26</c:v>
                </c:pt>
                <c:pt idx="228">
                  <c:v>89.27</c:v>
                </c:pt>
                <c:pt idx="229">
                  <c:v>89.28</c:v>
                </c:pt>
                <c:pt idx="230">
                  <c:v>89.31</c:v>
                </c:pt>
                <c:pt idx="231">
                  <c:v>89.32</c:v>
                </c:pt>
                <c:pt idx="232">
                  <c:v>89.32</c:v>
                </c:pt>
                <c:pt idx="233">
                  <c:v>89.34</c:v>
                </c:pt>
                <c:pt idx="234">
                  <c:v>89.4</c:v>
                </c:pt>
                <c:pt idx="235">
                  <c:v>89.42</c:v>
                </c:pt>
                <c:pt idx="236">
                  <c:v>89.43</c:v>
                </c:pt>
                <c:pt idx="237">
                  <c:v>89.45</c:v>
                </c:pt>
                <c:pt idx="238">
                  <c:v>89.52</c:v>
                </c:pt>
                <c:pt idx="239">
                  <c:v>89.6</c:v>
                </c:pt>
                <c:pt idx="240">
                  <c:v>89.66</c:v>
                </c:pt>
                <c:pt idx="241">
                  <c:v>89.7</c:v>
                </c:pt>
                <c:pt idx="242">
                  <c:v>89.74</c:v>
                </c:pt>
                <c:pt idx="243">
                  <c:v>89.78</c:v>
                </c:pt>
                <c:pt idx="244">
                  <c:v>89.84</c:v>
                </c:pt>
                <c:pt idx="245">
                  <c:v>89.85</c:v>
                </c:pt>
                <c:pt idx="246">
                  <c:v>89.87</c:v>
                </c:pt>
                <c:pt idx="247">
                  <c:v>89.88</c:v>
                </c:pt>
                <c:pt idx="248">
                  <c:v>89.93</c:v>
                </c:pt>
                <c:pt idx="249">
                  <c:v>89.98</c:v>
                </c:pt>
                <c:pt idx="250">
                  <c:v>90.08</c:v>
                </c:pt>
                <c:pt idx="251">
                  <c:v>90.16</c:v>
                </c:pt>
                <c:pt idx="252">
                  <c:v>90.16</c:v>
                </c:pt>
                <c:pt idx="253">
                  <c:v>90.28</c:v>
                </c:pt>
                <c:pt idx="254">
                  <c:v>90.45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84-4832-97F4-81E2DB9B5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Notch'!$J$154:$J$286</c:f>
              <c:numCache>
                <c:formatCode>0.00</c:formatCode>
                <c:ptCount val="133"/>
                <c:pt idx="0">
                  <c:v>3.94</c:v>
                </c:pt>
                <c:pt idx="1">
                  <c:v>3.9319798861866819</c:v>
                </c:pt>
                <c:pt idx="2">
                  <c:v>3.9319798861866819</c:v>
                </c:pt>
                <c:pt idx="3">
                  <c:v>3.8471751570119381</c:v>
                </c:pt>
                <c:pt idx="4">
                  <c:v>3.8471751570119381</c:v>
                </c:pt>
                <c:pt idx="5">
                  <c:v>3.8471751570119381</c:v>
                </c:pt>
                <c:pt idx="6">
                  <c:v>3.8413620180613193</c:v>
                </c:pt>
                <c:pt idx="7">
                  <c:v>3.84</c:v>
                </c:pt>
                <c:pt idx="8">
                  <c:v>3.84</c:v>
                </c:pt>
                <c:pt idx="9">
                  <c:v>3.84</c:v>
                </c:pt>
                <c:pt idx="10">
                  <c:v>3.84</c:v>
                </c:pt>
                <c:pt idx="11">
                  <c:v>3.84</c:v>
                </c:pt>
                <c:pt idx="12">
                  <c:v>3.84</c:v>
                </c:pt>
                <c:pt idx="13">
                  <c:v>3.8202240552520434</c:v>
                </c:pt>
                <c:pt idx="14">
                  <c:v>3.8306296928885337</c:v>
                </c:pt>
                <c:pt idx="15">
                  <c:v>3.8306296928885337</c:v>
                </c:pt>
                <c:pt idx="16">
                  <c:v>3.8202240552520434</c:v>
                </c:pt>
                <c:pt idx="17">
                  <c:v>3.8202240552520434</c:v>
                </c:pt>
                <c:pt idx="18">
                  <c:v>3.8202240552520434</c:v>
                </c:pt>
                <c:pt idx="19">
                  <c:v>3.7790863537430579</c:v>
                </c:pt>
                <c:pt idx="20">
                  <c:v>3.7790863537430579</c:v>
                </c:pt>
                <c:pt idx="21">
                  <c:v>3.6402832074344356</c:v>
                </c:pt>
                <c:pt idx="22">
                  <c:v>3.6402832074344356</c:v>
                </c:pt>
                <c:pt idx="23">
                  <c:v>3.6402832074344356</c:v>
                </c:pt>
                <c:pt idx="24">
                  <c:v>3.6402832074344356</c:v>
                </c:pt>
                <c:pt idx="25">
                  <c:v>3.6427898396372127</c:v>
                </c:pt>
                <c:pt idx="26">
                  <c:v>3.6427898396372127</c:v>
                </c:pt>
                <c:pt idx="27">
                  <c:v>3.710841750769275</c:v>
                </c:pt>
                <c:pt idx="28">
                  <c:v>3.710841750769275</c:v>
                </c:pt>
                <c:pt idx="29">
                  <c:v>3.710841750769275</c:v>
                </c:pt>
                <c:pt idx="30">
                  <c:v>3.710841750769275</c:v>
                </c:pt>
                <c:pt idx="31">
                  <c:v>3.7204954379233079</c:v>
                </c:pt>
                <c:pt idx="32">
                  <c:v>3.74</c:v>
                </c:pt>
                <c:pt idx="33">
                  <c:v>3.74</c:v>
                </c:pt>
                <c:pt idx="34">
                  <c:v>3.74</c:v>
                </c:pt>
                <c:pt idx="35">
                  <c:v>3.7400118247631711</c:v>
                </c:pt>
                <c:pt idx="36">
                  <c:v>3.7400118247631711</c:v>
                </c:pt>
                <c:pt idx="37">
                  <c:v>3.7400118247631711</c:v>
                </c:pt>
                <c:pt idx="38">
                  <c:v>3.7400118247631711</c:v>
                </c:pt>
                <c:pt idx="39">
                  <c:v>3.5421674242770838</c:v>
                </c:pt>
                <c:pt idx="40">
                  <c:v>3.5421674242770838</c:v>
                </c:pt>
                <c:pt idx="41">
                  <c:v>3.5421674242770838</c:v>
                </c:pt>
                <c:pt idx="42">
                  <c:v>3.5421674242770838</c:v>
                </c:pt>
                <c:pt idx="43">
                  <c:v>3.5421674242770838</c:v>
                </c:pt>
                <c:pt idx="44">
                  <c:v>3.5421674242770838</c:v>
                </c:pt>
                <c:pt idx="45">
                  <c:v>3.5421674242770838</c:v>
                </c:pt>
                <c:pt idx="46">
                  <c:v>3.5421674242770838</c:v>
                </c:pt>
                <c:pt idx="47">
                  <c:v>3.5421674242770838</c:v>
                </c:pt>
                <c:pt idx="48">
                  <c:v>3.5421674242770838</c:v>
                </c:pt>
                <c:pt idx="49">
                  <c:v>3.5421674242770838</c:v>
                </c:pt>
                <c:pt idx="50">
                  <c:v>3.5594145360837146</c:v>
                </c:pt>
                <c:pt idx="51">
                  <c:v>3.5594145360837146</c:v>
                </c:pt>
                <c:pt idx="52">
                  <c:v>3.5857806858513883</c:v>
                </c:pt>
                <c:pt idx="53">
                  <c:v>3.5857806858513883</c:v>
                </c:pt>
                <c:pt idx="54">
                  <c:v>3.5857806858513883</c:v>
                </c:pt>
                <c:pt idx="55">
                  <c:v>3.6038051870020626</c:v>
                </c:pt>
                <c:pt idx="56">
                  <c:v>3.6038051870020626</c:v>
                </c:pt>
                <c:pt idx="57">
                  <c:v>3.6038051870020626</c:v>
                </c:pt>
                <c:pt idx="58">
                  <c:v>3.6038051870020626</c:v>
                </c:pt>
                <c:pt idx="59">
                  <c:v>3.64</c:v>
                </c:pt>
                <c:pt idx="60">
                  <c:v>3.64</c:v>
                </c:pt>
                <c:pt idx="61">
                  <c:v>3.64</c:v>
                </c:pt>
                <c:pt idx="62">
                  <c:v>3.64</c:v>
                </c:pt>
                <c:pt idx="63">
                  <c:v>3.64</c:v>
                </c:pt>
                <c:pt idx="64">
                  <c:v>3.64</c:v>
                </c:pt>
                <c:pt idx="65">
                  <c:v>3.64</c:v>
                </c:pt>
                <c:pt idx="66">
                  <c:v>3.64</c:v>
                </c:pt>
                <c:pt idx="67">
                  <c:v>3.64</c:v>
                </c:pt>
                <c:pt idx="68">
                  <c:v>3.6402832074344356</c:v>
                </c:pt>
                <c:pt idx="69">
                  <c:v>3.6402832074344356</c:v>
                </c:pt>
                <c:pt idx="70">
                  <c:v>3.6402832074344356</c:v>
                </c:pt>
                <c:pt idx="71">
                  <c:v>3.6402832074344356</c:v>
                </c:pt>
                <c:pt idx="72">
                  <c:v>3.5421674242770838</c:v>
                </c:pt>
                <c:pt idx="73">
                  <c:v>3.5421674242770838</c:v>
                </c:pt>
                <c:pt idx="74">
                  <c:v>3.5421674242770838</c:v>
                </c:pt>
                <c:pt idx="75">
                  <c:v>3.5421674242770838</c:v>
                </c:pt>
                <c:pt idx="76">
                  <c:v>3.5421674242770838</c:v>
                </c:pt>
                <c:pt idx="77">
                  <c:v>3.5421674242770838</c:v>
                </c:pt>
                <c:pt idx="78">
                  <c:v>3.54</c:v>
                </c:pt>
                <c:pt idx="79">
                  <c:v>3.54</c:v>
                </c:pt>
                <c:pt idx="80">
                  <c:v>3.5421674242770838</c:v>
                </c:pt>
                <c:pt idx="81">
                  <c:v>3.5421674242770838</c:v>
                </c:pt>
                <c:pt idx="82">
                  <c:v>3.4915718458513885</c:v>
                </c:pt>
                <c:pt idx="83">
                  <c:v>3.4915718458513885</c:v>
                </c:pt>
                <c:pt idx="84">
                  <c:v>3.4915718458513885</c:v>
                </c:pt>
                <c:pt idx="85">
                  <c:v>3.54</c:v>
                </c:pt>
                <c:pt idx="86">
                  <c:v>3.54</c:v>
                </c:pt>
                <c:pt idx="87">
                  <c:v>3.54</c:v>
                </c:pt>
                <c:pt idx="88">
                  <c:v>3.45</c:v>
                </c:pt>
                <c:pt idx="89">
                  <c:v>3.45</c:v>
                </c:pt>
                <c:pt idx="90">
                  <c:v>3.45</c:v>
                </c:pt>
                <c:pt idx="91">
                  <c:v>3.45</c:v>
                </c:pt>
                <c:pt idx="92">
                  <c:v>3.4729784091948037</c:v>
                </c:pt>
                <c:pt idx="93">
                  <c:v>3.4847302148312753</c:v>
                </c:pt>
                <c:pt idx="94">
                  <c:v>3.4847302148312753</c:v>
                </c:pt>
                <c:pt idx="95">
                  <c:v>3.4847302148312753</c:v>
                </c:pt>
                <c:pt idx="96">
                  <c:v>3.4847302148312753</c:v>
                </c:pt>
                <c:pt idx="97">
                  <c:v>3.4915718458513885</c:v>
                </c:pt>
                <c:pt idx="98">
                  <c:v>3.45</c:v>
                </c:pt>
                <c:pt idx="99">
                  <c:v>3.45</c:v>
                </c:pt>
                <c:pt idx="100">
                  <c:v>3.45</c:v>
                </c:pt>
                <c:pt idx="101">
                  <c:v>3.45</c:v>
                </c:pt>
                <c:pt idx="102">
                  <c:v>3.45</c:v>
                </c:pt>
                <c:pt idx="103">
                  <c:v>3.45</c:v>
                </c:pt>
                <c:pt idx="104">
                  <c:v>3.45</c:v>
                </c:pt>
                <c:pt idx="105">
                  <c:v>3.45</c:v>
                </c:pt>
                <c:pt idx="106">
                  <c:v>3.45</c:v>
                </c:pt>
                <c:pt idx="107">
                  <c:v>3.4456556858513885</c:v>
                </c:pt>
                <c:pt idx="108">
                  <c:v>3.4456556858513885</c:v>
                </c:pt>
                <c:pt idx="109">
                  <c:v>3.4456556858513885</c:v>
                </c:pt>
                <c:pt idx="110">
                  <c:v>3.4456556858513885</c:v>
                </c:pt>
                <c:pt idx="111">
                  <c:v>3.4456556858513885</c:v>
                </c:pt>
                <c:pt idx="112">
                  <c:v>3.4456556858513885</c:v>
                </c:pt>
                <c:pt idx="113">
                  <c:v>3.4456556858513885</c:v>
                </c:pt>
                <c:pt idx="114">
                  <c:v>3.4456556858513885</c:v>
                </c:pt>
                <c:pt idx="115">
                  <c:v>3.4456556858513885</c:v>
                </c:pt>
                <c:pt idx="116">
                  <c:v>3.4456556858513885</c:v>
                </c:pt>
                <c:pt idx="117">
                  <c:v>3.4456556858513885</c:v>
                </c:pt>
                <c:pt idx="118">
                  <c:v>3.4456556858513885</c:v>
                </c:pt>
                <c:pt idx="119">
                  <c:v>3.4456556858513885</c:v>
                </c:pt>
                <c:pt idx="120">
                  <c:v>3.4456556858513885</c:v>
                </c:pt>
                <c:pt idx="121">
                  <c:v>3.4456556858513885</c:v>
                </c:pt>
                <c:pt idx="122">
                  <c:v>3.4456556858513885</c:v>
                </c:pt>
                <c:pt idx="123">
                  <c:v>3.4456556858513885</c:v>
                </c:pt>
                <c:pt idx="124">
                  <c:v>3.4456556858513885</c:v>
                </c:pt>
                <c:pt idx="125">
                  <c:v>3.4456556858513885</c:v>
                </c:pt>
                <c:pt idx="126">
                  <c:v>3.4456556858513885</c:v>
                </c:pt>
                <c:pt idx="127">
                  <c:v>3.4456556858513885</c:v>
                </c:pt>
                <c:pt idx="128">
                  <c:v>3.4456556858513885</c:v>
                </c:pt>
                <c:pt idx="129">
                  <c:v>3.4456556858513885</c:v>
                </c:pt>
                <c:pt idx="130">
                  <c:v>3.4456556858513885</c:v>
                </c:pt>
                <c:pt idx="131">
                  <c:v>3.4456556858513885</c:v>
                </c:pt>
                <c:pt idx="132">
                  <c:v>3.4456556858513885</c:v>
                </c:pt>
              </c:numCache>
            </c:numRef>
          </c:xVal>
          <c:yVal>
            <c:numRef>
              <c:f>'Rembesan V- Notch'!$B$154:$B$286</c:f>
              <c:numCache>
                <c:formatCode>0.00</c:formatCode>
                <c:ptCount val="133"/>
                <c:pt idx="0">
                  <c:v>88.27</c:v>
                </c:pt>
                <c:pt idx="1">
                  <c:v>88.17</c:v>
                </c:pt>
                <c:pt idx="2" formatCode="#,##0.00">
                  <c:v>88.1</c:v>
                </c:pt>
                <c:pt idx="3" formatCode="#,##0.00">
                  <c:v>88.08</c:v>
                </c:pt>
                <c:pt idx="4">
                  <c:v>88.07</c:v>
                </c:pt>
                <c:pt idx="5" formatCode="#,##0.00">
                  <c:v>88.07</c:v>
                </c:pt>
                <c:pt idx="6" formatCode="#,##0.00">
                  <c:v>88.06</c:v>
                </c:pt>
                <c:pt idx="7" formatCode="#,##0.00">
                  <c:v>88</c:v>
                </c:pt>
                <c:pt idx="8" formatCode="#,##0.00">
                  <c:v>87.99</c:v>
                </c:pt>
                <c:pt idx="9" formatCode="#,##0.00">
                  <c:v>87.97</c:v>
                </c:pt>
                <c:pt idx="10">
                  <c:v>87.95</c:v>
                </c:pt>
                <c:pt idx="11" formatCode="#,##0.00">
                  <c:v>87.93</c:v>
                </c:pt>
                <c:pt idx="12" formatCode="#,##0.00">
                  <c:v>87.91</c:v>
                </c:pt>
                <c:pt idx="13" formatCode="#,##0.00">
                  <c:v>87.86</c:v>
                </c:pt>
                <c:pt idx="14" formatCode="#,##0.00">
                  <c:v>87.86</c:v>
                </c:pt>
                <c:pt idx="15" formatCode="#,##0.00">
                  <c:v>87.86</c:v>
                </c:pt>
                <c:pt idx="16">
                  <c:v>87.85</c:v>
                </c:pt>
                <c:pt idx="17" formatCode="#,##0.00">
                  <c:v>87.85</c:v>
                </c:pt>
                <c:pt idx="18" formatCode="#,##0.00">
                  <c:v>87.85</c:v>
                </c:pt>
                <c:pt idx="19" formatCode="#,##0.00">
                  <c:v>87.84</c:v>
                </c:pt>
                <c:pt idx="20" formatCode="#,##0.00">
                  <c:v>87.84</c:v>
                </c:pt>
                <c:pt idx="21" formatCode="#,##0.00">
                  <c:v>87.82</c:v>
                </c:pt>
                <c:pt idx="22" formatCode="#,##0.00">
                  <c:v>87.82</c:v>
                </c:pt>
                <c:pt idx="23" formatCode="#,##0.00">
                  <c:v>87.82</c:v>
                </c:pt>
                <c:pt idx="24" formatCode="#,##0.00">
                  <c:v>87.82</c:v>
                </c:pt>
                <c:pt idx="25" formatCode="#,##0.00">
                  <c:v>87.82</c:v>
                </c:pt>
                <c:pt idx="26" formatCode="#,##0.00">
                  <c:v>87.82</c:v>
                </c:pt>
                <c:pt idx="27" formatCode="#,##0.00">
                  <c:v>87.82</c:v>
                </c:pt>
                <c:pt idx="28" formatCode="#,##0.00">
                  <c:v>87.82</c:v>
                </c:pt>
                <c:pt idx="29" formatCode="#,##0.00">
                  <c:v>87.82</c:v>
                </c:pt>
                <c:pt idx="30" formatCode="#,##0.00">
                  <c:v>87.82</c:v>
                </c:pt>
                <c:pt idx="31" formatCode="#,##0.00">
                  <c:v>87.82</c:v>
                </c:pt>
                <c:pt idx="32" formatCode="#,##0.00">
                  <c:v>87.82</c:v>
                </c:pt>
                <c:pt idx="33" formatCode="#,##0.00">
                  <c:v>87.82</c:v>
                </c:pt>
                <c:pt idx="34" formatCode="#,##0.00">
                  <c:v>87.82</c:v>
                </c:pt>
                <c:pt idx="35" formatCode="#,##0.00">
                  <c:v>87.82</c:v>
                </c:pt>
                <c:pt idx="36" formatCode="#,##0.00">
                  <c:v>87.82</c:v>
                </c:pt>
                <c:pt idx="37" formatCode="#,##0.00">
                  <c:v>87.82</c:v>
                </c:pt>
                <c:pt idx="38" formatCode="#,##0.00">
                  <c:v>87.82</c:v>
                </c:pt>
                <c:pt idx="39" formatCode="#,##0.00">
                  <c:v>87.81</c:v>
                </c:pt>
                <c:pt idx="40" formatCode="#,##0.00">
                  <c:v>87.81</c:v>
                </c:pt>
                <c:pt idx="41" formatCode="#,##0.00">
                  <c:v>87.81</c:v>
                </c:pt>
                <c:pt idx="42" formatCode="#,##0.00">
                  <c:v>87.81</c:v>
                </c:pt>
                <c:pt idx="43" formatCode="#,##0.00">
                  <c:v>87.81</c:v>
                </c:pt>
                <c:pt idx="44" formatCode="#,##0.00">
                  <c:v>87.81</c:v>
                </c:pt>
                <c:pt idx="45" formatCode="#,##0.00">
                  <c:v>87.81</c:v>
                </c:pt>
                <c:pt idx="46" formatCode="#,##0.00">
                  <c:v>87.81</c:v>
                </c:pt>
                <c:pt idx="47" formatCode="#,##0.00">
                  <c:v>87.81</c:v>
                </c:pt>
                <c:pt idx="48" formatCode="#,##0.00">
                  <c:v>87.81</c:v>
                </c:pt>
                <c:pt idx="49" formatCode="#,##0.00">
                  <c:v>87.81</c:v>
                </c:pt>
                <c:pt idx="50" formatCode="#,##0.00">
                  <c:v>87.81</c:v>
                </c:pt>
                <c:pt idx="51" formatCode="#,##0.00">
                  <c:v>87.81</c:v>
                </c:pt>
                <c:pt idx="52" formatCode="#,##0.00">
                  <c:v>87.81</c:v>
                </c:pt>
                <c:pt idx="53" formatCode="#,##0.00">
                  <c:v>87.81</c:v>
                </c:pt>
                <c:pt idx="54" formatCode="#,##0.00">
                  <c:v>87.81</c:v>
                </c:pt>
                <c:pt idx="55" formatCode="#,##0.00">
                  <c:v>87.81</c:v>
                </c:pt>
                <c:pt idx="56" formatCode="#,##0.00">
                  <c:v>87.81</c:v>
                </c:pt>
                <c:pt idx="57" formatCode="#,##0.00">
                  <c:v>87.81</c:v>
                </c:pt>
                <c:pt idx="58" formatCode="#,##0.00">
                  <c:v>87.81</c:v>
                </c:pt>
                <c:pt idx="59" formatCode="#,##0.00">
                  <c:v>87.81</c:v>
                </c:pt>
                <c:pt idx="60" formatCode="#,##0.00">
                  <c:v>87.81</c:v>
                </c:pt>
                <c:pt idx="61" formatCode="#,##0.00">
                  <c:v>87.81</c:v>
                </c:pt>
                <c:pt idx="62" formatCode="#,##0.00">
                  <c:v>87.81</c:v>
                </c:pt>
                <c:pt idx="63" formatCode="#,##0.00">
                  <c:v>87.81</c:v>
                </c:pt>
                <c:pt idx="64" formatCode="#,##0.00">
                  <c:v>87.81</c:v>
                </c:pt>
                <c:pt idx="65" formatCode="#,##0.00">
                  <c:v>87.81</c:v>
                </c:pt>
                <c:pt idx="66" formatCode="#,##0.00">
                  <c:v>87.81</c:v>
                </c:pt>
                <c:pt idx="67" formatCode="#,##0.00">
                  <c:v>87.81</c:v>
                </c:pt>
                <c:pt idx="68" formatCode="#,##0.00">
                  <c:v>87.81</c:v>
                </c:pt>
                <c:pt idx="69" formatCode="#,##0.00">
                  <c:v>87.81</c:v>
                </c:pt>
                <c:pt idx="70" formatCode="#,##0.00">
                  <c:v>87.81</c:v>
                </c:pt>
                <c:pt idx="71" formatCode="#,##0.00">
                  <c:v>87.81</c:v>
                </c:pt>
                <c:pt idx="72" formatCode="#,##0.00">
                  <c:v>87.8</c:v>
                </c:pt>
                <c:pt idx="73" formatCode="#,##0.00">
                  <c:v>87.8</c:v>
                </c:pt>
                <c:pt idx="74" formatCode="#,##0.00">
                  <c:v>87.8</c:v>
                </c:pt>
                <c:pt idx="75" formatCode="#,##0.00">
                  <c:v>87.8</c:v>
                </c:pt>
                <c:pt idx="76" formatCode="#,##0.00">
                  <c:v>87.8</c:v>
                </c:pt>
                <c:pt idx="77" formatCode="#,##0.00">
                  <c:v>87.79</c:v>
                </c:pt>
                <c:pt idx="78" formatCode="#,##0.00">
                  <c:v>87.78</c:v>
                </c:pt>
                <c:pt idx="79" formatCode="#,##0.00">
                  <c:v>87.78</c:v>
                </c:pt>
                <c:pt idx="80" formatCode="#,##0.00">
                  <c:v>87.78</c:v>
                </c:pt>
                <c:pt idx="81" formatCode="#,##0.00">
                  <c:v>87.78</c:v>
                </c:pt>
                <c:pt idx="82" formatCode="#,##0.00">
                  <c:v>87.77</c:v>
                </c:pt>
                <c:pt idx="83" formatCode="#,##0.00">
                  <c:v>87.77</c:v>
                </c:pt>
                <c:pt idx="84" formatCode="#,##0.00">
                  <c:v>87.77</c:v>
                </c:pt>
                <c:pt idx="85" formatCode="#,##0.00">
                  <c:v>87.77</c:v>
                </c:pt>
                <c:pt idx="86" formatCode="#,##0.00">
                  <c:v>87.77</c:v>
                </c:pt>
                <c:pt idx="87" formatCode="#,##0.00">
                  <c:v>87.77</c:v>
                </c:pt>
                <c:pt idx="88" formatCode="#,##0.00">
                  <c:v>87.76</c:v>
                </c:pt>
                <c:pt idx="89" formatCode="#,##0.00">
                  <c:v>87.76</c:v>
                </c:pt>
                <c:pt idx="90" formatCode="#,##0.00">
                  <c:v>87.76</c:v>
                </c:pt>
                <c:pt idx="91" formatCode="#,##0.00">
                  <c:v>87.76</c:v>
                </c:pt>
                <c:pt idx="92" formatCode="#,##0.00">
                  <c:v>87.76</c:v>
                </c:pt>
                <c:pt idx="93" formatCode="#,##0.00">
                  <c:v>87.76</c:v>
                </c:pt>
                <c:pt idx="94" formatCode="#,##0.00">
                  <c:v>87.76</c:v>
                </c:pt>
                <c:pt idx="95" formatCode="#,##0.00">
                  <c:v>87.76</c:v>
                </c:pt>
                <c:pt idx="96" formatCode="#,##0.00">
                  <c:v>87.76</c:v>
                </c:pt>
                <c:pt idx="97" formatCode="#,##0.00">
                  <c:v>87.76</c:v>
                </c:pt>
                <c:pt idx="98">
                  <c:v>87.75</c:v>
                </c:pt>
                <c:pt idx="99" formatCode="#,##0.00">
                  <c:v>87.75</c:v>
                </c:pt>
                <c:pt idx="100" formatCode="#,##0.00">
                  <c:v>87.75</c:v>
                </c:pt>
                <c:pt idx="101" formatCode="#,##0.00">
                  <c:v>87.75</c:v>
                </c:pt>
                <c:pt idx="102" formatCode="#,##0.00">
                  <c:v>87.74</c:v>
                </c:pt>
                <c:pt idx="103" formatCode="#,##0.00">
                  <c:v>87.74</c:v>
                </c:pt>
                <c:pt idx="104" formatCode="#,##0.00">
                  <c:v>87.74</c:v>
                </c:pt>
                <c:pt idx="105" formatCode="#,##0.00">
                  <c:v>87.73</c:v>
                </c:pt>
                <c:pt idx="106" formatCode="#,##0.00">
                  <c:v>87.73</c:v>
                </c:pt>
                <c:pt idx="107" formatCode="#,##0.00">
                  <c:v>87.72</c:v>
                </c:pt>
                <c:pt idx="108" formatCode="#,##0.00">
                  <c:v>87.71</c:v>
                </c:pt>
                <c:pt idx="109">
                  <c:v>87.65</c:v>
                </c:pt>
                <c:pt idx="110" formatCode="#,##0.00">
                  <c:v>87.65</c:v>
                </c:pt>
                <c:pt idx="111" formatCode="#,##0.00">
                  <c:v>87.58</c:v>
                </c:pt>
                <c:pt idx="112">
                  <c:v>87.53</c:v>
                </c:pt>
                <c:pt idx="113" formatCode="#,##0.00">
                  <c:v>87.5</c:v>
                </c:pt>
                <c:pt idx="114" formatCode="#,##0.00">
                  <c:v>87.49</c:v>
                </c:pt>
                <c:pt idx="115" formatCode="#,##0.00">
                  <c:v>87.49</c:v>
                </c:pt>
                <c:pt idx="116" formatCode="#,##0.00">
                  <c:v>87.49</c:v>
                </c:pt>
                <c:pt idx="117" formatCode="#,##0.00">
                  <c:v>87.45</c:v>
                </c:pt>
                <c:pt idx="118" formatCode="#,##0.00">
                  <c:v>87.45</c:v>
                </c:pt>
                <c:pt idx="119">
                  <c:v>87.43</c:v>
                </c:pt>
                <c:pt idx="120" formatCode="#,##0.00">
                  <c:v>87.42</c:v>
                </c:pt>
                <c:pt idx="121" formatCode="#,##0.00">
                  <c:v>87.38</c:v>
                </c:pt>
                <c:pt idx="122" formatCode="#,##0.00">
                  <c:v>87.38</c:v>
                </c:pt>
                <c:pt idx="123" formatCode="#,##0.00">
                  <c:v>87.37</c:v>
                </c:pt>
                <c:pt idx="124" formatCode="#,##0.00">
                  <c:v>87.37</c:v>
                </c:pt>
                <c:pt idx="125" formatCode="#,##0.00">
                  <c:v>87.35</c:v>
                </c:pt>
                <c:pt idx="126" formatCode="#,##0.00">
                  <c:v>87.35</c:v>
                </c:pt>
                <c:pt idx="127">
                  <c:v>87.32</c:v>
                </c:pt>
                <c:pt idx="128" formatCode="#,##0.00">
                  <c:v>87.31</c:v>
                </c:pt>
                <c:pt idx="129" formatCode="#,##0.00">
                  <c:v>87.31</c:v>
                </c:pt>
                <c:pt idx="130" formatCode="#,##0.00">
                  <c:v>87.27</c:v>
                </c:pt>
                <c:pt idx="131" formatCode="#,##0.00">
                  <c:v>87.27</c:v>
                </c:pt>
                <c:pt idx="132" formatCode="#,##0.00">
                  <c:v>87.26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42-4996-A442-EC9D92A2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68383"/>
        <c:axId val="1"/>
      </c:scatterChart>
      <c:valAx>
        <c:axId val="998268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6838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EP3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'[4]ep3 (sort)'!$E$20:$E$275</c:f>
              <c:numCache>
                <c:formatCode>General</c:formatCode>
                <c:ptCount val="256"/>
                <c:pt idx="0">
                  <c:v>54.485600000000005</c:v>
                </c:pt>
                <c:pt idx="1">
                  <c:v>68.848520000000065</c:v>
                </c:pt>
                <c:pt idx="2">
                  <c:v>92.883440000000121</c:v>
                </c:pt>
                <c:pt idx="3">
                  <c:v>108.42312000000007</c:v>
                </c:pt>
                <c:pt idx="4">
                  <c:v>120.93224000000012</c:v>
                </c:pt>
                <c:pt idx="5">
                  <c:v>122.54424000000013</c:v>
                </c:pt>
                <c:pt idx="6">
                  <c:v>140.66312000000008</c:v>
                </c:pt>
                <c:pt idx="7">
                  <c:v>142.53304000000011</c:v>
                </c:pt>
                <c:pt idx="8">
                  <c:v>145.93435999999988</c:v>
                </c:pt>
                <c:pt idx="9">
                  <c:v>147.54635999999988</c:v>
                </c:pt>
                <c:pt idx="10">
                  <c:v>148.27175999999989</c:v>
                </c:pt>
                <c:pt idx="11">
                  <c:v>180.3828</c:v>
                </c:pt>
                <c:pt idx="12">
                  <c:v>183.96144000000012</c:v>
                </c:pt>
                <c:pt idx="13">
                  <c:v>193.11760000000001</c:v>
                </c:pt>
                <c:pt idx="14">
                  <c:v>199.42052000000007</c:v>
                </c:pt>
                <c:pt idx="15">
                  <c:v>199.88800000000001</c:v>
                </c:pt>
                <c:pt idx="16">
                  <c:v>206.01360000000003</c:v>
                </c:pt>
                <c:pt idx="17">
                  <c:v>206.49720000000002</c:v>
                </c:pt>
                <c:pt idx="18">
                  <c:v>211.70396000000005</c:v>
                </c:pt>
                <c:pt idx="19">
                  <c:v>219.52216000000004</c:v>
                </c:pt>
                <c:pt idx="20">
                  <c:v>220.95683999999997</c:v>
                </c:pt>
                <c:pt idx="21">
                  <c:v>224.97072000000009</c:v>
                </c:pt>
                <c:pt idx="22">
                  <c:v>231.80560000000003</c:v>
                </c:pt>
                <c:pt idx="23">
                  <c:v>237.57656000000006</c:v>
                </c:pt>
                <c:pt idx="24">
                  <c:v>238.25360000000001</c:v>
                </c:pt>
                <c:pt idx="25">
                  <c:v>238.41480000000001</c:v>
                </c:pt>
                <c:pt idx="26">
                  <c:v>238.51152000000008</c:v>
                </c:pt>
                <c:pt idx="27">
                  <c:v>239.07572000000008</c:v>
                </c:pt>
                <c:pt idx="28">
                  <c:v>239.15632000000008</c:v>
                </c:pt>
                <c:pt idx="29">
                  <c:v>241.47760000000002</c:v>
                </c:pt>
                <c:pt idx="30">
                  <c:v>241.65492000000006</c:v>
                </c:pt>
                <c:pt idx="31">
                  <c:v>242.12240000000003</c:v>
                </c:pt>
                <c:pt idx="32">
                  <c:v>242.81556000000003</c:v>
                </c:pt>
                <c:pt idx="33">
                  <c:v>243.37976000000003</c:v>
                </c:pt>
                <c:pt idx="34">
                  <c:v>245.34640000000002</c:v>
                </c:pt>
                <c:pt idx="35">
                  <c:v>246.31360000000001</c:v>
                </c:pt>
                <c:pt idx="36">
                  <c:v>246.31360000000001</c:v>
                </c:pt>
                <c:pt idx="37">
                  <c:v>246.47480000000002</c:v>
                </c:pt>
                <c:pt idx="38">
                  <c:v>246.47480000000002</c:v>
                </c:pt>
                <c:pt idx="39">
                  <c:v>246.63600000000002</c:v>
                </c:pt>
                <c:pt idx="40">
                  <c:v>246.7972</c:v>
                </c:pt>
                <c:pt idx="41">
                  <c:v>247.10347999999996</c:v>
                </c:pt>
                <c:pt idx="42">
                  <c:v>247.74827999999997</c:v>
                </c:pt>
                <c:pt idx="43">
                  <c:v>247.84500000000003</c:v>
                </c:pt>
                <c:pt idx="44">
                  <c:v>247.9256</c:v>
                </c:pt>
                <c:pt idx="45">
                  <c:v>248.08680000000001</c:v>
                </c:pt>
                <c:pt idx="46">
                  <c:v>248.68323999999998</c:v>
                </c:pt>
                <c:pt idx="47">
                  <c:v>249.53760000000003</c:v>
                </c:pt>
                <c:pt idx="48">
                  <c:v>250.16627999999994</c:v>
                </c:pt>
                <c:pt idx="49">
                  <c:v>250.98840000000001</c:v>
                </c:pt>
                <c:pt idx="50">
                  <c:v>251.79440000000002</c:v>
                </c:pt>
                <c:pt idx="51">
                  <c:v>254.32523999999998</c:v>
                </c:pt>
                <c:pt idx="52">
                  <c:v>255.88887999999994</c:v>
                </c:pt>
                <c:pt idx="53">
                  <c:v>256.14680000000004</c:v>
                </c:pt>
                <c:pt idx="54">
                  <c:v>257.53312000000005</c:v>
                </c:pt>
                <c:pt idx="55">
                  <c:v>257.72656000000006</c:v>
                </c:pt>
                <c:pt idx="56">
                  <c:v>257.92</c:v>
                </c:pt>
                <c:pt idx="57">
                  <c:v>258.09732000000008</c:v>
                </c:pt>
                <c:pt idx="58">
                  <c:v>258.88720000000001</c:v>
                </c:pt>
                <c:pt idx="59">
                  <c:v>260.38636000000002</c:v>
                </c:pt>
                <c:pt idx="60">
                  <c:v>260.41860000000003</c:v>
                </c:pt>
                <c:pt idx="61">
                  <c:v>260.48307999999997</c:v>
                </c:pt>
                <c:pt idx="62">
                  <c:v>260.48307999999997</c:v>
                </c:pt>
                <c:pt idx="63">
                  <c:v>260.49920000000003</c:v>
                </c:pt>
                <c:pt idx="64">
                  <c:v>260.56367999999998</c:v>
                </c:pt>
                <c:pt idx="65">
                  <c:v>261.14400000000001</c:v>
                </c:pt>
                <c:pt idx="66">
                  <c:v>261.85327999999998</c:v>
                </c:pt>
                <c:pt idx="67">
                  <c:v>262.1112</c:v>
                </c:pt>
                <c:pt idx="68">
                  <c:v>262.43360000000001</c:v>
                </c:pt>
                <c:pt idx="69">
                  <c:v>262.75600000000003</c:v>
                </c:pt>
                <c:pt idx="70">
                  <c:v>262.91720000000004</c:v>
                </c:pt>
                <c:pt idx="71">
                  <c:v>263.4008</c:v>
                </c:pt>
                <c:pt idx="72">
                  <c:v>263.56200000000001</c:v>
                </c:pt>
                <c:pt idx="73">
                  <c:v>263.94887999999997</c:v>
                </c:pt>
                <c:pt idx="74">
                  <c:v>264.02947999999998</c:v>
                </c:pt>
                <c:pt idx="75">
                  <c:v>264.04560000000004</c:v>
                </c:pt>
                <c:pt idx="76">
                  <c:v>264.04560000000004</c:v>
                </c:pt>
                <c:pt idx="77">
                  <c:v>264.5292</c:v>
                </c:pt>
                <c:pt idx="78">
                  <c:v>264.60980000000001</c:v>
                </c:pt>
                <c:pt idx="79">
                  <c:v>265.77044000000001</c:v>
                </c:pt>
                <c:pt idx="80">
                  <c:v>265.86716000000007</c:v>
                </c:pt>
                <c:pt idx="81">
                  <c:v>266.41523999999998</c:v>
                </c:pt>
                <c:pt idx="82">
                  <c:v>266.46360000000004</c:v>
                </c:pt>
                <c:pt idx="83">
                  <c:v>266.46360000000004</c:v>
                </c:pt>
                <c:pt idx="84">
                  <c:v>268.07560000000001</c:v>
                </c:pt>
                <c:pt idx="85">
                  <c:v>269.17176000000006</c:v>
                </c:pt>
                <c:pt idx="86">
                  <c:v>269.92940000000004</c:v>
                </c:pt>
                <c:pt idx="87">
                  <c:v>270.07447999999994</c:v>
                </c:pt>
                <c:pt idx="88">
                  <c:v>271.28347999999994</c:v>
                </c:pt>
                <c:pt idx="89">
                  <c:v>271.57364000000001</c:v>
                </c:pt>
                <c:pt idx="90">
                  <c:v>272.37963999999999</c:v>
                </c:pt>
                <c:pt idx="91">
                  <c:v>273.23400000000004</c:v>
                </c:pt>
                <c:pt idx="92">
                  <c:v>274.16896000000003</c:v>
                </c:pt>
                <c:pt idx="93">
                  <c:v>274.26567999999997</c:v>
                </c:pt>
                <c:pt idx="94">
                  <c:v>275.44243999999998</c:v>
                </c:pt>
                <c:pt idx="95">
                  <c:v>275.61976000000004</c:v>
                </c:pt>
                <c:pt idx="96">
                  <c:v>275.79707999999994</c:v>
                </c:pt>
                <c:pt idx="97">
                  <c:v>275.9744</c:v>
                </c:pt>
                <c:pt idx="98">
                  <c:v>276.78040000000004</c:v>
                </c:pt>
                <c:pt idx="99">
                  <c:v>277.08667999999994</c:v>
                </c:pt>
                <c:pt idx="100">
                  <c:v>277.13504</c:v>
                </c:pt>
                <c:pt idx="101">
                  <c:v>278.21507999999994</c:v>
                </c:pt>
                <c:pt idx="102">
                  <c:v>278.31180000000001</c:v>
                </c:pt>
                <c:pt idx="103">
                  <c:v>278.66643999999997</c:v>
                </c:pt>
                <c:pt idx="104">
                  <c:v>279.19839999999999</c:v>
                </c:pt>
                <c:pt idx="105">
                  <c:v>279.52080000000001</c:v>
                </c:pt>
                <c:pt idx="106">
                  <c:v>279.74647999999996</c:v>
                </c:pt>
                <c:pt idx="107">
                  <c:v>279.74647999999996</c:v>
                </c:pt>
                <c:pt idx="108">
                  <c:v>279.82707999999997</c:v>
                </c:pt>
                <c:pt idx="109">
                  <c:v>279.92380000000003</c:v>
                </c:pt>
                <c:pt idx="110">
                  <c:v>280.23007999999999</c:v>
                </c:pt>
                <c:pt idx="111">
                  <c:v>280.45576000000005</c:v>
                </c:pt>
                <c:pt idx="112">
                  <c:v>280.63307999999995</c:v>
                </c:pt>
                <c:pt idx="113">
                  <c:v>280.71367999999995</c:v>
                </c:pt>
                <c:pt idx="114">
                  <c:v>280.98772000000008</c:v>
                </c:pt>
                <c:pt idx="115">
                  <c:v>280.98772000000008</c:v>
                </c:pt>
                <c:pt idx="116">
                  <c:v>281.93880000000001</c:v>
                </c:pt>
                <c:pt idx="117">
                  <c:v>282.26120000000003</c:v>
                </c:pt>
                <c:pt idx="118">
                  <c:v>282.68032000000005</c:v>
                </c:pt>
                <c:pt idx="119">
                  <c:v>283.03496000000007</c:v>
                </c:pt>
                <c:pt idx="120">
                  <c:v>283.06720000000001</c:v>
                </c:pt>
                <c:pt idx="121">
                  <c:v>283.06720000000001</c:v>
                </c:pt>
                <c:pt idx="122">
                  <c:v>283.21227999999996</c:v>
                </c:pt>
                <c:pt idx="123">
                  <c:v>285.0016</c:v>
                </c:pt>
                <c:pt idx="124">
                  <c:v>285.77536000000003</c:v>
                </c:pt>
                <c:pt idx="125">
                  <c:v>286.14612000000005</c:v>
                </c:pt>
                <c:pt idx="126">
                  <c:v>286.58136000000007</c:v>
                </c:pt>
                <c:pt idx="127">
                  <c:v>286.93600000000004</c:v>
                </c:pt>
                <c:pt idx="128">
                  <c:v>286.95212000000009</c:v>
                </c:pt>
                <c:pt idx="129">
                  <c:v>287.12943999999999</c:v>
                </c:pt>
                <c:pt idx="130">
                  <c:v>288.1611200000001</c:v>
                </c:pt>
                <c:pt idx="131">
                  <c:v>288.62860000000001</c:v>
                </c:pt>
                <c:pt idx="132">
                  <c:v>288.70920000000001</c:v>
                </c:pt>
                <c:pt idx="133">
                  <c:v>289.35400000000004</c:v>
                </c:pt>
                <c:pt idx="134">
                  <c:v>289.95044000000001</c:v>
                </c:pt>
                <c:pt idx="135">
                  <c:v>289.95044000000001</c:v>
                </c:pt>
                <c:pt idx="136">
                  <c:v>290.75644</c:v>
                </c:pt>
                <c:pt idx="137">
                  <c:v>290.75644</c:v>
                </c:pt>
                <c:pt idx="138">
                  <c:v>291.01436000000007</c:v>
                </c:pt>
                <c:pt idx="139">
                  <c:v>291.54632000000009</c:v>
                </c:pt>
                <c:pt idx="140">
                  <c:v>291.64303999999998</c:v>
                </c:pt>
                <c:pt idx="141">
                  <c:v>291.72363999999999</c:v>
                </c:pt>
                <c:pt idx="142">
                  <c:v>292.28784000000002</c:v>
                </c:pt>
                <c:pt idx="143">
                  <c:v>292.69083999999998</c:v>
                </c:pt>
                <c:pt idx="144">
                  <c:v>293.12607999999994</c:v>
                </c:pt>
                <c:pt idx="145">
                  <c:v>293.12607999999994</c:v>
                </c:pt>
                <c:pt idx="146">
                  <c:v>293.12607999999994</c:v>
                </c:pt>
                <c:pt idx="147">
                  <c:v>293.30340000000001</c:v>
                </c:pt>
                <c:pt idx="148">
                  <c:v>293.30340000000001</c:v>
                </c:pt>
                <c:pt idx="149">
                  <c:v>293.81923999999998</c:v>
                </c:pt>
                <c:pt idx="150">
                  <c:v>293.91596000000004</c:v>
                </c:pt>
                <c:pt idx="151">
                  <c:v>294.62523999999996</c:v>
                </c:pt>
                <c:pt idx="152">
                  <c:v>295.41512000000006</c:v>
                </c:pt>
                <c:pt idx="153">
                  <c:v>296.91427999999996</c:v>
                </c:pt>
                <c:pt idx="154">
                  <c:v>297.01100000000002</c:v>
                </c:pt>
                <c:pt idx="155">
                  <c:v>297.07547999999997</c:v>
                </c:pt>
                <c:pt idx="156">
                  <c:v>297.23667999999998</c:v>
                </c:pt>
                <c:pt idx="157">
                  <c:v>298.6391200000001</c:v>
                </c:pt>
                <c:pt idx="158">
                  <c:v>298.73584</c:v>
                </c:pt>
                <c:pt idx="159">
                  <c:v>298.73584</c:v>
                </c:pt>
                <c:pt idx="160">
                  <c:v>298.99376000000007</c:v>
                </c:pt>
                <c:pt idx="161">
                  <c:v>299.09047999999996</c:v>
                </c:pt>
                <c:pt idx="162">
                  <c:v>299.17107999999996</c:v>
                </c:pt>
                <c:pt idx="163">
                  <c:v>299.18720000000002</c:v>
                </c:pt>
                <c:pt idx="164">
                  <c:v>299.52572000000009</c:v>
                </c:pt>
                <c:pt idx="165">
                  <c:v>299.96096000000006</c:v>
                </c:pt>
                <c:pt idx="166">
                  <c:v>300.12216000000006</c:v>
                </c:pt>
                <c:pt idx="167">
                  <c:v>300.38007999999996</c:v>
                </c:pt>
                <c:pt idx="168">
                  <c:v>300.47680000000003</c:v>
                </c:pt>
                <c:pt idx="169">
                  <c:v>301.52460000000002</c:v>
                </c:pt>
                <c:pt idx="170">
                  <c:v>301.78252000000009</c:v>
                </c:pt>
                <c:pt idx="171">
                  <c:v>301.95983999999999</c:v>
                </c:pt>
                <c:pt idx="172">
                  <c:v>302.25</c:v>
                </c:pt>
                <c:pt idx="173">
                  <c:v>302.39507999999995</c:v>
                </c:pt>
                <c:pt idx="174">
                  <c:v>302.47567999999995</c:v>
                </c:pt>
                <c:pt idx="175">
                  <c:v>302.65300000000002</c:v>
                </c:pt>
                <c:pt idx="176">
                  <c:v>302.73360000000002</c:v>
                </c:pt>
                <c:pt idx="177">
                  <c:v>302.73360000000002</c:v>
                </c:pt>
                <c:pt idx="178">
                  <c:v>303.86200000000002</c:v>
                </c:pt>
                <c:pt idx="179">
                  <c:v>304.49067999999994</c:v>
                </c:pt>
                <c:pt idx="180">
                  <c:v>304.49067999999994</c:v>
                </c:pt>
                <c:pt idx="181">
                  <c:v>304.99040000000002</c:v>
                </c:pt>
                <c:pt idx="182">
                  <c:v>305.69967999999994</c:v>
                </c:pt>
                <c:pt idx="183">
                  <c:v>306.28000000000003</c:v>
                </c:pt>
                <c:pt idx="184">
                  <c:v>306.63463999999999</c:v>
                </c:pt>
                <c:pt idx="185">
                  <c:v>306.73136000000005</c:v>
                </c:pt>
                <c:pt idx="186">
                  <c:v>308.19827999999995</c:v>
                </c:pt>
                <c:pt idx="187">
                  <c:v>308.55292000000009</c:v>
                </c:pt>
                <c:pt idx="188">
                  <c:v>308.97203999999999</c:v>
                </c:pt>
                <c:pt idx="189">
                  <c:v>309.40727999999996</c:v>
                </c:pt>
                <c:pt idx="190">
                  <c:v>310.10043999999999</c:v>
                </c:pt>
                <c:pt idx="191">
                  <c:v>310.27776000000006</c:v>
                </c:pt>
                <c:pt idx="192">
                  <c:v>310.56792000000007</c:v>
                </c:pt>
                <c:pt idx="193">
                  <c:v>310.87420000000003</c:v>
                </c:pt>
                <c:pt idx="194">
                  <c:v>311.39004</c:v>
                </c:pt>
                <c:pt idx="195">
                  <c:v>312.93756000000008</c:v>
                </c:pt>
                <c:pt idx="196">
                  <c:v>313.09876000000003</c:v>
                </c:pt>
                <c:pt idx="197">
                  <c:v>314.8236</c:v>
                </c:pt>
                <c:pt idx="198">
                  <c:v>315.93587999999994</c:v>
                </c:pt>
                <c:pt idx="199">
                  <c:v>316.27440000000001</c:v>
                </c:pt>
                <c:pt idx="200">
                  <c:v>316.45172000000008</c:v>
                </c:pt>
                <c:pt idx="201">
                  <c:v>316.45172000000008</c:v>
                </c:pt>
                <c:pt idx="202">
                  <c:v>317.12876000000006</c:v>
                </c:pt>
                <c:pt idx="203">
                  <c:v>317.20936000000006</c:v>
                </c:pt>
                <c:pt idx="204">
                  <c:v>317.30607999999995</c:v>
                </c:pt>
                <c:pt idx="205">
                  <c:v>317.59623999999997</c:v>
                </c:pt>
                <c:pt idx="206">
                  <c:v>318.14432000000005</c:v>
                </c:pt>
                <c:pt idx="207">
                  <c:v>318.14432000000005</c:v>
                </c:pt>
                <c:pt idx="208">
                  <c:v>318.14432000000005</c:v>
                </c:pt>
                <c:pt idx="209">
                  <c:v>318.16043999999999</c:v>
                </c:pt>
                <c:pt idx="210">
                  <c:v>318.41836000000006</c:v>
                </c:pt>
                <c:pt idx="211">
                  <c:v>318.41836000000006</c:v>
                </c:pt>
                <c:pt idx="212">
                  <c:v>318.66016000000008</c:v>
                </c:pt>
                <c:pt idx="213">
                  <c:v>318.69240000000002</c:v>
                </c:pt>
                <c:pt idx="214">
                  <c:v>318.69240000000002</c:v>
                </c:pt>
                <c:pt idx="215">
                  <c:v>318.74076000000002</c:v>
                </c:pt>
                <c:pt idx="216">
                  <c:v>318.74076000000002</c:v>
                </c:pt>
                <c:pt idx="217">
                  <c:v>318.83747999999997</c:v>
                </c:pt>
                <c:pt idx="218">
                  <c:v>319.15987999999999</c:v>
                </c:pt>
                <c:pt idx="219">
                  <c:v>319.15987999999999</c:v>
                </c:pt>
                <c:pt idx="220">
                  <c:v>319.17600000000004</c:v>
                </c:pt>
                <c:pt idx="221">
                  <c:v>319.25659999999999</c:v>
                </c:pt>
                <c:pt idx="222">
                  <c:v>319.3372</c:v>
                </c:pt>
                <c:pt idx="223">
                  <c:v>319.51452000000006</c:v>
                </c:pt>
                <c:pt idx="224">
                  <c:v>319.57900000000001</c:v>
                </c:pt>
                <c:pt idx="225">
                  <c:v>319.59512000000007</c:v>
                </c:pt>
                <c:pt idx="226">
                  <c:v>319.85303999999996</c:v>
                </c:pt>
                <c:pt idx="227">
                  <c:v>320.03036000000003</c:v>
                </c:pt>
                <c:pt idx="228">
                  <c:v>320.03036000000003</c:v>
                </c:pt>
                <c:pt idx="229">
                  <c:v>320.28827999999999</c:v>
                </c:pt>
                <c:pt idx="230">
                  <c:v>320.6268</c:v>
                </c:pt>
                <c:pt idx="231">
                  <c:v>320.96532000000008</c:v>
                </c:pt>
                <c:pt idx="232">
                  <c:v>321.11040000000003</c:v>
                </c:pt>
                <c:pt idx="233">
                  <c:v>321.3683200000001</c:v>
                </c:pt>
                <c:pt idx="234">
                  <c:v>321.46503999999999</c:v>
                </c:pt>
                <c:pt idx="235">
                  <c:v>321.88416000000007</c:v>
                </c:pt>
                <c:pt idx="236">
                  <c:v>323.25436000000008</c:v>
                </c:pt>
                <c:pt idx="237">
                  <c:v>323.36720000000003</c:v>
                </c:pt>
                <c:pt idx="238">
                  <c:v>323.59287999999998</c:v>
                </c:pt>
                <c:pt idx="239">
                  <c:v>324.012</c:v>
                </c:pt>
                <c:pt idx="240">
                  <c:v>324.012</c:v>
                </c:pt>
                <c:pt idx="241">
                  <c:v>324.65680000000003</c:v>
                </c:pt>
                <c:pt idx="242">
                  <c:v>325.1404</c:v>
                </c:pt>
                <c:pt idx="243">
                  <c:v>325.62400000000002</c:v>
                </c:pt>
                <c:pt idx="244">
                  <c:v>325.70460000000003</c:v>
                </c:pt>
                <c:pt idx="245">
                  <c:v>325.78520000000003</c:v>
                </c:pt>
                <c:pt idx="246">
                  <c:v>326.97807999999998</c:v>
                </c:pt>
                <c:pt idx="247">
                  <c:v>330.66956000000005</c:v>
                </c:pt>
                <c:pt idx="248">
                  <c:v>331.92692000000005</c:v>
                </c:pt>
                <c:pt idx="249">
                  <c:v>337.85907999999995</c:v>
                </c:pt>
                <c:pt idx="250">
                  <c:v>338.60060000000004</c:v>
                </c:pt>
                <c:pt idx="251">
                  <c:v>376.82112000000006</c:v>
                </c:pt>
                <c:pt idx="252">
                  <c:v>419.60360000000003</c:v>
                </c:pt>
                <c:pt idx="253">
                  <c:v>452.92363999999998</c:v>
                </c:pt>
                <c:pt idx="254">
                  <c:v>453.66516000000007</c:v>
                </c:pt>
                <c:pt idx="255">
                  <c:v>522.77160000000003</c:v>
                </c:pt>
              </c:numCache>
            </c:numRef>
          </c:xVal>
          <c:yVal>
            <c:numRef>
              <c:f>'[4]ep3 (sort)'!$B$20:$B$275</c:f>
              <c:numCache>
                <c:formatCode>General</c:formatCode>
                <c:ptCount val="256"/>
                <c:pt idx="0">
                  <c:v>69.83</c:v>
                </c:pt>
                <c:pt idx="1">
                  <c:v>70.23</c:v>
                </c:pt>
                <c:pt idx="2">
                  <c:v>70.37</c:v>
                </c:pt>
                <c:pt idx="3">
                  <c:v>70.78</c:v>
                </c:pt>
                <c:pt idx="4">
                  <c:v>70.8</c:v>
                </c:pt>
                <c:pt idx="5">
                  <c:v>70.819999999999993</c:v>
                </c:pt>
                <c:pt idx="6">
                  <c:v>71.150000000000006</c:v>
                </c:pt>
                <c:pt idx="7">
                  <c:v>71.209999999999994</c:v>
                </c:pt>
                <c:pt idx="8">
                  <c:v>71.650000000000006</c:v>
                </c:pt>
                <c:pt idx="9">
                  <c:v>72.150000000000006</c:v>
                </c:pt>
                <c:pt idx="10">
                  <c:v>72.48</c:v>
                </c:pt>
                <c:pt idx="11">
                  <c:v>72.58</c:v>
                </c:pt>
                <c:pt idx="12">
                  <c:v>73.67</c:v>
                </c:pt>
                <c:pt idx="13">
                  <c:v>74.709999999999994</c:v>
                </c:pt>
                <c:pt idx="14">
                  <c:v>74.91</c:v>
                </c:pt>
                <c:pt idx="15">
                  <c:v>74.989999999999995</c:v>
                </c:pt>
                <c:pt idx="16">
                  <c:v>74.989999999999995</c:v>
                </c:pt>
                <c:pt idx="17">
                  <c:v>75.03</c:v>
                </c:pt>
                <c:pt idx="18">
                  <c:v>75.42</c:v>
                </c:pt>
                <c:pt idx="19">
                  <c:v>75.44</c:v>
                </c:pt>
                <c:pt idx="20">
                  <c:v>75.58</c:v>
                </c:pt>
                <c:pt idx="21">
                  <c:v>75.81</c:v>
                </c:pt>
                <c:pt idx="22">
                  <c:v>75.88</c:v>
                </c:pt>
                <c:pt idx="23">
                  <c:v>76.040000000000006</c:v>
                </c:pt>
                <c:pt idx="24">
                  <c:v>76.650000000000006</c:v>
                </c:pt>
                <c:pt idx="25">
                  <c:v>76.680000000000007</c:v>
                </c:pt>
                <c:pt idx="26">
                  <c:v>76.75</c:v>
                </c:pt>
                <c:pt idx="27">
                  <c:v>76.86</c:v>
                </c:pt>
                <c:pt idx="28">
                  <c:v>77.03</c:v>
                </c:pt>
                <c:pt idx="29">
                  <c:v>77.2</c:v>
                </c:pt>
                <c:pt idx="30">
                  <c:v>77.27</c:v>
                </c:pt>
                <c:pt idx="31">
                  <c:v>77.42</c:v>
                </c:pt>
                <c:pt idx="32">
                  <c:v>77.56</c:v>
                </c:pt>
                <c:pt idx="33">
                  <c:v>77.760000000000005</c:v>
                </c:pt>
                <c:pt idx="34">
                  <c:v>77.8</c:v>
                </c:pt>
                <c:pt idx="35">
                  <c:v>78.489999999999995</c:v>
                </c:pt>
                <c:pt idx="36">
                  <c:v>78.8</c:v>
                </c:pt>
                <c:pt idx="37">
                  <c:v>78.81</c:v>
                </c:pt>
                <c:pt idx="38">
                  <c:v>78.88</c:v>
                </c:pt>
                <c:pt idx="39">
                  <c:v>78.930000000000007</c:v>
                </c:pt>
                <c:pt idx="40">
                  <c:v>79.12</c:v>
                </c:pt>
                <c:pt idx="41">
                  <c:v>79.14</c:v>
                </c:pt>
                <c:pt idx="42">
                  <c:v>79.2</c:v>
                </c:pt>
                <c:pt idx="43">
                  <c:v>79.42</c:v>
                </c:pt>
                <c:pt idx="44">
                  <c:v>79.48</c:v>
                </c:pt>
                <c:pt idx="45">
                  <c:v>79.61</c:v>
                </c:pt>
                <c:pt idx="46">
                  <c:v>79.89</c:v>
                </c:pt>
                <c:pt idx="47">
                  <c:v>79.89</c:v>
                </c:pt>
                <c:pt idx="48">
                  <c:v>79.92</c:v>
                </c:pt>
                <c:pt idx="49">
                  <c:v>80.040000000000006</c:v>
                </c:pt>
                <c:pt idx="50">
                  <c:v>80.099999999999994</c:v>
                </c:pt>
                <c:pt idx="51">
                  <c:v>80.12</c:v>
                </c:pt>
                <c:pt idx="52">
                  <c:v>80.23</c:v>
                </c:pt>
                <c:pt idx="53">
                  <c:v>80.260000000000005</c:v>
                </c:pt>
                <c:pt idx="54">
                  <c:v>80.260000000000005</c:v>
                </c:pt>
                <c:pt idx="55">
                  <c:v>80.319999999999993</c:v>
                </c:pt>
                <c:pt idx="56">
                  <c:v>80.33</c:v>
                </c:pt>
                <c:pt idx="57">
                  <c:v>80.58</c:v>
                </c:pt>
                <c:pt idx="58">
                  <c:v>80.59</c:v>
                </c:pt>
                <c:pt idx="59">
                  <c:v>80.75</c:v>
                </c:pt>
                <c:pt idx="60">
                  <c:v>80.78</c:v>
                </c:pt>
                <c:pt idx="61">
                  <c:v>80.78</c:v>
                </c:pt>
                <c:pt idx="62">
                  <c:v>80.8</c:v>
                </c:pt>
                <c:pt idx="63">
                  <c:v>80.83</c:v>
                </c:pt>
                <c:pt idx="64">
                  <c:v>80.89</c:v>
                </c:pt>
                <c:pt idx="65">
                  <c:v>80.92</c:v>
                </c:pt>
                <c:pt idx="66">
                  <c:v>80.95</c:v>
                </c:pt>
                <c:pt idx="67">
                  <c:v>81.010000000000005</c:v>
                </c:pt>
                <c:pt idx="68">
                  <c:v>81.02</c:v>
                </c:pt>
                <c:pt idx="69">
                  <c:v>81.11</c:v>
                </c:pt>
                <c:pt idx="70">
                  <c:v>81.209999999999994</c:v>
                </c:pt>
                <c:pt idx="71">
                  <c:v>81.290000000000006</c:v>
                </c:pt>
                <c:pt idx="72">
                  <c:v>81.400000000000006</c:v>
                </c:pt>
                <c:pt idx="73">
                  <c:v>81.42</c:v>
                </c:pt>
                <c:pt idx="74">
                  <c:v>81.47</c:v>
                </c:pt>
                <c:pt idx="75">
                  <c:v>81.540000000000006</c:v>
                </c:pt>
                <c:pt idx="76">
                  <c:v>81.569999999999993</c:v>
                </c:pt>
                <c:pt idx="77">
                  <c:v>81.680000000000007</c:v>
                </c:pt>
                <c:pt idx="78">
                  <c:v>81.7</c:v>
                </c:pt>
                <c:pt idx="79">
                  <c:v>81.78</c:v>
                </c:pt>
                <c:pt idx="80">
                  <c:v>81.790000000000006</c:v>
                </c:pt>
                <c:pt idx="81">
                  <c:v>81.8</c:v>
                </c:pt>
                <c:pt idx="82">
                  <c:v>81.92</c:v>
                </c:pt>
                <c:pt idx="83">
                  <c:v>81.95</c:v>
                </c:pt>
                <c:pt idx="84">
                  <c:v>81.99</c:v>
                </c:pt>
                <c:pt idx="85">
                  <c:v>82.03</c:v>
                </c:pt>
                <c:pt idx="86">
                  <c:v>82.11</c:v>
                </c:pt>
                <c:pt idx="87">
                  <c:v>82.12</c:v>
                </c:pt>
                <c:pt idx="88">
                  <c:v>82.14</c:v>
                </c:pt>
                <c:pt idx="89">
                  <c:v>82.25</c:v>
                </c:pt>
                <c:pt idx="90">
                  <c:v>82.42</c:v>
                </c:pt>
                <c:pt idx="91">
                  <c:v>82.45</c:v>
                </c:pt>
                <c:pt idx="92">
                  <c:v>82.45</c:v>
                </c:pt>
                <c:pt idx="93">
                  <c:v>82.53</c:v>
                </c:pt>
                <c:pt idx="94">
                  <c:v>82.75</c:v>
                </c:pt>
                <c:pt idx="95">
                  <c:v>82.75</c:v>
                </c:pt>
                <c:pt idx="96">
                  <c:v>82.89</c:v>
                </c:pt>
                <c:pt idx="97">
                  <c:v>82.91</c:v>
                </c:pt>
                <c:pt idx="98">
                  <c:v>82.92</c:v>
                </c:pt>
                <c:pt idx="99">
                  <c:v>82.95</c:v>
                </c:pt>
                <c:pt idx="100">
                  <c:v>83.09</c:v>
                </c:pt>
                <c:pt idx="101">
                  <c:v>83.18</c:v>
                </c:pt>
                <c:pt idx="102">
                  <c:v>83.3</c:v>
                </c:pt>
                <c:pt idx="103">
                  <c:v>83.4</c:v>
                </c:pt>
                <c:pt idx="104">
                  <c:v>83.53</c:v>
                </c:pt>
                <c:pt idx="105">
                  <c:v>83.6</c:v>
                </c:pt>
                <c:pt idx="106">
                  <c:v>83.63</c:v>
                </c:pt>
                <c:pt idx="107">
                  <c:v>83.64</c:v>
                </c:pt>
                <c:pt idx="108">
                  <c:v>83.66</c:v>
                </c:pt>
                <c:pt idx="109">
                  <c:v>83.68</c:v>
                </c:pt>
                <c:pt idx="110">
                  <c:v>83.7</c:v>
                </c:pt>
                <c:pt idx="111">
                  <c:v>83.71</c:v>
                </c:pt>
                <c:pt idx="112">
                  <c:v>83.8</c:v>
                </c:pt>
                <c:pt idx="113">
                  <c:v>84.05</c:v>
                </c:pt>
                <c:pt idx="114">
                  <c:v>84.3</c:v>
                </c:pt>
                <c:pt idx="115">
                  <c:v>84.31</c:v>
                </c:pt>
                <c:pt idx="116">
                  <c:v>84.34</c:v>
                </c:pt>
                <c:pt idx="117">
                  <c:v>84.38</c:v>
                </c:pt>
                <c:pt idx="118">
                  <c:v>84.42</c:v>
                </c:pt>
                <c:pt idx="119">
                  <c:v>84.55</c:v>
                </c:pt>
                <c:pt idx="120">
                  <c:v>84.55</c:v>
                </c:pt>
                <c:pt idx="121">
                  <c:v>84.61</c:v>
                </c:pt>
                <c:pt idx="122">
                  <c:v>84.61</c:v>
                </c:pt>
                <c:pt idx="123">
                  <c:v>84.66</c:v>
                </c:pt>
                <c:pt idx="124">
                  <c:v>84.75</c:v>
                </c:pt>
                <c:pt idx="125">
                  <c:v>84.78</c:v>
                </c:pt>
                <c:pt idx="126">
                  <c:v>84.81</c:v>
                </c:pt>
                <c:pt idx="127">
                  <c:v>84.87</c:v>
                </c:pt>
                <c:pt idx="128">
                  <c:v>84.93</c:v>
                </c:pt>
                <c:pt idx="129">
                  <c:v>84.94</c:v>
                </c:pt>
                <c:pt idx="130">
                  <c:v>84.94</c:v>
                </c:pt>
                <c:pt idx="131">
                  <c:v>84.96</c:v>
                </c:pt>
                <c:pt idx="132">
                  <c:v>85.05</c:v>
                </c:pt>
                <c:pt idx="133">
                  <c:v>85.18</c:v>
                </c:pt>
                <c:pt idx="134">
                  <c:v>85.22</c:v>
                </c:pt>
                <c:pt idx="135">
                  <c:v>85.25</c:v>
                </c:pt>
                <c:pt idx="136">
                  <c:v>85.3</c:v>
                </c:pt>
                <c:pt idx="137">
                  <c:v>85.36</c:v>
                </c:pt>
                <c:pt idx="138">
                  <c:v>85.45</c:v>
                </c:pt>
                <c:pt idx="139">
                  <c:v>85.47</c:v>
                </c:pt>
                <c:pt idx="140">
                  <c:v>85.54</c:v>
                </c:pt>
                <c:pt idx="141">
                  <c:v>85.54</c:v>
                </c:pt>
                <c:pt idx="142">
                  <c:v>85.59</c:v>
                </c:pt>
                <c:pt idx="143">
                  <c:v>85.59</c:v>
                </c:pt>
                <c:pt idx="144">
                  <c:v>85.67</c:v>
                </c:pt>
                <c:pt idx="145">
                  <c:v>85.69</c:v>
                </c:pt>
                <c:pt idx="146">
                  <c:v>85.85</c:v>
                </c:pt>
                <c:pt idx="147">
                  <c:v>85.86</c:v>
                </c:pt>
                <c:pt idx="148">
                  <c:v>86</c:v>
                </c:pt>
                <c:pt idx="149">
                  <c:v>86.09</c:v>
                </c:pt>
                <c:pt idx="150">
                  <c:v>86.15</c:v>
                </c:pt>
                <c:pt idx="151">
                  <c:v>86.22</c:v>
                </c:pt>
                <c:pt idx="152">
                  <c:v>86.31</c:v>
                </c:pt>
                <c:pt idx="153">
                  <c:v>86.35</c:v>
                </c:pt>
                <c:pt idx="154">
                  <c:v>86.42</c:v>
                </c:pt>
                <c:pt idx="155">
                  <c:v>86.49</c:v>
                </c:pt>
                <c:pt idx="156">
                  <c:v>86.62</c:v>
                </c:pt>
                <c:pt idx="157">
                  <c:v>86.65</c:v>
                </c:pt>
                <c:pt idx="158">
                  <c:v>86.68</c:v>
                </c:pt>
                <c:pt idx="159">
                  <c:v>86.72</c:v>
                </c:pt>
                <c:pt idx="160">
                  <c:v>86.76</c:v>
                </c:pt>
                <c:pt idx="161">
                  <c:v>86.85</c:v>
                </c:pt>
                <c:pt idx="162">
                  <c:v>86.89</c:v>
                </c:pt>
                <c:pt idx="163">
                  <c:v>86.9</c:v>
                </c:pt>
                <c:pt idx="164">
                  <c:v>87.02</c:v>
                </c:pt>
                <c:pt idx="165">
                  <c:v>87.02</c:v>
                </c:pt>
                <c:pt idx="166">
                  <c:v>87.06</c:v>
                </c:pt>
                <c:pt idx="167">
                  <c:v>87.08</c:v>
                </c:pt>
                <c:pt idx="168">
                  <c:v>87.13</c:v>
                </c:pt>
                <c:pt idx="169">
                  <c:v>87.16</c:v>
                </c:pt>
                <c:pt idx="170">
                  <c:v>87.17</c:v>
                </c:pt>
                <c:pt idx="171">
                  <c:v>87.2</c:v>
                </c:pt>
                <c:pt idx="172">
                  <c:v>87.2</c:v>
                </c:pt>
                <c:pt idx="173">
                  <c:v>87.24</c:v>
                </c:pt>
                <c:pt idx="174">
                  <c:v>87.24</c:v>
                </c:pt>
                <c:pt idx="175">
                  <c:v>87.37</c:v>
                </c:pt>
                <c:pt idx="176">
                  <c:v>87.43</c:v>
                </c:pt>
                <c:pt idx="177">
                  <c:v>87.56</c:v>
                </c:pt>
                <c:pt idx="178">
                  <c:v>87.57</c:v>
                </c:pt>
                <c:pt idx="179">
                  <c:v>87.57</c:v>
                </c:pt>
                <c:pt idx="180">
                  <c:v>87.57</c:v>
                </c:pt>
                <c:pt idx="181">
                  <c:v>87.58</c:v>
                </c:pt>
                <c:pt idx="182">
                  <c:v>87.6</c:v>
                </c:pt>
                <c:pt idx="183">
                  <c:v>87.6</c:v>
                </c:pt>
                <c:pt idx="184">
                  <c:v>87.71</c:v>
                </c:pt>
                <c:pt idx="185">
                  <c:v>87.71</c:v>
                </c:pt>
                <c:pt idx="186">
                  <c:v>87.71</c:v>
                </c:pt>
                <c:pt idx="187">
                  <c:v>87.75</c:v>
                </c:pt>
                <c:pt idx="188">
                  <c:v>87.77</c:v>
                </c:pt>
                <c:pt idx="189">
                  <c:v>87.79</c:v>
                </c:pt>
                <c:pt idx="190">
                  <c:v>87.79</c:v>
                </c:pt>
                <c:pt idx="191">
                  <c:v>87.79</c:v>
                </c:pt>
                <c:pt idx="192">
                  <c:v>87.81</c:v>
                </c:pt>
                <c:pt idx="193">
                  <c:v>87.81</c:v>
                </c:pt>
                <c:pt idx="194">
                  <c:v>87.82</c:v>
                </c:pt>
                <c:pt idx="195">
                  <c:v>87.86</c:v>
                </c:pt>
                <c:pt idx="196">
                  <c:v>87.86</c:v>
                </c:pt>
                <c:pt idx="197">
                  <c:v>87.95</c:v>
                </c:pt>
                <c:pt idx="198">
                  <c:v>88.13</c:v>
                </c:pt>
                <c:pt idx="199">
                  <c:v>88.15</c:v>
                </c:pt>
                <c:pt idx="200">
                  <c:v>88.19</c:v>
                </c:pt>
                <c:pt idx="201">
                  <c:v>88.22</c:v>
                </c:pt>
                <c:pt idx="202">
                  <c:v>88.24</c:v>
                </c:pt>
                <c:pt idx="203">
                  <c:v>88.28</c:v>
                </c:pt>
                <c:pt idx="204">
                  <c:v>88.47</c:v>
                </c:pt>
                <c:pt idx="205">
                  <c:v>88.47</c:v>
                </c:pt>
                <c:pt idx="206">
                  <c:v>88.5</c:v>
                </c:pt>
                <c:pt idx="207">
                  <c:v>88.53</c:v>
                </c:pt>
                <c:pt idx="208">
                  <c:v>88.67</c:v>
                </c:pt>
                <c:pt idx="209">
                  <c:v>88.74</c:v>
                </c:pt>
                <c:pt idx="210">
                  <c:v>88.76</c:v>
                </c:pt>
                <c:pt idx="211">
                  <c:v>88.87</c:v>
                </c:pt>
                <c:pt idx="212">
                  <c:v>88.87</c:v>
                </c:pt>
                <c:pt idx="213">
                  <c:v>88.88</c:v>
                </c:pt>
                <c:pt idx="214">
                  <c:v>88.9</c:v>
                </c:pt>
                <c:pt idx="215">
                  <c:v>88.91</c:v>
                </c:pt>
                <c:pt idx="216">
                  <c:v>88.98</c:v>
                </c:pt>
                <c:pt idx="217">
                  <c:v>89.05</c:v>
                </c:pt>
                <c:pt idx="218">
                  <c:v>89.05</c:v>
                </c:pt>
                <c:pt idx="219">
                  <c:v>89.06</c:v>
                </c:pt>
                <c:pt idx="220">
                  <c:v>89.1</c:v>
                </c:pt>
                <c:pt idx="221">
                  <c:v>89.1</c:v>
                </c:pt>
                <c:pt idx="222">
                  <c:v>89.11</c:v>
                </c:pt>
                <c:pt idx="223">
                  <c:v>89.16</c:v>
                </c:pt>
                <c:pt idx="224">
                  <c:v>89.16</c:v>
                </c:pt>
                <c:pt idx="225">
                  <c:v>89.2</c:v>
                </c:pt>
                <c:pt idx="226">
                  <c:v>89.22</c:v>
                </c:pt>
                <c:pt idx="227">
                  <c:v>89.26</c:v>
                </c:pt>
                <c:pt idx="228">
                  <c:v>89.27</c:v>
                </c:pt>
                <c:pt idx="229">
                  <c:v>89.28</c:v>
                </c:pt>
                <c:pt idx="230">
                  <c:v>89.31</c:v>
                </c:pt>
                <c:pt idx="231">
                  <c:v>89.32</c:v>
                </c:pt>
                <c:pt idx="232">
                  <c:v>89.32</c:v>
                </c:pt>
                <c:pt idx="233">
                  <c:v>89.34</c:v>
                </c:pt>
                <c:pt idx="234">
                  <c:v>89.4</c:v>
                </c:pt>
                <c:pt idx="235">
                  <c:v>89.42</c:v>
                </c:pt>
                <c:pt idx="236">
                  <c:v>89.43</c:v>
                </c:pt>
                <c:pt idx="237">
                  <c:v>89.45</c:v>
                </c:pt>
                <c:pt idx="238">
                  <c:v>89.52</c:v>
                </c:pt>
                <c:pt idx="239">
                  <c:v>89.6</c:v>
                </c:pt>
                <c:pt idx="240">
                  <c:v>89.66</c:v>
                </c:pt>
                <c:pt idx="241">
                  <c:v>89.7</c:v>
                </c:pt>
                <c:pt idx="242">
                  <c:v>89.74</c:v>
                </c:pt>
                <c:pt idx="243">
                  <c:v>89.78</c:v>
                </c:pt>
                <c:pt idx="244">
                  <c:v>89.84</c:v>
                </c:pt>
                <c:pt idx="245">
                  <c:v>89.85</c:v>
                </c:pt>
                <c:pt idx="246">
                  <c:v>89.87</c:v>
                </c:pt>
                <c:pt idx="247">
                  <c:v>89.88</c:v>
                </c:pt>
                <c:pt idx="248">
                  <c:v>89.93</c:v>
                </c:pt>
                <c:pt idx="249">
                  <c:v>89.98</c:v>
                </c:pt>
                <c:pt idx="250">
                  <c:v>90.08</c:v>
                </c:pt>
                <c:pt idx="251">
                  <c:v>90.16</c:v>
                </c:pt>
                <c:pt idx="252">
                  <c:v>90.16</c:v>
                </c:pt>
                <c:pt idx="253">
                  <c:v>90.28</c:v>
                </c:pt>
                <c:pt idx="254">
                  <c:v>90.45</c:v>
                </c:pt>
                <c:pt idx="255">
                  <c:v>90.47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78-403D-9CE3-307380CC9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EP5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'[4]ep5 (sort)'!$E$20:$E$58</c:f>
              <c:numCache>
                <c:formatCode>General</c:formatCode>
                <c:ptCount val="39"/>
                <c:pt idx="0">
                  <c:v>42.259899999999995</c:v>
                </c:pt>
                <c:pt idx="1">
                  <c:v>42.731199999999994</c:v>
                </c:pt>
                <c:pt idx="2">
                  <c:v>42.888299999999994</c:v>
                </c:pt>
                <c:pt idx="3">
                  <c:v>43.045399999999994</c:v>
                </c:pt>
                <c:pt idx="4">
                  <c:v>43.202500000000001</c:v>
                </c:pt>
                <c:pt idx="5">
                  <c:v>43.5167</c:v>
                </c:pt>
                <c:pt idx="6">
                  <c:v>43.6738</c:v>
                </c:pt>
                <c:pt idx="7">
                  <c:v>43.6738</c:v>
                </c:pt>
                <c:pt idx="8">
                  <c:v>44.145099999999999</c:v>
                </c:pt>
                <c:pt idx="9">
                  <c:v>44.459299999999999</c:v>
                </c:pt>
                <c:pt idx="10">
                  <c:v>44.459299999999999</c:v>
                </c:pt>
                <c:pt idx="11">
                  <c:v>44.616399999999999</c:v>
                </c:pt>
                <c:pt idx="12">
                  <c:v>46.030299999999997</c:v>
                </c:pt>
                <c:pt idx="13">
                  <c:v>46.187399999999997</c:v>
                </c:pt>
                <c:pt idx="14">
                  <c:v>46.187399999999997</c:v>
                </c:pt>
                <c:pt idx="15">
                  <c:v>46.187399999999997</c:v>
                </c:pt>
                <c:pt idx="16">
                  <c:v>46.815799999999996</c:v>
                </c:pt>
                <c:pt idx="17">
                  <c:v>46.972899999999996</c:v>
                </c:pt>
                <c:pt idx="18">
                  <c:v>46.972899999999996</c:v>
                </c:pt>
                <c:pt idx="19">
                  <c:v>46.972899999999996</c:v>
                </c:pt>
                <c:pt idx="20">
                  <c:v>46.972899999999996</c:v>
                </c:pt>
                <c:pt idx="21">
                  <c:v>47.444199999999995</c:v>
                </c:pt>
                <c:pt idx="22">
                  <c:v>47.601299999999995</c:v>
                </c:pt>
                <c:pt idx="23">
                  <c:v>47.601299999999995</c:v>
                </c:pt>
                <c:pt idx="24">
                  <c:v>47.601299999999995</c:v>
                </c:pt>
                <c:pt idx="25">
                  <c:v>47.758399999999995</c:v>
                </c:pt>
                <c:pt idx="26">
                  <c:v>47.758399999999995</c:v>
                </c:pt>
                <c:pt idx="27">
                  <c:v>47.758399999999995</c:v>
                </c:pt>
                <c:pt idx="28">
                  <c:v>47.758399999999995</c:v>
                </c:pt>
                <c:pt idx="29">
                  <c:v>47.915499999999994</c:v>
                </c:pt>
                <c:pt idx="30">
                  <c:v>47.915499999999994</c:v>
                </c:pt>
                <c:pt idx="31">
                  <c:v>48.072599999999994</c:v>
                </c:pt>
                <c:pt idx="32">
                  <c:v>48.072599999999994</c:v>
                </c:pt>
                <c:pt idx="33">
                  <c:v>48.386799999999994</c:v>
                </c:pt>
                <c:pt idx="34">
                  <c:v>48.543899999999994</c:v>
                </c:pt>
                <c:pt idx="35">
                  <c:v>48.543899999999994</c:v>
                </c:pt>
                <c:pt idx="36">
                  <c:v>48.543899999999994</c:v>
                </c:pt>
                <c:pt idx="37">
                  <c:v>48.8581</c:v>
                </c:pt>
                <c:pt idx="38">
                  <c:v>50.114899999999999</c:v>
                </c:pt>
              </c:numCache>
            </c:numRef>
          </c:xVal>
          <c:yVal>
            <c:numRef>
              <c:f>'[4]ep5 (sort)'!$B$20:$B$58</c:f>
              <c:numCache>
                <c:formatCode>General</c:formatCode>
                <c:ptCount val="39"/>
                <c:pt idx="0">
                  <c:v>68.87</c:v>
                </c:pt>
                <c:pt idx="1">
                  <c:v>70.37</c:v>
                </c:pt>
                <c:pt idx="2">
                  <c:v>72.48</c:v>
                </c:pt>
                <c:pt idx="3">
                  <c:v>74.709999999999994</c:v>
                </c:pt>
                <c:pt idx="4">
                  <c:v>75.44</c:v>
                </c:pt>
                <c:pt idx="5">
                  <c:v>76.650000000000006</c:v>
                </c:pt>
                <c:pt idx="6">
                  <c:v>76.75</c:v>
                </c:pt>
                <c:pt idx="7">
                  <c:v>77.03</c:v>
                </c:pt>
                <c:pt idx="8">
                  <c:v>77.2</c:v>
                </c:pt>
                <c:pt idx="9">
                  <c:v>77.56</c:v>
                </c:pt>
                <c:pt idx="10">
                  <c:v>77.760000000000005</c:v>
                </c:pt>
                <c:pt idx="11">
                  <c:v>77.8</c:v>
                </c:pt>
                <c:pt idx="12">
                  <c:v>78.489999999999995</c:v>
                </c:pt>
                <c:pt idx="13">
                  <c:v>78.81</c:v>
                </c:pt>
                <c:pt idx="14">
                  <c:v>78.930000000000007</c:v>
                </c:pt>
                <c:pt idx="15">
                  <c:v>79.12</c:v>
                </c:pt>
                <c:pt idx="16">
                  <c:v>79.2</c:v>
                </c:pt>
                <c:pt idx="17">
                  <c:v>79.42</c:v>
                </c:pt>
                <c:pt idx="18">
                  <c:v>79.89</c:v>
                </c:pt>
                <c:pt idx="19">
                  <c:v>80.319999999999993</c:v>
                </c:pt>
                <c:pt idx="20">
                  <c:v>80.33</c:v>
                </c:pt>
                <c:pt idx="21">
                  <c:v>80.78</c:v>
                </c:pt>
                <c:pt idx="22">
                  <c:v>81.42</c:v>
                </c:pt>
                <c:pt idx="23">
                  <c:v>81.790000000000006</c:v>
                </c:pt>
                <c:pt idx="24">
                  <c:v>81.8</c:v>
                </c:pt>
                <c:pt idx="25">
                  <c:v>82.14</c:v>
                </c:pt>
                <c:pt idx="26">
                  <c:v>82.92</c:v>
                </c:pt>
                <c:pt idx="27">
                  <c:v>83.6</c:v>
                </c:pt>
                <c:pt idx="28">
                  <c:v>83.71</c:v>
                </c:pt>
                <c:pt idx="29">
                  <c:v>84.93</c:v>
                </c:pt>
                <c:pt idx="30">
                  <c:v>85.22</c:v>
                </c:pt>
                <c:pt idx="31">
                  <c:v>85.59</c:v>
                </c:pt>
                <c:pt idx="32">
                  <c:v>86.22</c:v>
                </c:pt>
                <c:pt idx="33">
                  <c:v>86.49</c:v>
                </c:pt>
                <c:pt idx="34">
                  <c:v>86.72</c:v>
                </c:pt>
                <c:pt idx="35">
                  <c:v>89.11</c:v>
                </c:pt>
                <c:pt idx="36">
                  <c:v>89.22</c:v>
                </c:pt>
                <c:pt idx="37">
                  <c:v>89.28</c:v>
                </c:pt>
                <c:pt idx="38">
                  <c:v>89.84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DA-4349-8DD8-4B4FB583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EP6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'[4]ep6 (sort)'!$E$20:$E$169</c:f>
              <c:numCache>
                <c:formatCode>General</c:formatCode>
                <c:ptCount val="150"/>
                <c:pt idx="0">
                  <c:v>-145.62125999999992</c:v>
                </c:pt>
                <c:pt idx="1">
                  <c:v>-129.93588000000011</c:v>
                </c:pt>
                <c:pt idx="2">
                  <c:v>-129.9024</c:v>
                </c:pt>
                <c:pt idx="3">
                  <c:v>-124.00991999999988</c:v>
                </c:pt>
                <c:pt idx="4">
                  <c:v>-117.73241999999988</c:v>
                </c:pt>
                <c:pt idx="5">
                  <c:v>-90.914940000000058</c:v>
                </c:pt>
                <c:pt idx="6">
                  <c:v>-90.66384000000005</c:v>
                </c:pt>
                <c:pt idx="7">
                  <c:v>-26.968140000000059</c:v>
                </c:pt>
                <c:pt idx="8">
                  <c:v>-25.444800000000001</c:v>
                </c:pt>
                <c:pt idx="9">
                  <c:v>-17.409599999999998</c:v>
                </c:pt>
                <c:pt idx="10">
                  <c:v>-16.036919999999878</c:v>
                </c:pt>
                <c:pt idx="11">
                  <c:v>-13.0572</c:v>
                </c:pt>
                <c:pt idx="12">
                  <c:v>-2.0590199999998782</c:v>
                </c:pt>
                <c:pt idx="13">
                  <c:v>7.9347599999999385</c:v>
                </c:pt>
                <c:pt idx="14">
                  <c:v>8.1356400000000608</c:v>
                </c:pt>
                <c:pt idx="15">
                  <c:v>10.3788</c:v>
                </c:pt>
                <c:pt idx="16">
                  <c:v>10.814040000000061</c:v>
                </c:pt>
                <c:pt idx="17">
                  <c:v>21.477419999999878</c:v>
                </c:pt>
                <c:pt idx="18">
                  <c:v>21.5946</c:v>
                </c:pt>
                <c:pt idx="19">
                  <c:v>22.833359999999939</c:v>
                </c:pt>
                <c:pt idx="20">
                  <c:v>23.603400000000001</c:v>
                </c:pt>
                <c:pt idx="21">
                  <c:v>32.693219999999876</c:v>
                </c:pt>
                <c:pt idx="22">
                  <c:v>34.166340000000062</c:v>
                </c:pt>
                <c:pt idx="23">
                  <c:v>34.601580000000119</c:v>
                </c:pt>
                <c:pt idx="24">
                  <c:v>44.00945999999994</c:v>
                </c:pt>
                <c:pt idx="25">
                  <c:v>44.00945999999994</c:v>
                </c:pt>
                <c:pt idx="26">
                  <c:v>44.00945999999994</c:v>
                </c:pt>
                <c:pt idx="27">
                  <c:v>44.00945999999994</c:v>
                </c:pt>
                <c:pt idx="28">
                  <c:v>44.126640000000059</c:v>
                </c:pt>
                <c:pt idx="29">
                  <c:v>44.126640000000059</c:v>
                </c:pt>
                <c:pt idx="30">
                  <c:v>44.126640000000059</c:v>
                </c:pt>
                <c:pt idx="31">
                  <c:v>44.126640000000059</c:v>
                </c:pt>
                <c:pt idx="32">
                  <c:v>44.126640000000059</c:v>
                </c:pt>
                <c:pt idx="33">
                  <c:v>44.243819999999879</c:v>
                </c:pt>
                <c:pt idx="34">
                  <c:v>44.243819999999879</c:v>
                </c:pt>
                <c:pt idx="35">
                  <c:v>44.243819999999879</c:v>
                </c:pt>
                <c:pt idx="36">
                  <c:v>44.243819999999879</c:v>
                </c:pt>
                <c:pt idx="37">
                  <c:v>44.243819999999879</c:v>
                </c:pt>
                <c:pt idx="38">
                  <c:v>44.277299999999997</c:v>
                </c:pt>
                <c:pt idx="39">
                  <c:v>44.344259999999935</c:v>
                </c:pt>
                <c:pt idx="40">
                  <c:v>44.344259999999935</c:v>
                </c:pt>
                <c:pt idx="41">
                  <c:v>44.344259999999935</c:v>
                </c:pt>
                <c:pt idx="42">
                  <c:v>44.344259999999935</c:v>
                </c:pt>
                <c:pt idx="43">
                  <c:v>44.344259999999935</c:v>
                </c:pt>
                <c:pt idx="44">
                  <c:v>44.344259999999935</c:v>
                </c:pt>
                <c:pt idx="45">
                  <c:v>44.344259999999935</c:v>
                </c:pt>
                <c:pt idx="46">
                  <c:v>44.344259999999935</c:v>
                </c:pt>
                <c:pt idx="47">
                  <c:v>44.411219999999879</c:v>
                </c:pt>
                <c:pt idx="48">
                  <c:v>44.46144000000006</c:v>
                </c:pt>
                <c:pt idx="49">
                  <c:v>44.46144000000006</c:v>
                </c:pt>
                <c:pt idx="50">
                  <c:v>44.46144000000006</c:v>
                </c:pt>
                <c:pt idx="51">
                  <c:v>44.528399999999998</c:v>
                </c:pt>
                <c:pt idx="52">
                  <c:v>44.578619999999873</c:v>
                </c:pt>
                <c:pt idx="53">
                  <c:v>44.578619999999873</c:v>
                </c:pt>
                <c:pt idx="54">
                  <c:v>44.578619999999873</c:v>
                </c:pt>
                <c:pt idx="55">
                  <c:v>44.578619999999873</c:v>
                </c:pt>
                <c:pt idx="56">
                  <c:v>44.578619999999873</c:v>
                </c:pt>
                <c:pt idx="57">
                  <c:v>44.679059999999936</c:v>
                </c:pt>
                <c:pt idx="58">
                  <c:v>44.679059999999936</c:v>
                </c:pt>
                <c:pt idx="59">
                  <c:v>44.679059999999936</c:v>
                </c:pt>
                <c:pt idx="60">
                  <c:v>44.679059999999936</c:v>
                </c:pt>
                <c:pt idx="61">
                  <c:v>44.679059999999936</c:v>
                </c:pt>
                <c:pt idx="62">
                  <c:v>44.796240000000061</c:v>
                </c:pt>
                <c:pt idx="63">
                  <c:v>44.796240000000061</c:v>
                </c:pt>
                <c:pt idx="64">
                  <c:v>44.796240000000061</c:v>
                </c:pt>
                <c:pt idx="65">
                  <c:v>44.796240000000061</c:v>
                </c:pt>
                <c:pt idx="66">
                  <c:v>44.796240000000061</c:v>
                </c:pt>
                <c:pt idx="67">
                  <c:v>44.896680000000117</c:v>
                </c:pt>
                <c:pt idx="68">
                  <c:v>44.896680000000117</c:v>
                </c:pt>
                <c:pt idx="69">
                  <c:v>44.896680000000117</c:v>
                </c:pt>
                <c:pt idx="70">
                  <c:v>44.896680000000117</c:v>
                </c:pt>
                <c:pt idx="71">
                  <c:v>44.896680000000117</c:v>
                </c:pt>
                <c:pt idx="72">
                  <c:v>44.946899999999999</c:v>
                </c:pt>
                <c:pt idx="73">
                  <c:v>44.980380000000117</c:v>
                </c:pt>
                <c:pt idx="74">
                  <c:v>45.013859999999937</c:v>
                </c:pt>
                <c:pt idx="75">
                  <c:v>45.013859999999937</c:v>
                </c:pt>
                <c:pt idx="76">
                  <c:v>45.013859999999937</c:v>
                </c:pt>
                <c:pt idx="77">
                  <c:v>45.013859999999937</c:v>
                </c:pt>
                <c:pt idx="78">
                  <c:v>45.013859999999937</c:v>
                </c:pt>
                <c:pt idx="79">
                  <c:v>45.013859999999937</c:v>
                </c:pt>
                <c:pt idx="80">
                  <c:v>45.013859999999937</c:v>
                </c:pt>
                <c:pt idx="81">
                  <c:v>45.013859999999937</c:v>
                </c:pt>
                <c:pt idx="82">
                  <c:v>45.013859999999937</c:v>
                </c:pt>
                <c:pt idx="83">
                  <c:v>45.0306</c:v>
                </c:pt>
                <c:pt idx="84">
                  <c:v>45.0306</c:v>
                </c:pt>
                <c:pt idx="85">
                  <c:v>45.131040000000056</c:v>
                </c:pt>
                <c:pt idx="86">
                  <c:v>45.131040000000056</c:v>
                </c:pt>
                <c:pt idx="87">
                  <c:v>45.131040000000056</c:v>
                </c:pt>
                <c:pt idx="88">
                  <c:v>45.181259999999938</c:v>
                </c:pt>
                <c:pt idx="89">
                  <c:v>45.198</c:v>
                </c:pt>
                <c:pt idx="90">
                  <c:v>45.231480000000118</c:v>
                </c:pt>
                <c:pt idx="91">
                  <c:v>45.231480000000118</c:v>
                </c:pt>
                <c:pt idx="92">
                  <c:v>45.231480000000118</c:v>
                </c:pt>
                <c:pt idx="93">
                  <c:v>45.231480000000118</c:v>
                </c:pt>
                <c:pt idx="94">
                  <c:v>45.231480000000118</c:v>
                </c:pt>
                <c:pt idx="95">
                  <c:v>45.348659999999938</c:v>
                </c:pt>
                <c:pt idx="96">
                  <c:v>45.348659999999938</c:v>
                </c:pt>
                <c:pt idx="97">
                  <c:v>45.348659999999938</c:v>
                </c:pt>
                <c:pt idx="98">
                  <c:v>45.348659999999938</c:v>
                </c:pt>
                <c:pt idx="99">
                  <c:v>45.348659999999938</c:v>
                </c:pt>
                <c:pt idx="100">
                  <c:v>45.348659999999938</c:v>
                </c:pt>
                <c:pt idx="101">
                  <c:v>45.348659999999938</c:v>
                </c:pt>
                <c:pt idx="102">
                  <c:v>45.56628000000012</c:v>
                </c:pt>
                <c:pt idx="103">
                  <c:v>45.56628000000012</c:v>
                </c:pt>
                <c:pt idx="104">
                  <c:v>45.56628000000012</c:v>
                </c:pt>
                <c:pt idx="105">
                  <c:v>45.56628000000012</c:v>
                </c:pt>
                <c:pt idx="106">
                  <c:v>45.68345999999994</c:v>
                </c:pt>
                <c:pt idx="107">
                  <c:v>45.68345999999994</c:v>
                </c:pt>
                <c:pt idx="108">
                  <c:v>45.68345999999994</c:v>
                </c:pt>
                <c:pt idx="109">
                  <c:v>45.68345999999994</c:v>
                </c:pt>
                <c:pt idx="110">
                  <c:v>45.68345999999994</c:v>
                </c:pt>
                <c:pt idx="111">
                  <c:v>45.700199999999995</c:v>
                </c:pt>
                <c:pt idx="112">
                  <c:v>45.76715999999994</c:v>
                </c:pt>
                <c:pt idx="113">
                  <c:v>45.800640000000058</c:v>
                </c:pt>
                <c:pt idx="114">
                  <c:v>45.800640000000058</c:v>
                </c:pt>
                <c:pt idx="115">
                  <c:v>45.901080000000121</c:v>
                </c:pt>
                <c:pt idx="116">
                  <c:v>45.901080000000121</c:v>
                </c:pt>
                <c:pt idx="117">
                  <c:v>46.018259999999934</c:v>
                </c:pt>
                <c:pt idx="118">
                  <c:v>46.018259999999934</c:v>
                </c:pt>
                <c:pt idx="119">
                  <c:v>46.018259999999934</c:v>
                </c:pt>
                <c:pt idx="120">
                  <c:v>46.018259999999934</c:v>
                </c:pt>
                <c:pt idx="121">
                  <c:v>46.235880000000122</c:v>
                </c:pt>
                <c:pt idx="122">
                  <c:v>46.369799999999998</c:v>
                </c:pt>
                <c:pt idx="123">
                  <c:v>46.453499999999998</c:v>
                </c:pt>
                <c:pt idx="124">
                  <c:v>46.453499999999998</c:v>
                </c:pt>
                <c:pt idx="125">
                  <c:v>46.537199999999999</c:v>
                </c:pt>
                <c:pt idx="126">
                  <c:v>46.570680000000117</c:v>
                </c:pt>
                <c:pt idx="127">
                  <c:v>46.687859999999937</c:v>
                </c:pt>
                <c:pt idx="128">
                  <c:v>46.905480000000118</c:v>
                </c:pt>
                <c:pt idx="129">
                  <c:v>47.022659999999938</c:v>
                </c:pt>
                <c:pt idx="130">
                  <c:v>47.022659999999938</c:v>
                </c:pt>
                <c:pt idx="131">
                  <c:v>47.206800000000001</c:v>
                </c:pt>
                <c:pt idx="132">
                  <c:v>47.206800000000001</c:v>
                </c:pt>
                <c:pt idx="133">
                  <c:v>47.357459999999939</c:v>
                </c:pt>
                <c:pt idx="134">
                  <c:v>47.374199999999995</c:v>
                </c:pt>
                <c:pt idx="135">
                  <c:v>47.374199999999995</c:v>
                </c:pt>
                <c:pt idx="136">
                  <c:v>47.374199999999995</c:v>
                </c:pt>
                <c:pt idx="137">
                  <c:v>47.541599999999995</c:v>
                </c:pt>
                <c:pt idx="138">
                  <c:v>47.541599999999995</c:v>
                </c:pt>
                <c:pt idx="139">
                  <c:v>47.541599999999995</c:v>
                </c:pt>
                <c:pt idx="140">
                  <c:v>47.708999999999996</c:v>
                </c:pt>
                <c:pt idx="141">
                  <c:v>47.708999999999996</c:v>
                </c:pt>
                <c:pt idx="142">
                  <c:v>47.876399999999997</c:v>
                </c:pt>
                <c:pt idx="143">
                  <c:v>66.039299999999997</c:v>
                </c:pt>
                <c:pt idx="144">
                  <c:v>67.010219999999876</c:v>
                </c:pt>
                <c:pt idx="145">
                  <c:v>67.863959999999935</c:v>
                </c:pt>
                <c:pt idx="146">
                  <c:v>89.374859999999941</c:v>
                </c:pt>
                <c:pt idx="147">
                  <c:v>134.15435999999994</c:v>
                </c:pt>
                <c:pt idx="148">
                  <c:v>153.4221</c:v>
                </c:pt>
                <c:pt idx="149">
                  <c:v>161.85905999999994</c:v>
                </c:pt>
              </c:numCache>
            </c:numRef>
          </c:xVal>
          <c:yVal>
            <c:numRef>
              <c:f>'[4]ep6 (sort)'!$B$20:$B$169</c:f>
              <c:numCache>
                <c:formatCode>General</c:formatCode>
                <c:ptCount val="150"/>
                <c:pt idx="0">
                  <c:v>68.87</c:v>
                </c:pt>
                <c:pt idx="1">
                  <c:v>69.83</c:v>
                </c:pt>
                <c:pt idx="2">
                  <c:v>70.37</c:v>
                </c:pt>
                <c:pt idx="3">
                  <c:v>70.819999999999993</c:v>
                </c:pt>
                <c:pt idx="4">
                  <c:v>71.150000000000006</c:v>
                </c:pt>
                <c:pt idx="5">
                  <c:v>71.209999999999994</c:v>
                </c:pt>
                <c:pt idx="6">
                  <c:v>71.650000000000006</c:v>
                </c:pt>
                <c:pt idx="7">
                  <c:v>72.48</c:v>
                </c:pt>
                <c:pt idx="8">
                  <c:v>73.67</c:v>
                </c:pt>
                <c:pt idx="9">
                  <c:v>74.709999999999994</c:v>
                </c:pt>
                <c:pt idx="10">
                  <c:v>74.91</c:v>
                </c:pt>
                <c:pt idx="11">
                  <c:v>75.03</c:v>
                </c:pt>
                <c:pt idx="12">
                  <c:v>75.42</c:v>
                </c:pt>
                <c:pt idx="13">
                  <c:v>75.44</c:v>
                </c:pt>
                <c:pt idx="14">
                  <c:v>75.58</c:v>
                </c:pt>
                <c:pt idx="15">
                  <c:v>75.81</c:v>
                </c:pt>
                <c:pt idx="16">
                  <c:v>75.88</c:v>
                </c:pt>
                <c:pt idx="17">
                  <c:v>76.040000000000006</c:v>
                </c:pt>
                <c:pt idx="18">
                  <c:v>76.650000000000006</c:v>
                </c:pt>
                <c:pt idx="19">
                  <c:v>76.680000000000007</c:v>
                </c:pt>
                <c:pt idx="20">
                  <c:v>76.75</c:v>
                </c:pt>
                <c:pt idx="21">
                  <c:v>77.03</c:v>
                </c:pt>
                <c:pt idx="22">
                  <c:v>77.2</c:v>
                </c:pt>
                <c:pt idx="23">
                  <c:v>77.42</c:v>
                </c:pt>
                <c:pt idx="24">
                  <c:v>81.42</c:v>
                </c:pt>
                <c:pt idx="25">
                  <c:v>81.47</c:v>
                </c:pt>
                <c:pt idx="26">
                  <c:v>81.7</c:v>
                </c:pt>
                <c:pt idx="27">
                  <c:v>81.790000000000006</c:v>
                </c:pt>
                <c:pt idx="28">
                  <c:v>81.8</c:v>
                </c:pt>
                <c:pt idx="29">
                  <c:v>82.03</c:v>
                </c:pt>
                <c:pt idx="30">
                  <c:v>82.11</c:v>
                </c:pt>
                <c:pt idx="31">
                  <c:v>82.12</c:v>
                </c:pt>
                <c:pt idx="32">
                  <c:v>82.14</c:v>
                </c:pt>
                <c:pt idx="33">
                  <c:v>82.25</c:v>
                </c:pt>
                <c:pt idx="34">
                  <c:v>82.45</c:v>
                </c:pt>
                <c:pt idx="35">
                  <c:v>82.45</c:v>
                </c:pt>
                <c:pt idx="36">
                  <c:v>82.53</c:v>
                </c:pt>
                <c:pt idx="37">
                  <c:v>82.75</c:v>
                </c:pt>
                <c:pt idx="38">
                  <c:v>82.75</c:v>
                </c:pt>
                <c:pt idx="39">
                  <c:v>82.89</c:v>
                </c:pt>
                <c:pt idx="40">
                  <c:v>82.92</c:v>
                </c:pt>
                <c:pt idx="41">
                  <c:v>82.95</c:v>
                </c:pt>
                <c:pt idx="42">
                  <c:v>83.09</c:v>
                </c:pt>
                <c:pt idx="43">
                  <c:v>83.3</c:v>
                </c:pt>
                <c:pt idx="44">
                  <c:v>83.4</c:v>
                </c:pt>
                <c:pt idx="45">
                  <c:v>83.53</c:v>
                </c:pt>
                <c:pt idx="46">
                  <c:v>83.6</c:v>
                </c:pt>
                <c:pt idx="47">
                  <c:v>83.66</c:v>
                </c:pt>
                <c:pt idx="48">
                  <c:v>83.68</c:v>
                </c:pt>
                <c:pt idx="49">
                  <c:v>83.7</c:v>
                </c:pt>
                <c:pt idx="50">
                  <c:v>83.71</c:v>
                </c:pt>
                <c:pt idx="51">
                  <c:v>83.8</c:v>
                </c:pt>
                <c:pt idx="52">
                  <c:v>84.05</c:v>
                </c:pt>
                <c:pt idx="53">
                  <c:v>84.31</c:v>
                </c:pt>
                <c:pt idx="54">
                  <c:v>84.34</c:v>
                </c:pt>
                <c:pt idx="55">
                  <c:v>84.38</c:v>
                </c:pt>
                <c:pt idx="56">
                  <c:v>84.42</c:v>
                </c:pt>
                <c:pt idx="57">
                  <c:v>84.55</c:v>
                </c:pt>
                <c:pt idx="58">
                  <c:v>84.55</c:v>
                </c:pt>
                <c:pt idx="59">
                  <c:v>84.61</c:v>
                </c:pt>
                <c:pt idx="60">
                  <c:v>84.61</c:v>
                </c:pt>
                <c:pt idx="61">
                  <c:v>84.66</c:v>
                </c:pt>
                <c:pt idx="62">
                  <c:v>84.75</c:v>
                </c:pt>
                <c:pt idx="63">
                  <c:v>84.78</c:v>
                </c:pt>
                <c:pt idx="64">
                  <c:v>84.81</c:v>
                </c:pt>
                <c:pt idx="65">
                  <c:v>84.93</c:v>
                </c:pt>
                <c:pt idx="66">
                  <c:v>84.94</c:v>
                </c:pt>
                <c:pt idx="67">
                  <c:v>84.94</c:v>
                </c:pt>
                <c:pt idx="68">
                  <c:v>84.96</c:v>
                </c:pt>
                <c:pt idx="69">
                  <c:v>85.18</c:v>
                </c:pt>
                <c:pt idx="70">
                  <c:v>85.22</c:v>
                </c:pt>
                <c:pt idx="71">
                  <c:v>85.25</c:v>
                </c:pt>
                <c:pt idx="72">
                  <c:v>85.3</c:v>
                </c:pt>
                <c:pt idx="73">
                  <c:v>85.36</c:v>
                </c:pt>
                <c:pt idx="74">
                  <c:v>85.47</c:v>
                </c:pt>
                <c:pt idx="75">
                  <c:v>85.54</c:v>
                </c:pt>
                <c:pt idx="76">
                  <c:v>85.54</c:v>
                </c:pt>
                <c:pt idx="77">
                  <c:v>85.59</c:v>
                </c:pt>
                <c:pt idx="78">
                  <c:v>85.59</c:v>
                </c:pt>
                <c:pt idx="79">
                  <c:v>85.67</c:v>
                </c:pt>
                <c:pt idx="80">
                  <c:v>85.69</c:v>
                </c:pt>
                <c:pt idx="81">
                  <c:v>85.85</c:v>
                </c:pt>
                <c:pt idx="82">
                  <c:v>85.86</c:v>
                </c:pt>
                <c:pt idx="83">
                  <c:v>86</c:v>
                </c:pt>
                <c:pt idx="84">
                  <c:v>86.15</c:v>
                </c:pt>
                <c:pt idx="85">
                  <c:v>86.22</c:v>
                </c:pt>
                <c:pt idx="86">
                  <c:v>86.31</c:v>
                </c:pt>
                <c:pt idx="87">
                  <c:v>86.35</c:v>
                </c:pt>
                <c:pt idx="88">
                  <c:v>86.42</c:v>
                </c:pt>
                <c:pt idx="89">
                  <c:v>86.49</c:v>
                </c:pt>
                <c:pt idx="90">
                  <c:v>86.62</c:v>
                </c:pt>
                <c:pt idx="91">
                  <c:v>86.65</c:v>
                </c:pt>
                <c:pt idx="92">
                  <c:v>86.68</c:v>
                </c:pt>
                <c:pt idx="93">
                  <c:v>86.72</c:v>
                </c:pt>
                <c:pt idx="94">
                  <c:v>86.76</c:v>
                </c:pt>
                <c:pt idx="95">
                  <c:v>86.85</c:v>
                </c:pt>
                <c:pt idx="96">
                  <c:v>86.89</c:v>
                </c:pt>
                <c:pt idx="97">
                  <c:v>86.9</c:v>
                </c:pt>
                <c:pt idx="98">
                  <c:v>87.02</c:v>
                </c:pt>
                <c:pt idx="99">
                  <c:v>87.02</c:v>
                </c:pt>
                <c:pt idx="100">
                  <c:v>87.06</c:v>
                </c:pt>
                <c:pt idx="101">
                  <c:v>87.08</c:v>
                </c:pt>
                <c:pt idx="102">
                  <c:v>87.13</c:v>
                </c:pt>
                <c:pt idx="103">
                  <c:v>87.17</c:v>
                </c:pt>
                <c:pt idx="104">
                  <c:v>87.2</c:v>
                </c:pt>
                <c:pt idx="105">
                  <c:v>87.2</c:v>
                </c:pt>
                <c:pt idx="106">
                  <c:v>87.24</c:v>
                </c:pt>
                <c:pt idx="107">
                  <c:v>87.24</c:v>
                </c:pt>
                <c:pt idx="108">
                  <c:v>87.37</c:v>
                </c:pt>
                <c:pt idx="109">
                  <c:v>87.43</c:v>
                </c:pt>
                <c:pt idx="110">
                  <c:v>87.56</c:v>
                </c:pt>
                <c:pt idx="111">
                  <c:v>87.57</c:v>
                </c:pt>
                <c:pt idx="112">
                  <c:v>87.57</c:v>
                </c:pt>
                <c:pt idx="113">
                  <c:v>87.57</c:v>
                </c:pt>
                <c:pt idx="114">
                  <c:v>87.58</c:v>
                </c:pt>
                <c:pt idx="115">
                  <c:v>87.6</c:v>
                </c:pt>
                <c:pt idx="116">
                  <c:v>87.6</c:v>
                </c:pt>
                <c:pt idx="117">
                  <c:v>87.71</c:v>
                </c:pt>
                <c:pt idx="118">
                  <c:v>87.71</c:v>
                </c:pt>
                <c:pt idx="119">
                  <c:v>87.71</c:v>
                </c:pt>
                <c:pt idx="120">
                  <c:v>87.75</c:v>
                </c:pt>
                <c:pt idx="121">
                  <c:v>87.77</c:v>
                </c:pt>
                <c:pt idx="122">
                  <c:v>87.79</c:v>
                </c:pt>
                <c:pt idx="123">
                  <c:v>87.79</c:v>
                </c:pt>
                <c:pt idx="124">
                  <c:v>87.79</c:v>
                </c:pt>
                <c:pt idx="125">
                  <c:v>87.81</c:v>
                </c:pt>
                <c:pt idx="126">
                  <c:v>87.81</c:v>
                </c:pt>
                <c:pt idx="127">
                  <c:v>87.82</c:v>
                </c:pt>
                <c:pt idx="128">
                  <c:v>87.86</c:v>
                </c:pt>
                <c:pt idx="129">
                  <c:v>87.86</c:v>
                </c:pt>
                <c:pt idx="130">
                  <c:v>87.95</c:v>
                </c:pt>
                <c:pt idx="131">
                  <c:v>88.13</c:v>
                </c:pt>
                <c:pt idx="132">
                  <c:v>88.15</c:v>
                </c:pt>
                <c:pt idx="133">
                  <c:v>88.19</c:v>
                </c:pt>
                <c:pt idx="134">
                  <c:v>88.22</c:v>
                </c:pt>
                <c:pt idx="135">
                  <c:v>88.24</c:v>
                </c:pt>
                <c:pt idx="136">
                  <c:v>88.28</c:v>
                </c:pt>
                <c:pt idx="137">
                  <c:v>88.47</c:v>
                </c:pt>
                <c:pt idx="138">
                  <c:v>88.47</c:v>
                </c:pt>
                <c:pt idx="139">
                  <c:v>88.5</c:v>
                </c:pt>
                <c:pt idx="140">
                  <c:v>88.53</c:v>
                </c:pt>
                <c:pt idx="141">
                  <c:v>88.67</c:v>
                </c:pt>
                <c:pt idx="142">
                  <c:v>88.74</c:v>
                </c:pt>
                <c:pt idx="143">
                  <c:v>89.88</c:v>
                </c:pt>
                <c:pt idx="144">
                  <c:v>89.93</c:v>
                </c:pt>
                <c:pt idx="145">
                  <c:v>89.98</c:v>
                </c:pt>
                <c:pt idx="146">
                  <c:v>90.08</c:v>
                </c:pt>
                <c:pt idx="147">
                  <c:v>90.16</c:v>
                </c:pt>
                <c:pt idx="148">
                  <c:v>90.16</c:v>
                </c:pt>
                <c:pt idx="149">
                  <c:v>90.28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C3-4F2B-A6A8-8DB6C3A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EP8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'[4]ep8 (sort+eliminate)'!$D$19:$D$213</c:f>
              <c:numCache>
                <c:formatCode>General</c:formatCode>
                <c:ptCount val="195"/>
                <c:pt idx="0">
                  <c:v>0.98352999999993929</c:v>
                </c:pt>
                <c:pt idx="1">
                  <c:v>6.1345599999998779</c:v>
                </c:pt>
                <c:pt idx="2">
                  <c:v>12.669199999999998</c:v>
                </c:pt>
                <c:pt idx="3">
                  <c:v>19.987329999999936</c:v>
                </c:pt>
                <c:pt idx="4">
                  <c:v>38.407679999999935</c:v>
                </c:pt>
                <c:pt idx="5">
                  <c:v>52.743879999999933</c:v>
                </c:pt>
                <c:pt idx="6">
                  <c:v>63.362670000000058</c:v>
                </c:pt>
                <c:pt idx="7">
                  <c:v>72.381140000000116</c:v>
                </c:pt>
                <c:pt idx="8">
                  <c:v>94.102149999999995</c:v>
                </c:pt>
                <c:pt idx="9">
                  <c:v>94.685599999999994</c:v>
                </c:pt>
                <c:pt idx="10">
                  <c:v>141.29492000000005</c:v>
                </c:pt>
                <c:pt idx="11">
                  <c:v>144.44555</c:v>
                </c:pt>
                <c:pt idx="12">
                  <c:v>151.48029000000011</c:v>
                </c:pt>
                <c:pt idx="13">
                  <c:v>153.46402000000006</c:v>
                </c:pt>
                <c:pt idx="14">
                  <c:v>161.84902999999991</c:v>
                </c:pt>
                <c:pt idx="15">
                  <c:v>162.5325</c:v>
                </c:pt>
                <c:pt idx="16">
                  <c:v>163.46602000000004</c:v>
                </c:pt>
                <c:pt idx="17">
                  <c:v>165.68312999999992</c:v>
                </c:pt>
                <c:pt idx="18">
                  <c:v>165.68312999999992</c:v>
                </c:pt>
                <c:pt idx="19">
                  <c:v>165.79982000000004</c:v>
                </c:pt>
                <c:pt idx="20">
                  <c:v>167.41680999999986</c:v>
                </c:pt>
                <c:pt idx="21">
                  <c:v>168.7337400000001</c:v>
                </c:pt>
                <c:pt idx="22">
                  <c:v>176.05187000000004</c:v>
                </c:pt>
                <c:pt idx="23">
                  <c:v>179.68592999999993</c:v>
                </c:pt>
                <c:pt idx="24">
                  <c:v>187.77087999999992</c:v>
                </c:pt>
                <c:pt idx="25">
                  <c:v>188.52102999999991</c:v>
                </c:pt>
                <c:pt idx="26">
                  <c:v>220.77747999999991</c:v>
                </c:pt>
                <c:pt idx="27">
                  <c:v>226.27857999999992</c:v>
                </c:pt>
                <c:pt idx="28">
                  <c:v>226.27857999999992</c:v>
                </c:pt>
                <c:pt idx="29">
                  <c:v>231.14622000000006</c:v>
                </c:pt>
                <c:pt idx="30">
                  <c:v>232.37979999999999</c:v>
                </c:pt>
                <c:pt idx="31">
                  <c:v>232.66318999999996</c:v>
                </c:pt>
                <c:pt idx="32">
                  <c:v>232.87989999999999</c:v>
                </c:pt>
                <c:pt idx="33">
                  <c:v>233.36332999999993</c:v>
                </c:pt>
                <c:pt idx="34">
                  <c:v>234.21349999999998</c:v>
                </c:pt>
                <c:pt idx="35">
                  <c:v>234.68026</c:v>
                </c:pt>
                <c:pt idx="36">
                  <c:v>235.71379999999999</c:v>
                </c:pt>
                <c:pt idx="37">
                  <c:v>235.89717000000005</c:v>
                </c:pt>
                <c:pt idx="38">
                  <c:v>237.49748999999994</c:v>
                </c:pt>
                <c:pt idx="39">
                  <c:v>237.53082999999992</c:v>
                </c:pt>
                <c:pt idx="40">
                  <c:v>237.59751</c:v>
                </c:pt>
                <c:pt idx="41">
                  <c:v>237.93091000000001</c:v>
                </c:pt>
                <c:pt idx="42">
                  <c:v>238.54769999999999</c:v>
                </c:pt>
                <c:pt idx="43">
                  <c:v>238.54769999999999</c:v>
                </c:pt>
                <c:pt idx="44">
                  <c:v>238.61437999999993</c:v>
                </c:pt>
                <c:pt idx="45">
                  <c:v>238.69772999999992</c:v>
                </c:pt>
                <c:pt idx="46">
                  <c:v>238.71439999999998</c:v>
                </c:pt>
                <c:pt idx="47">
                  <c:v>238.71439999999998</c:v>
                </c:pt>
                <c:pt idx="48">
                  <c:v>238.88109999999998</c:v>
                </c:pt>
                <c:pt idx="49">
                  <c:v>239.59791000000001</c:v>
                </c:pt>
                <c:pt idx="50">
                  <c:v>239.74793999999994</c:v>
                </c:pt>
                <c:pt idx="51">
                  <c:v>239.99798999999996</c:v>
                </c:pt>
                <c:pt idx="52">
                  <c:v>240.04799999999997</c:v>
                </c:pt>
                <c:pt idx="53">
                  <c:v>240.71479999999997</c:v>
                </c:pt>
                <c:pt idx="54">
                  <c:v>241.21489999999997</c:v>
                </c:pt>
                <c:pt idx="55">
                  <c:v>241.59831</c:v>
                </c:pt>
                <c:pt idx="56">
                  <c:v>241.86502999999993</c:v>
                </c:pt>
                <c:pt idx="57">
                  <c:v>242.16508999999996</c:v>
                </c:pt>
                <c:pt idx="58">
                  <c:v>242.31512000000004</c:v>
                </c:pt>
                <c:pt idx="59">
                  <c:v>242.71519999999998</c:v>
                </c:pt>
                <c:pt idx="60">
                  <c:v>244.21549999999999</c:v>
                </c:pt>
                <c:pt idx="61">
                  <c:v>244.49888999999996</c:v>
                </c:pt>
                <c:pt idx="62">
                  <c:v>245.21569999999997</c:v>
                </c:pt>
                <c:pt idx="63">
                  <c:v>246.78267999999991</c:v>
                </c:pt>
                <c:pt idx="64">
                  <c:v>246.88269999999997</c:v>
                </c:pt>
                <c:pt idx="65">
                  <c:v>247.46614999999997</c:v>
                </c:pt>
                <c:pt idx="66">
                  <c:v>247.71619999999999</c:v>
                </c:pt>
                <c:pt idx="67">
                  <c:v>248.26631</c:v>
                </c:pt>
                <c:pt idx="68">
                  <c:v>248.88309999999998</c:v>
                </c:pt>
                <c:pt idx="69">
                  <c:v>249.88329999999999</c:v>
                </c:pt>
                <c:pt idx="70">
                  <c:v>250.18336000000002</c:v>
                </c:pt>
                <c:pt idx="71">
                  <c:v>250.21669999999997</c:v>
                </c:pt>
                <c:pt idx="72">
                  <c:v>250.38339999999999</c:v>
                </c:pt>
                <c:pt idx="73">
                  <c:v>250.71679999999998</c:v>
                </c:pt>
                <c:pt idx="74">
                  <c:v>251.88369999999998</c:v>
                </c:pt>
                <c:pt idx="75">
                  <c:v>252.03372999999991</c:v>
                </c:pt>
                <c:pt idx="76">
                  <c:v>252.03372999999991</c:v>
                </c:pt>
                <c:pt idx="77">
                  <c:v>252.05039999999997</c:v>
                </c:pt>
                <c:pt idx="78">
                  <c:v>252.53382999999991</c:v>
                </c:pt>
                <c:pt idx="79">
                  <c:v>252.63384999999997</c:v>
                </c:pt>
                <c:pt idx="80">
                  <c:v>252.63384999999997</c:v>
                </c:pt>
                <c:pt idx="81">
                  <c:v>253.11727999999991</c:v>
                </c:pt>
                <c:pt idx="82">
                  <c:v>253.21729999999999</c:v>
                </c:pt>
                <c:pt idx="83">
                  <c:v>254.40087000000005</c:v>
                </c:pt>
                <c:pt idx="84">
                  <c:v>254.70092999999991</c:v>
                </c:pt>
                <c:pt idx="85">
                  <c:v>254.70092999999991</c:v>
                </c:pt>
                <c:pt idx="86">
                  <c:v>255.05099999999999</c:v>
                </c:pt>
                <c:pt idx="87">
                  <c:v>255.05099999999999</c:v>
                </c:pt>
                <c:pt idx="88">
                  <c:v>255.05099999999999</c:v>
                </c:pt>
                <c:pt idx="89">
                  <c:v>255.18436</c:v>
                </c:pt>
                <c:pt idx="90">
                  <c:v>255.21769999999998</c:v>
                </c:pt>
                <c:pt idx="91">
                  <c:v>255.21769999999998</c:v>
                </c:pt>
                <c:pt idx="92">
                  <c:v>255.30104999999998</c:v>
                </c:pt>
                <c:pt idx="93">
                  <c:v>255.38439999999997</c:v>
                </c:pt>
                <c:pt idx="94">
                  <c:v>255.38439999999997</c:v>
                </c:pt>
                <c:pt idx="95">
                  <c:v>255.50108999999995</c:v>
                </c:pt>
                <c:pt idx="96">
                  <c:v>255.58443999999994</c:v>
                </c:pt>
                <c:pt idx="97">
                  <c:v>255.71779999999998</c:v>
                </c:pt>
                <c:pt idx="98">
                  <c:v>256.21789999999999</c:v>
                </c:pt>
                <c:pt idx="99">
                  <c:v>256.33458999999993</c:v>
                </c:pt>
                <c:pt idx="100">
                  <c:v>256.76801</c:v>
                </c:pt>
                <c:pt idx="101">
                  <c:v>257.36812999999989</c:v>
                </c:pt>
                <c:pt idx="102">
                  <c:v>257.55149999999998</c:v>
                </c:pt>
                <c:pt idx="103">
                  <c:v>257.55149999999998</c:v>
                </c:pt>
                <c:pt idx="104">
                  <c:v>257.55149999999998</c:v>
                </c:pt>
                <c:pt idx="105">
                  <c:v>257.71819999999997</c:v>
                </c:pt>
                <c:pt idx="106">
                  <c:v>257.85156000000001</c:v>
                </c:pt>
                <c:pt idx="107">
                  <c:v>257.85156000000001</c:v>
                </c:pt>
                <c:pt idx="108">
                  <c:v>258.55169999999998</c:v>
                </c:pt>
                <c:pt idx="109">
                  <c:v>258.71839999999997</c:v>
                </c:pt>
                <c:pt idx="110">
                  <c:v>258.71839999999997</c:v>
                </c:pt>
                <c:pt idx="111">
                  <c:v>259.21850000000001</c:v>
                </c:pt>
                <c:pt idx="112">
                  <c:v>259.21850000000001</c:v>
                </c:pt>
                <c:pt idx="113">
                  <c:v>259.21850000000001</c:v>
                </c:pt>
                <c:pt idx="114">
                  <c:v>259.55189999999999</c:v>
                </c:pt>
                <c:pt idx="115">
                  <c:v>259.70192999999995</c:v>
                </c:pt>
                <c:pt idx="116">
                  <c:v>260.21869999999996</c:v>
                </c:pt>
                <c:pt idx="117">
                  <c:v>260.5521</c:v>
                </c:pt>
                <c:pt idx="118">
                  <c:v>260.88549999999998</c:v>
                </c:pt>
                <c:pt idx="119">
                  <c:v>261.05219999999997</c:v>
                </c:pt>
                <c:pt idx="120">
                  <c:v>261.38559999999995</c:v>
                </c:pt>
                <c:pt idx="121">
                  <c:v>261.8690299999999</c:v>
                </c:pt>
                <c:pt idx="122">
                  <c:v>262.35246000000001</c:v>
                </c:pt>
                <c:pt idx="123">
                  <c:v>262.88589999999999</c:v>
                </c:pt>
                <c:pt idx="124">
                  <c:v>263.8861</c:v>
                </c:pt>
                <c:pt idx="125">
                  <c:v>264.20282999999989</c:v>
                </c:pt>
                <c:pt idx="126">
                  <c:v>264.20282999999989</c:v>
                </c:pt>
                <c:pt idx="127">
                  <c:v>264.55289999999997</c:v>
                </c:pt>
                <c:pt idx="128">
                  <c:v>264.88630000000001</c:v>
                </c:pt>
                <c:pt idx="129">
                  <c:v>265.28637999999989</c:v>
                </c:pt>
                <c:pt idx="130">
                  <c:v>265.36972999999989</c:v>
                </c:pt>
                <c:pt idx="131">
                  <c:v>265.38639999999998</c:v>
                </c:pt>
                <c:pt idx="132">
                  <c:v>265.55309999999997</c:v>
                </c:pt>
                <c:pt idx="133">
                  <c:v>266.25323999999995</c:v>
                </c:pt>
                <c:pt idx="134">
                  <c:v>266.35326000000003</c:v>
                </c:pt>
                <c:pt idx="135">
                  <c:v>266.83668999999998</c:v>
                </c:pt>
                <c:pt idx="136">
                  <c:v>337.51748999999995</c:v>
                </c:pt>
                <c:pt idx="137">
                  <c:v>340.55142999999993</c:v>
                </c:pt>
                <c:pt idx="138">
                  <c:v>350.12000999999998</c:v>
                </c:pt>
                <c:pt idx="139">
                  <c:v>350.47007999999994</c:v>
                </c:pt>
                <c:pt idx="140">
                  <c:v>364.27283999999992</c:v>
                </c:pt>
                <c:pt idx="141">
                  <c:v>374.80827999999991</c:v>
                </c:pt>
                <c:pt idx="142">
                  <c:v>377.04205999999999</c:v>
                </c:pt>
                <c:pt idx="143">
                  <c:v>377.07539999999995</c:v>
                </c:pt>
                <c:pt idx="144">
                  <c:v>394.49554999999998</c:v>
                </c:pt>
                <c:pt idx="145">
                  <c:v>395.44573999999994</c:v>
                </c:pt>
                <c:pt idx="146">
                  <c:v>395.69578999999993</c:v>
                </c:pt>
                <c:pt idx="147">
                  <c:v>403.43067000000002</c:v>
                </c:pt>
                <c:pt idx="148">
                  <c:v>420.55076000000003</c:v>
                </c:pt>
                <c:pt idx="149">
                  <c:v>442.75519999999995</c:v>
                </c:pt>
                <c:pt idx="150">
                  <c:v>455.12433999999996</c:v>
                </c:pt>
                <c:pt idx="151">
                  <c:v>460.67544999999996</c:v>
                </c:pt>
                <c:pt idx="152">
                  <c:v>468.21028999999993</c:v>
                </c:pt>
                <c:pt idx="153">
                  <c:v>473.72805999999997</c:v>
                </c:pt>
                <c:pt idx="154">
                  <c:v>481.59629999999999</c:v>
                </c:pt>
                <c:pt idx="155">
                  <c:v>482.77987000000002</c:v>
                </c:pt>
                <c:pt idx="156">
                  <c:v>485.51374999999996</c:v>
                </c:pt>
                <c:pt idx="157">
                  <c:v>496.2492299999999</c:v>
                </c:pt>
                <c:pt idx="158">
                  <c:v>497.4161299999999</c:v>
                </c:pt>
                <c:pt idx="159">
                  <c:v>498.88308999999992</c:v>
                </c:pt>
                <c:pt idx="160">
                  <c:v>501.88368999999994</c:v>
                </c:pt>
                <c:pt idx="161">
                  <c:v>508.70172000000002</c:v>
                </c:pt>
                <c:pt idx="162">
                  <c:v>510.73545999999999</c:v>
                </c:pt>
                <c:pt idx="163">
                  <c:v>513.86941999999999</c:v>
                </c:pt>
                <c:pt idx="164">
                  <c:v>515.86982</c:v>
                </c:pt>
                <c:pt idx="165">
                  <c:v>520.82080999999994</c:v>
                </c:pt>
                <c:pt idx="166">
                  <c:v>522.8545499999999</c:v>
                </c:pt>
                <c:pt idx="167">
                  <c:v>530.48941000000002</c:v>
                </c:pt>
                <c:pt idx="168">
                  <c:v>596.25256000000002</c:v>
                </c:pt>
                <c:pt idx="169">
                  <c:v>606.12119999999993</c:v>
                </c:pt>
                <c:pt idx="170">
                  <c:v>612.08906000000002</c:v>
                </c:pt>
                <c:pt idx="171">
                  <c:v>688.92108999999994</c:v>
                </c:pt>
                <c:pt idx="172">
                  <c:v>695.00563999999997</c:v>
                </c:pt>
                <c:pt idx="173">
                  <c:v>695.00563999999997</c:v>
                </c:pt>
                <c:pt idx="174">
                  <c:v>695.0556499999999</c:v>
                </c:pt>
                <c:pt idx="175">
                  <c:v>701.09018999999989</c:v>
                </c:pt>
                <c:pt idx="176">
                  <c:v>713.89274999999998</c:v>
                </c:pt>
                <c:pt idx="177">
                  <c:v>737.49747000000002</c:v>
                </c:pt>
                <c:pt idx="178">
                  <c:v>749.63322999999991</c:v>
                </c:pt>
                <c:pt idx="179">
                  <c:v>754.08411999999998</c:v>
                </c:pt>
                <c:pt idx="180">
                  <c:v>769.40384999999992</c:v>
                </c:pt>
                <c:pt idx="181">
                  <c:v>884.62688999999989</c:v>
                </c:pt>
                <c:pt idx="182">
                  <c:v>895.84579999999994</c:v>
                </c:pt>
                <c:pt idx="183">
                  <c:v>903.24727999999982</c:v>
                </c:pt>
                <c:pt idx="184">
                  <c:v>918.48365999999999</c:v>
                </c:pt>
                <c:pt idx="185">
                  <c:v>918.96708999999987</c:v>
                </c:pt>
                <c:pt idx="186">
                  <c:v>928.78571999999997</c:v>
                </c:pt>
                <c:pt idx="187">
                  <c:v>937.18739999999991</c:v>
                </c:pt>
                <c:pt idx="188">
                  <c:v>943.40530999999999</c:v>
                </c:pt>
                <c:pt idx="189">
                  <c:v>947.3227599999999</c:v>
                </c:pt>
                <c:pt idx="190">
                  <c:v>947.55613999999991</c:v>
                </c:pt>
                <c:pt idx="191">
                  <c:v>959.12512000000004</c:v>
                </c:pt>
                <c:pt idx="192">
                  <c:v>961.34222999999986</c:v>
                </c:pt>
                <c:pt idx="193">
                  <c:v>968.24360999999999</c:v>
                </c:pt>
                <c:pt idx="194">
                  <c:v>994.24880999999993</c:v>
                </c:pt>
              </c:numCache>
            </c:numRef>
          </c:xVal>
          <c:yVal>
            <c:numRef>
              <c:f>'[4]ep8 (sort+eliminate)'!$B$19:$B$213</c:f>
              <c:numCache>
                <c:formatCode>General</c:formatCode>
                <c:ptCount val="195"/>
                <c:pt idx="0">
                  <c:v>70.37</c:v>
                </c:pt>
                <c:pt idx="1">
                  <c:v>70.78</c:v>
                </c:pt>
                <c:pt idx="2">
                  <c:v>70.8</c:v>
                </c:pt>
                <c:pt idx="3">
                  <c:v>70.819999999999993</c:v>
                </c:pt>
                <c:pt idx="4">
                  <c:v>71.150000000000006</c:v>
                </c:pt>
                <c:pt idx="5">
                  <c:v>71.209999999999994</c:v>
                </c:pt>
                <c:pt idx="6">
                  <c:v>71.650000000000006</c:v>
                </c:pt>
                <c:pt idx="7">
                  <c:v>71.650000000000006</c:v>
                </c:pt>
                <c:pt idx="8">
                  <c:v>72.150000000000006</c:v>
                </c:pt>
                <c:pt idx="9">
                  <c:v>72.48</c:v>
                </c:pt>
                <c:pt idx="10">
                  <c:v>72.58</c:v>
                </c:pt>
                <c:pt idx="11">
                  <c:v>72.63</c:v>
                </c:pt>
                <c:pt idx="12">
                  <c:v>72.87</c:v>
                </c:pt>
                <c:pt idx="13">
                  <c:v>73.37</c:v>
                </c:pt>
                <c:pt idx="14">
                  <c:v>73.67</c:v>
                </c:pt>
                <c:pt idx="15">
                  <c:v>74.05</c:v>
                </c:pt>
                <c:pt idx="16">
                  <c:v>74.709999999999994</c:v>
                </c:pt>
                <c:pt idx="17">
                  <c:v>74.91</c:v>
                </c:pt>
                <c:pt idx="18">
                  <c:v>74.989999999999995</c:v>
                </c:pt>
                <c:pt idx="19">
                  <c:v>74.989999999999995</c:v>
                </c:pt>
                <c:pt idx="20">
                  <c:v>75.03</c:v>
                </c:pt>
                <c:pt idx="21">
                  <c:v>75.05</c:v>
                </c:pt>
                <c:pt idx="22">
                  <c:v>75.42</c:v>
                </c:pt>
                <c:pt idx="23">
                  <c:v>75.44</c:v>
                </c:pt>
                <c:pt idx="24">
                  <c:v>75.58</c:v>
                </c:pt>
                <c:pt idx="25">
                  <c:v>75.81</c:v>
                </c:pt>
                <c:pt idx="26">
                  <c:v>75.88</c:v>
                </c:pt>
                <c:pt idx="27">
                  <c:v>76.040000000000006</c:v>
                </c:pt>
                <c:pt idx="28">
                  <c:v>76.430000000000007</c:v>
                </c:pt>
                <c:pt idx="29">
                  <c:v>76.650000000000006</c:v>
                </c:pt>
                <c:pt idx="30">
                  <c:v>76.680000000000007</c:v>
                </c:pt>
                <c:pt idx="31">
                  <c:v>76.75</c:v>
                </c:pt>
                <c:pt idx="32">
                  <c:v>76.86</c:v>
                </c:pt>
                <c:pt idx="33">
                  <c:v>77.03</c:v>
                </c:pt>
                <c:pt idx="34">
                  <c:v>77.2</c:v>
                </c:pt>
                <c:pt idx="35">
                  <c:v>77.27</c:v>
                </c:pt>
                <c:pt idx="36">
                  <c:v>77.42</c:v>
                </c:pt>
                <c:pt idx="37">
                  <c:v>77.56</c:v>
                </c:pt>
                <c:pt idx="38">
                  <c:v>77.760000000000005</c:v>
                </c:pt>
                <c:pt idx="39">
                  <c:v>77.8</c:v>
                </c:pt>
                <c:pt idx="40">
                  <c:v>78.489999999999995</c:v>
                </c:pt>
                <c:pt idx="41">
                  <c:v>78.8</c:v>
                </c:pt>
                <c:pt idx="42">
                  <c:v>78.81</c:v>
                </c:pt>
                <c:pt idx="43">
                  <c:v>78.88</c:v>
                </c:pt>
                <c:pt idx="44">
                  <c:v>78.930000000000007</c:v>
                </c:pt>
                <c:pt idx="45">
                  <c:v>79.12</c:v>
                </c:pt>
                <c:pt idx="46">
                  <c:v>79.14</c:v>
                </c:pt>
                <c:pt idx="47">
                  <c:v>79.2</c:v>
                </c:pt>
                <c:pt idx="48">
                  <c:v>79.42</c:v>
                </c:pt>
                <c:pt idx="49">
                  <c:v>79.48</c:v>
                </c:pt>
                <c:pt idx="50">
                  <c:v>79.61</c:v>
                </c:pt>
                <c:pt idx="51">
                  <c:v>79.89</c:v>
                </c:pt>
                <c:pt idx="52">
                  <c:v>79.89</c:v>
                </c:pt>
                <c:pt idx="53">
                  <c:v>79.92</c:v>
                </c:pt>
                <c:pt idx="54">
                  <c:v>80.040000000000006</c:v>
                </c:pt>
                <c:pt idx="55">
                  <c:v>80.099999999999994</c:v>
                </c:pt>
                <c:pt idx="56">
                  <c:v>80.12</c:v>
                </c:pt>
                <c:pt idx="57">
                  <c:v>80.23</c:v>
                </c:pt>
                <c:pt idx="58">
                  <c:v>80.260000000000005</c:v>
                </c:pt>
                <c:pt idx="59">
                  <c:v>80.260000000000005</c:v>
                </c:pt>
                <c:pt idx="60">
                  <c:v>80.319999999999993</c:v>
                </c:pt>
                <c:pt idx="61">
                  <c:v>80.33</c:v>
                </c:pt>
                <c:pt idx="62">
                  <c:v>80.45</c:v>
                </c:pt>
                <c:pt idx="63">
                  <c:v>80.47</c:v>
                </c:pt>
                <c:pt idx="64">
                  <c:v>80.58</c:v>
                </c:pt>
                <c:pt idx="65">
                  <c:v>80.59</c:v>
                </c:pt>
                <c:pt idx="66">
                  <c:v>80.69</c:v>
                </c:pt>
                <c:pt idx="67">
                  <c:v>80.75</c:v>
                </c:pt>
                <c:pt idx="68">
                  <c:v>80.78</c:v>
                </c:pt>
                <c:pt idx="69">
                  <c:v>80.78</c:v>
                </c:pt>
                <c:pt idx="70">
                  <c:v>80.8</c:v>
                </c:pt>
                <c:pt idx="71">
                  <c:v>80.83</c:v>
                </c:pt>
                <c:pt idx="72">
                  <c:v>80.89</c:v>
                </c:pt>
                <c:pt idx="73">
                  <c:v>80.92</c:v>
                </c:pt>
                <c:pt idx="74">
                  <c:v>80.95</c:v>
                </c:pt>
                <c:pt idx="75">
                  <c:v>81.010000000000005</c:v>
                </c:pt>
                <c:pt idx="76">
                  <c:v>81.11</c:v>
                </c:pt>
                <c:pt idx="77">
                  <c:v>81.209999999999994</c:v>
                </c:pt>
                <c:pt idx="78">
                  <c:v>81.400000000000006</c:v>
                </c:pt>
                <c:pt idx="79">
                  <c:v>81.41</c:v>
                </c:pt>
                <c:pt idx="80">
                  <c:v>81.42</c:v>
                </c:pt>
                <c:pt idx="81">
                  <c:v>81.47</c:v>
                </c:pt>
                <c:pt idx="82">
                  <c:v>81.540000000000006</c:v>
                </c:pt>
                <c:pt idx="83">
                  <c:v>81.569999999999993</c:v>
                </c:pt>
                <c:pt idx="84">
                  <c:v>81.680000000000007</c:v>
                </c:pt>
                <c:pt idx="85">
                  <c:v>81.7</c:v>
                </c:pt>
                <c:pt idx="86">
                  <c:v>81.78</c:v>
                </c:pt>
                <c:pt idx="87">
                  <c:v>81.790000000000006</c:v>
                </c:pt>
                <c:pt idx="88">
                  <c:v>81.8</c:v>
                </c:pt>
                <c:pt idx="89">
                  <c:v>81.92</c:v>
                </c:pt>
                <c:pt idx="90">
                  <c:v>81.95</c:v>
                </c:pt>
                <c:pt idx="91">
                  <c:v>81.99</c:v>
                </c:pt>
                <c:pt idx="92">
                  <c:v>82.03</c:v>
                </c:pt>
                <c:pt idx="93">
                  <c:v>82.11</c:v>
                </c:pt>
                <c:pt idx="94">
                  <c:v>82.12</c:v>
                </c:pt>
                <c:pt idx="95">
                  <c:v>82.14</c:v>
                </c:pt>
                <c:pt idx="96">
                  <c:v>82.25</c:v>
                </c:pt>
                <c:pt idx="97">
                  <c:v>82.42</c:v>
                </c:pt>
                <c:pt idx="98">
                  <c:v>82.45</c:v>
                </c:pt>
                <c:pt idx="99">
                  <c:v>82.53</c:v>
                </c:pt>
                <c:pt idx="100">
                  <c:v>82.64</c:v>
                </c:pt>
                <c:pt idx="101">
                  <c:v>82.7</c:v>
                </c:pt>
                <c:pt idx="102">
                  <c:v>82.75</c:v>
                </c:pt>
                <c:pt idx="103">
                  <c:v>82.75</c:v>
                </c:pt>
                <c:pt idx="104">
                  <c:v>82.89</c:v>
                </c:pt>
                <c:pt idx="105">
                  <c:v>82.91</c:v>
                </c:pt>
                <c:pt idx="106">
                  <c:v>82.92</c:v>
                </c:pt>
                <c:pt idx="107">
                  <c:v>82.95</c:v>
                </c:pt>
                <c:pt idx="108">
                  <c:v>83.09</c:v>
                </c:pt>
                <c:pt idx="109">
                  <c:v>83.18</c:v>
                </c:pt>
                <c:pt idx="110">
                  <c:v>83.25</c:v>
                </c:pt>
                <c:pt idx="111">
                  <c:v>83.3</c:v>
                </c:pt>
                <c:pt idx="112">
                  <c:v>83.4</c:v>
                </c:pt>
                <c:pt idx="113">
                  <c:v>83.53</c:v>
                </c:pt>
                <c:pt idx="114">
                  <c:v>83.6</c:v>
                </c:pt>
                <c:pt idx="115">
                  <c:v>83.63</c:v>
                </c:pt>
                <c:pt idx="116">
                  <c:v>83.64</c:v>
                </c:pt>
                <c:pt idx="117">
                  <c:v>83.66</c:v>
                </c:pt>
                <c:pt idx="118">
                  <c:v>83.68</c:v>
                </c:pt>
                <c:pt idx="119">
                  <c:v>83.71</c:v>
                </c:pt>
                <c:pt idx="120">
                  <c:v>83.8</c:v>
                </c:pt>
                <c:pt idx="121">
                  <c:v>84.05</c:v>
                </c:pt>
                <c:pt idx="122">
                  <c:v>84.2</c:v>
                </c:pt>
                <c:pt idx="123">
                  <c:v>84.3</c:v>
                </c:pt>
                <c:pt idx="124">
                  <c:v>84.31</c:v>
                </c:pt>
                <c:pt idx="125">
                  <c:v>84.34</c:v>
                </c:pt>
                <c:pt idx="126">
                  <c:v>84.38</c:v>
                </c:pt>
                <c:pt idx="127">
                  <c:v>84.42</c:v>
                </c:pt>
                <c:pt idx="128">
                  <c:v>84.55</c:v>
                </c:pt>
                <c:pt idx="129">
                  <c:v>84.55</c:v>
                </c:pt>
                <c:pt idx="130">
                  <c:v>84.61</c:v>
                </c:pt>
                <c:pt idx="131">
                  <c:v>84.61</c:v>
                </c:pt>
                <c:pt idx="132">
                  <c:v>84.66</c:v>
                </c:pt>
                <c:pt idx="133">
                  <c:v>84.75</c:v>
                </c:pt>
                <c:pt idx="134">
                  <c:v>84.78</c:v>
                </c:pt>
                <c:pt idx="135">
                  <c:v>84.81</c:v>
                </c:pt>
                <c:pt idx="136">
                  <c:v>88.24</c:v>
                </c:pt>
                <c:pt idx="137">
                  <c:v>88.28</c:v>
                </c:pt>
                <c:pt idx="138">
                  <c:v>88.47</c:v>
                </c:pt>
                <c:pt idx="139">
                  <c:v>88.47</c:v>
                </c:pt>
                <c:pt idx="140">
                  <c:v>88.5</c:v>
                </c:pt>
                <c:pt idx="141">
                  <c:v>88.53</c:v>
                </c:pt>
                <c:pt idx="142">
                  <c:v>88.55</c:v>
                </c:pt>
                <c:pt idx="143">
                  <c:v>88.67</c:v>
                </c:pt>
                <c:pt idx="144">
                  <c:v>88.74</c:v>
                </c:pt>
                <c:pt idx="145">
                  <c:v>88.76</c:v>
                </c:pt>
                <c:pt idx="146">
                  <c:v>88.87</c:v>
                </c:pt>
                <c:pt idx="147">
                  <c:v>88.87</c:v>
                </c:pt>
                <c:pt idx="148">
                  <c:v>88.88</c:v>
                </c:pt>
                <c:pt idx="149">
                  <c:v>88.9</c:v>
                </c:pt>
                <c:pt idx="150">
                  <c:v>88.91</c:v>
                </c:pt>
                <c:pt idx="151">
                  <c:v>88.98</c:v>
                </c:pt>
                <c:pt idx="152">
                  <c:v>89.05</c:v>
                </c:pt>
                <c:pt idx="153">
                  <c:v>89.05</c:v>
                </c:pt>
                <c:pt idx="154">
                  <c:v>89.06</c:v>
                </c:pt>
                <c:pt idx="155">
                  <c:v>89.1</c:v>
                </c:pt>
                <c:pt idx="156">
                  <c:v>89.1</c:v>
                </c:pt>
                <c:pt idx="157">
                  <c:v>89.11</c:v>
                </c:pt>
                <c:pt idx="158">
                  <c:v>89.16</c:v>
                </c:pt>
                <c:pt idx="159">
                  <c:v>89.16</c:v>
                </c:pt>
                <c:pt idx="160">
                  <c:v>89.2</c:v>
                </c:pt>
                <c:pt idx="161">
                  <c:v>89.22</c:v>
                </c:pt>
                <c:pt idx="162">
                  <c:v>89.26</c:v>
                </c:pt>
                <c:pt idx="163">
                  <c:v>89.27</c:v>
                </c:pt>
                <c:pt idx="164">
                  <c:v>89.28</c:v>
                </c:pt>
                <c:pt idx="165">
                  <c:v>89.31</c:v>
                </c:pt>
                <c:pt idx="166">
                  <c:v>89.32</c:v>
                </c:pt>
                <c:pt idx="167">
                  <c:v>89.32</c:v>
                </c:pt>
                <c:pt idx="168">
                  <c:v>89.34</c:v>
                </c:pt>
                <c:pt idx="169">
                  <c:v>89.39</c:v>
                </c:pt>
                <c:pt idx="170">
                  <c:v>89.4</c:v>
                </c:pt>
                <c:pt idx="171">
                  <c:v>89.42</c:v>
                </c:pt>
                <c:pt idx="172">
                  <c:v>89.43</c:v>
                </c:pt>
                <c:pt idx="173">
                  <c:v>89.45</c:v>
                </c:pt>
                <c:pt idx="174">
                  <c:v>89.52</c:v>
                </c:pt>
                <c:pt idx="175">
                  <c:v>89.6</c:v>
                </c:pt>
                <c:pt idx="176">
                  <c:v>89.66</c:v>
                </c:pt>
                <c:pt idx="177">
                  <c:v>89.69</c:v>
                </c:pt>
                <c:pt idx="178">
                  <c:v>89.7</c:v>
                </c:pt>
                <c:pt idx="179">
                  <c:v>89.74</c:v>
                </c:pt>
                <c:pt idx="180">
                  <c:v>89.78</c:v>
                </c:pt>
                <c:pt idx="181">
                  <c:v>89.84</c:v>
                </c:pt>
                <c:pt idx="182">
                  <c:v>89.85</c:v>
                </c:pt>
                <c:pt idx="183">
                  <c:v>89.87</c:v>
                </c:pt>
                <c:pt idx="184">
                  <c:v>89.88</c:v>
                </c:pt>
                <c:pt idx="185">
                  <c:v>89.93</c:v>
                </c:pt>
                <c:pt idx="186">
                  <c:v>89.95</c:v>
                </c:pt>
                <c:pt idx="187">
                  <c:v>89.98</c:v>
                </c:pt>
                <c:pt idx="188">
                  <c:v>90.08</c:v>
                </c:pt>
                <c:pt idx="189">
                  <c:v>90.14</c:v>
                </c:pt>
                <c:pt idx="190">
                  <c:v>90.16</c:v>
                </c:pt>
                <c:pt idx="191">
                  <c:v>90.16</c:v>
                </c:pt>
                <c:pt idx="192">
                  <c:v>90.22</c:v>
                </c:pt>
                <c:pt idx="193">
                  <c:v>90.28</c:v>
                </c:pt>
                <c:pt idx="194">
                  <c:v>90.45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5F-4CD7-B63B-0906F18F4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EP9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'[4]ep9 (sort)'!$D$19:$D$76</c:f>
              <c:numCache>
                <c:formatCode>General</c:formatCode>
                <c:ptCount val="58"/>
                <c:pt idx="0">
                  <c:v>202.184</c:v>
                </c:pt>
                <c:pt idx="1">
                  <c:v>202.82080000000002</c:v>
                </c:pt>
                <c:pt idx="2">
                  <c:v>203.13920000000002</c:v>
                </c:pt>
                <c:pt idx="3">
                  <c:v>204.25360000000001</c:v>
                </c:pt>
                <c:pt idx="4">
                  <c:v>204.4128</c:v>
                </c:pt>
                <c:pt idx="5">
                  <c:v>206.96</c:v>
                </c:pt>
                <c:pt idx="6">
                  <c:v>207.756</c:v>
                </c:pt>
                <c:pt idx="7">
                  <c:v>209.82560000000001</c:v>
                </c:pt>
                <c:pt idx="8">
                  <c:v>209.98480000000001</c:v>
                </c:pt>
                <c:pt idx="9">
                  <c:v>210.14400000000001</c:v>
                </c:pt>
                <c:pt idx="10">
                  <c:v>210.6216</c:v>
                </c:pt>
                <c:pt idx="11">
                  <c:v>210.7808</c:v>
                </c:pt>
                <c:pt idx="12">
                  <c:v>210.7808</c:v>
                </c:pt>
                <c:pt idx="13">
                  <c:v>210.7808</c:v>
                </c:pt>
                <c:pt idx="14">
                  <c:v>210.7808</c:v>
                </c:pt>
                <c:pt idx="15">
                  <c:v>210.7808</c:v>
                </c:pt>
                <c:pt idx="16">
                  <c:v>210.7808</c:v>
                </c:pt>
                <c:pt idx="17">
                  <c:v>210.94</c:v>
                </c:pt>
                <c:pt idx="18">
                  <c:v>211.25840000000002</c:v>
                </c:pt>
                <c:pt idx="19">
                  <c:v>211.25840000000002</c:v>
                </c:pt>
                <c:pt idx="20">
                  <c:v>211.41760000000002</c:v>
                </c:pt>
                <c:pt idx="21">
                  <c:v>211.41760000000002</c:v>
                </c:pt>
                <c:pt idx="22">
                  <c:v>212.05440000000002</c:v>
                </c:pt>
                <c:pt idx="23">
                  <c:v>212.37280000000001</c:v>
                </c:pt>
                <c:pt idx="24">
                  <c:v>212.69120000000001</c:v>
                </c:pt>
                <c:pt idx="25">
                  <c:v>212.85040000000001</c:v>
                </c:pt>
                <c:pt idx="26">
                  <c:v>213.6464</c:v>
                </c:pt>
                <c:pt idx="27">
                  <c:v>213.6464</c:v>
                </c:pt>
                <c:pt idx="28">
                  <c:v>214.28320000000002</c:v>
                </c:pt>
                <c:pt idx="29">
                  <c:v>214.28320000000002</c:v>
                </c:pt>
                <c:pt idx="30">
                  <c:v>214.60160000000002</c:v>
                </c:pt>
                <c:pt idx="31">
                  <c:v>214.60160000000002</c:v>
                </c:pt>
                <c:pt idx="32">
                  <c:v>215.71600000000001</c:v>
                </c:pt>
                <c:pt idx="33">
                  <c:v>215.87520000000001</c:v>
                </c:pt>
                <c:pt idx="34">
                  <c:v>216.3528</c:v>
                </c:pt>
                <c:pt idx="35">
                  <c:v>217.30800000000002</c:v>
                </c:pt>
                <c:pt idx="36">
                  <c:v>217.46720000000002</c:v>
                </c:pt>
                <c:pt idx="37">
                  <c:v>217.94480000000001</c:v>
                </c:pt>
                <c:pt idx="38">
                  <c:v>218.26320000000001</c:v>
                </c:pt>
                <c:pt idx="39">
                  <c:v>218.26320000000001</c:v>
                </c:pt>
                <c:pt idx="40">
                  <c:v>218.26320000000001</c:v>
                </c:pt>
                <c:pt idx="41">
                  <c:v>218.42240000000001</c:v>
                </c:pt>
                <c:pt idx="42">
                  <c:v>218.74080000000001</c:v>
                </c:pt>
                <c:pt idx="43">
                  <c:v>218.74080000000001</c:v>
                </c:pt>
                <c:pt idx="44">
                  <c:v>218.9</c:v>
                </c:pt>
                <c:pt idx="45">
                  <c:v>218.9</c:v>
                </c:pt>
                <c:pt idx="46">
                  <c:v>219.0592</c:v>
                </c:pt>
                <c:pt idx="47">
                  <c:v>219.2184</c:v>
                </c:pt>
                <c:pt idx="48">
                  <c:v>219.2184</c:v>
                </c:pt>
                <c:pt idx="49">
                  <c:v>219.2184</c:v>
                </c:pt>
                <c:pt idx="50">
                  <c:v>219.2184</c:v>
                </c:pt>
                <c:pt idx="51">
                  <c:v>219.3776</c:v>
                </c:pt>
                <c:pt idx="52">
                  <c:v>219.3776</c:v>
                </c:pt>
                <c:pt idx="53">
                  <c:v>219.696</c:v>
                </c:pt>
                <c:pt idx="54">
                  <c:v>219.696</c:v>
                </c:pt>
                <c:pt idx="55">
                  <c:v>219.696</c:v>
                </c:pt>
                <c:pt idx="56">
                  <c:v>219.85520000000002</c:v>
                </c:pt>
                <c:pt idx="57">
                  <c:v>220.33280000000002</c:v>
                </c:pt>
              </c:numCache>
            </c:numRef>
          </c:xVal>
          <c:yVal>
            <c:numRef>
              <c:f>'[4]ep9 (sort)'!$B$19:$B$76</c:f>
              <c:numCache>
                <c:formatCode>General</c:formatCode>
                <c:ptCount val="58"/>
                <c:pt idx="0">
                  <c:v>68.53</c:v>
                </c:pt>
                <c:pt idx="1">
                  <c:v>68.87</c:v>
                </c:pt>
                <c:pt idx="2">
                  <c:v>70.78</c:v>
                </c:pt>
                <c:pt idx="3">
                  <c:v>71.650000000000006</c:v>
                </c:pt>
                <c:pt idx="4">
                  <c:v>72.150000000000006</c:v>
                </c:pt>
                <c:pt idx="5">
                  <c:v>73.37</c:v>
                </c:pt>
                <c:pt idx="6">
                  <c:v>75.05</c:v>
                </c:pt>
                <c:pt idx="7">
                  <c:v>75.44</c:v>
                </c:pt>
                <c:pt idx="8">
                  <c:v>76.430000000000007</c:v>
                </c:pt>
                <c:pt idx="9">
                  <c:v>76.650000000000006</c:v>
                </c:pt>
                <c:pt idx="10">
                  <c:v>76.75</c:v>
                </c:pt>
                <c:pt idx="11">
                  <c:v>77.03</c:v>
                </c:pt>
                <c:pt idx="12">
                  <c:v>77.2</c:v>
                </c:pt>
                <c:pt idx="13">
                  <c:v>77.760000000000005</c:v>
                </c:pt>
                <c:pt idx="14">
                  <c:v>77.8</c:v>
                </c:pt>
                <c:pt idx="15">
                  <c:v>78.81</c:v>
                </c:pt>
                <c:pt idx="16">
                  <c:v>80.099999999999994</c:v>
                </c:pt>
                <c:pt idx="17">
                  <c:v>80.45</c:v>
                </c:pt>
                <c:pt idx="18">
                  <c:v>80.47</c:v>
                </c:pt>
                <c:pt idx="19">
                  <c:v>80.58</c:v>
                </c:pt>
                <c:pt idx="20">
                  <c:v>80.78</c:v>
                </c:pt>
                <c:pt idx="21">
                  <c:v>81.42</c:v>
                </c:pt>
                <c:pt idx="22">
                  <c:v>81.47</c:v>
                </c:pt>
                <c:pt idx="23">
                  <c:v>81.790000000000006</c:v>
                </c:pt>
                <c:pt idx="24">
                  <c:v>82.03</c:v>
                </c:pt>
                <c:pt idx="25">
                  <c:v>82.7</c:v>
                </c:pt>
                <c:pt idx="26">
                  <c:v>82.92</c:v>
                </c:pt>
                <c:pt idx="27">
                  <c:v>83.25</c:v>
                </c:pt>
                <c:pt idx="28">
                  <c:v>83.71</c:v>
                </c:pt>
                <c:pt idx="29">
                  <c:v>84.93</c:v>
                </c:pt>
                <c:pt idx="30">
                  <c:v>85.22</c:v>
                </c:pt>
                <c:pt idx="31">
                  <c:v>85.23</c:v>
                </c:pt>
                <c:pt idx="32">
                  <c:v>85.59</c:v>
                </c:pt>
                <c:pt idx="33">
                  <c:v>86.22</c:v>
                </c:pt>
                <c:pt idx="34">
                  <c:v>86.49</c:v>
                </c:pt>
                <c:pt idx="35">
                  <c:v>86.55</c:v>
                </c:pt>
                <c:pt idx="36">
                  <c:v>86.58</c:v>
                </c:pt>
                <c:pt idx="37">
                  <c:v>86.72</c:v>
                </c:pt>
                <c:pt idx="38">
                  <c:v>87.16</c:v>
                </c:pt>
                <c:pt idx="39">
                  <c:v>87.38</c:v>
                </c:pt>
                <c:pt idx="40">
                  <c:v>87.43</c:v>
                </c:pt>
                <c:pt idx="41">
                  <c:v>87.54</c:v>
                </c:pt>
                <c:pt idx="42">
                  <c:v>87.57</c:v>
                </c:pt>
                <c:pt idx="43">
                  <c:v>87.71</c:v>
                </c:pt>
                <c:pt idx="44">
                  <c:v>88.16</c:v>
                </c:pt>
                <c:pt idx="45">
                  <c:v>88.47</c:v>
                </c:pt>
                <c:pt idx="46">
                  <c:v>88.55</c:v>
                </c:pt>
                <c:pt idx="47">
                  <c:v>89.11</c:v>
                </c:pt>
                <c:pt idx="48">
                  <c:v>89.22</c:v>
                </c:pt>
                <c:pt idx="49">
                  <c:v>89.28</c:v>
                </c:pt>
                <c:pt idx="50">
                  <c:v>89.39</c:v>
                </c:pt>
                <c:pt idx="51">
                  <c:v>89.69</c:v>
                </c:pt>
                <c:pt idx="52">
                  <c:v>89.74</c:v>
                </c:pt>
                <c:pt idx="53">
                  <c:v>89.84</c:v>
                </c:pt>
                <c:pt idx="54">
                  <c:v>89.95</c:v>
                </c:pt>
                <c:pt idx="55">
                  <c:v>90.14</c:v>
                </c:pt>
                <c:pt idx="56">
                  <c:v>90.16</c:v>
                </c:pt>
                <c:pt idx="57">
                  <c:v>90.22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AA-442E-B77D-A9DB03CC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EP10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'[4]ep10 (sort)'!$D$19:$D$204</c:f>
              <c:numCache>
                <c:formatCode>General</c:formatCode>
                <c:ptCount val="186"/>
                <c:pt idx="0">
                  <c:v>-96.156800000000004</c:v>
                </c:pt>
                <c:pt idx="1">
                  <c:v>-76.352320000000063</c:v>
                </c:pt>
                <c:pt idx="2">
                  <c:v>-72.451920000000058</c:v>
                </c:pt>
                <c:pt idx="3">
                  <c:v>-69.188320000000061</c:v>
                </c:pt>
                <c:pt idx="4">
                  <c:v>-60.161679999999947</c:v>
                </c:pt>
                <c:pt idx="5">
                  <c:v>-48.110240000000118</c:v>
                </c:pt>
                <c:pt idx="6">
                  <c:v>-47.553040000000117</c:v>
                </c:pt>
                <c:pt idx="7">
                  <c:v>-47.282400000000003</c:v>
                </c:pt>
                <c:pt idx="8">
                  <c:v>-45.515279999999947</c:v>
                </c:pt>
                <c:pt idx="9">
                  <c:v>-35.867759999999883</c:v>
                </c:pt>
                <c:pt idx="10">
                  <c:v>-17.655279999999944</c:v>
                </c:pt>
                <c:pt idx="11">
                  <c:v>-11.478320000000059</c:v>
                </c:pt>
                <c:pt idx="12">
                  <c:v>-11.144</c:v>
                </c:pt>
                <c:pt idx="13">
                  <c:v>-10.793759999999885</c:v>
                </c:pt>
                <c:pt idx="14">
                  <c:v>-7.9440799999999427</c:v>
                </c:pt>
                <c:pt idx="15">
                  <c:v>4.0277599999998843</c:v>
                </c:pt>
                <c:pt idx="16">
                  <c:v>4.0914400000001159</c:v>
                </c:pt>
                <c:pt idx="17">
                  <c:v>4.1392000000000007</c:v>
                </c:pt>
                <c:pt idx="18">
                  <c:v>4.1392000000000007</c:v>
                </c:pt>
                <c:pt idx="19">
                  <c:v>4.1392000000000007</c:v>
                </c:pt>
                <c:pt idx="20">
                  <c:v>4.1392000000000007</c:v>
                </c:pt>
                <c:pt idx="21">
                  <c:v>4.2506400000001161</c:v>
                </c:pt>
                <c:pt idx="22">
                  <c:v>4.2506400000001161</c:v>
                </c:pt>
                <c:pt idx="23">
                  <c:v>4.362079999999942</c:v>
                </c:pt>
                <c:pt idx="24">
                  <c:v>4.4735200000000583</c:v>
                </c:pt>
                <c:pt idx="25">
                  <c:v>4.4735200000000583</c:v>
                </c:pt>
                <c:pt idx="26">
                  <c:v>4.4735200000000583</c:v>
                </c:pt>
                <c:pt idx="27">
                  <c:v>4.4735200000000583</c:v>
                </c:pt>
                <c:pt idx="28">
                  <c:v>4.5849599999998842</c:v>
                </c:pt>
                <c:pt idx="29">
                  <c:v>4.5849599999998842</c:v>
                </c:pt>
                <c:pt idx="30">
                  <c:v>4.5849599999998842</c:v>
                </c:pt>
                <c:pt idx="31">
                  <c:v>4.5849599999998842</c:v>
                </c:pt>
                <c:pt idx="32">
                  <c:v>4.6168000000000005</c:v>
                </c:pt>
                <c:pt idx="33">
                  <c:v>4.6964000000000006</c:v>
                </c:pt>
                <c:pt idx="34">
                  <c:v>4.6964000000000006</c:v>
                </c:pt>
                <c:pt idx="35">
                  <c:v>4.6964000000000006</c:v>
                </c:pt>
                <c:pt idx="36">
                  <c:v>4.6964000000000006</c:v>
                </c:pt>
                <c:pt idx="37">
                  <c:v>4.6964000000000006</c:v>
                </c:pt>
                <c:pt idx="38">
                  <c:v>4.6964000000000006</c:v>
                </c:pt>
                <c:pt idx="39">
                  <c:v>4.7759999999999998</c:v>
                </c:pt>
                <c:pt idx="40">
                  <c:v>4.807840000000116</c:v>
                </c:pt>
                <c:pt idx="41">
                  <c:v>4.807840000000116</c:v>
                </c:pt>
                <c:pt idx="42">
                  <c:v>4.807840000000116</c:v>
                </c:pt>
                <c:pt idx="43">
                  <c:v>4.9192799999999419</c:v>
                </c:pt>
                <c:pt idx="44">
                  <c:v>5.0307200000000583</c:v>
                </c:pt>
                <c:pt idx="45">
                  <c:v>5.0307200000000583</c:v>
                </c:pt>
                <c:pt idx="46">
                  <c:v>5.2695200000000586</c:v>
                </c:pt>
                <c:pt idx="47">
                  <c:v>5.2695200000000586</c:v>
                </c:pt>
                <c:pt idx="48">
                  <c:v>5.3809599999998845</c:v>
                </c:pt>
                <c:pt idx="49">
                  <c:v>5.4128000000000007</c:v>
                </c:pt>
                <c:pt idx="50">
                  <c:v>5.4764799999999427</c:v>
                </c:pt>
                <c:pt idx="51">
                  <c:v>5.4764799999999427</c:v>
                </c:pt>
                <c:pt idx="52">
                  <c:v>5.6038400000001163</c:v>
                </c:pt>
                <c:pt idx="53">
                  <c:v>5.6038400000001163</c:v>
                </c:pt>
                <c:pt idx="54">
                  <c:v>5.6038400000001163</c:v>
                </c:pt>
                <c:pt idx="55">
                  <c:v>5.6356799999999421</c:v>
                </c:pt>
                <c:pt idx="56">
                  <c:v>5.7152799999999422</c:v>
                </c:pt>
                <c:pt idx="57">
                  <c:v>5.8108000000000004</c:v>
                </c:pt>
                <c:pt idx="58">
                  <c:v>6.0495999999999999</c:v>
                </c:pt>
                <c:pt idx="59">
                  <c:v>6.7182400000001161</c:v>
                </c:pt>
                <c:pt idx="60">
                  <c:v>6.766</c:v>
                </c:pt>
                <c:pt idx="61">
                  <c:v>6.829679999999942</c:v>
                </c:pt>
                <c:pt idx="62">
                  <c:v>7.1321599999998844</c:v>
                </c:pt>
                <c:pt idx="63">
                  <c:v>7.7212000000000005</c:v>
                </c:pt>
                <c:pt idx="64">
                  <c:v>7.832640000000116</c:v>
                </c:pt>
                <c:pt idx="65">
                  <c:v>9.1858400000001161</c:v>
                </c:pt>
                <c:pt idx="66">
                  <c:v>9.854479999999942</c:v>
                </c:pt>
                <c:pt idx="67">
                  <c:v>9.9818400000001155</c:v>
                </c:pt>
                <c:pt idx="68">
                  <c:v>10.061440000000117</c:v>
                </c:pt>
                <c:pt idx="69">
                  <c:v>10.188800000000001</c:v>
                </c:pt>
                <c:pt idx="70">
                  <c:v>10.188800000000001</c:v>
                </c:pt>
                <c:pt idx="71">
                  <c:v>10.300240000000116</c:v>
                </c:pt>
                <c:pt idx="72">
                  <c:v>10.300240000000116</c:v>
                </c:pt>
                <c:pt idx="73">
                  <c:v>10.300240000000116</c:v>
                </c:pt>
                <c:pt idx="74">
                  <c:v>10.300240000000116</c:v>
                </c:pt>
                <c:pt idx="75">
                  <c:v>10.300240000000116</c:v>
                </c:pt>
                <c:pt idx="76">
                  <c:v>10.300240000000116</c:v>
                </c:pt>
                <c:pt idx="77">
                  <c:v>10.300240000000116</c:v>
                </c:pt>
                <c:pt idx="78">
                  <c:v>10.411679999999942</c:v>
                </c:pt>
                <c:pt idx="79">
                  <c:v>10.411679999999942</c:v>
                </c:pt>
                <c:pt idx="80">
                  <c:v>10.411679999999942</c:v>
                </c:pt>
                <c:pt idx="81">
                  <c:v>10.411679999999942</c:v>
                </c:pt>
                <c:pt idx="82">
                  <c:v>10.523120000000059</c:v>
                </c:pt>
                <c:pt idx="83">
                  <c:v>10.523120000000059</c:v>
                </c:pt>
                <c:pt idx="84">
                  <c:v>10.523120000000059</c:v>
                </c:pt>
                <c:pt idx="85">
                  <c:v>10.634559999999885</c:v>
                </c:pt>
                <c:pt idx="86">
                  <c:v>10.634559999999885</c:v>
                </c:pt>
                <c:pt idx="87">
                  <c:v>10.634559999999885</c:v>
                </c:pt>
                <c:pt idx="88">
                  <c:v>10.634559999999885</c:v>
                </c:pt>
                <c:pt idx="89">
                  <c:v>10.746</c:v>
                </c:pt>
                <c:pt idx="90">
                  <c:v>10.746</c:v>
                </c:pt>
                <c:pt idx="91">
                  <c:v>10.857440000000116</c:v>
                </c:pt>
                <c:pt idx="92">
                  <c:v>10.857440000000116</c:v>
                </c:pt>
                <c:pt idx="93">
                  <c:v>10.857440000000116</c:v>
                </c:pt>
                <c:pt idx="94">
                  <c:v>10.857440000000116</c:v>
                </c:pt>
                <c:pt idx="95">
                  <c:v>10.857440000000116</c:v>
                </c:pt>
                <c:pt idx="96">
                  <c:v>10.873359999999884</c:v>
                </c:pt>
                <c:pt idx="97">
                  <c:v>10.968879999999942</c:v>
                </c:pt>
                <c:pt idx="98">
                  <c:v>10.968879999999942</c:v>
                </c:pt>
                <c:pt idx="99">
                  <c:v>10.968879999999942</c:v>
                </c:pt>
                <c:pt idx="100">
                  <c:v>10.968879999999942</c:v>
                </c:pt>
                <c:pt idx="101">
                  <c:v>10.968879999999942</c:v>
                </c:pt>
                <c:pt idx="102">
                  <c:v>10.968879999999942</c:v>
                </c:pt>
                <c:pt idx="103">
                  <c:v>10.968879999999942</c:v>
                </c:pt>
                <c:pt idx="104">
                  <c:v>10.968879999999942</c:v>
                </c:pt>
                <c:pt idx="105">
                  <c:v>10.9848</c:v>
                </c:pt>
                <c:pt idx="106">
                  <c:v>11.080320000000059</c:v>
                </c:pt>
                <c:pt idx="107">
                  <c:v>11.080320000000059</c:v>
                </c:pt>
                <c:pt idx="108">
                  <c:v>11.080320000000059</c:v>
                </c:pt>
                <c:pt idx="109">
                  <c:v>11.080320000000059</c:v>
                </c:pt>
                <c:pt idx="110">
                  <c:v>11.144</c:v>
                </c:pt>
                <c:pt idx="111">
                  <c:v>11.144</c:v>
                </c:pt>
                <c:pt idx="112">
                  <c:v>11.144</c:v>
                </c:pt>
                <c:pt idx="113">
                  <c:v>11.144</c:v>
                </c:pt>
                <c:pt idx="114">
                  <c:v>11.144</c:v>
                </c:pt>
                <c:pt idx="115">
                  <c:v>11.144</c:v>
                </c:pt>
                <c:pt idx="116">
                  <c:v>11.159920000000058</c:v>
                </c:pt>
                <c:pt idx="117">
                  <c:v>11.175840000000116</c:v>
                </c:pt>
                <c:pt idx="118">
                  <c:v>11.175840000000116</c:v>
                </c:pt>
                <c:pt idx="119">
                  <c:v>11.175840000000116</c:v>
                </c:pt>
                <c:pt idx="120">
                  <c:v>11.175840000000116</c:v>
                </c:pt>
                <c:pt idx="121">
                  <c:v>11.175840000000116</c:v>
                </c:pt>
                <c:pt idx="122">
                  <c:v>11.175840000000116</c:v>
                </c:pt>
                <c:pt idx="123">
                  <c:v>11.3032</c:v>
                </c:pt>
                <c:pt idx="124">
                  <c:v>11.3032</c:v>
                </c:pt>
                <c:pt idx="125">
                  <c:v>11.3032</c:v>
                </c:pt>
                <c:pt idx="126">
                  <c:v>11.3032</c:v>
                </c:pt>
                <c:pt idx="127">
                  <c:v>11.3032</c:v>
                </c:pt>
                <c:pt idx="128">
                  <c:v>11.3032</c:v>
                </c:pt>
                <c:pt idx="129">
                  <c:v>11.3032</c:v>
                </c:pt>
                <c:pt idx="130">
                  <c:v>11.3032</c:v>
                </c:pt>
                <c:pt idx="131">
                  <c:v>11.3032</c:v>
                </c:pt>
                <c:pt idx="132">
                  <c:v>11.3032</c:v>
                </c:pt>
                <c:pt idx="133">
                  <c:v>11.414640000000116</c:v>
                </c:pt>
                <c:pt idx="134">
                  <c:v>11.414640000000116</c:v>
                </c:pt>
                <c:pt idx="135">
                  <c:v>11.414640000000116</c:v>
                </c:pt>
                <c:pt idx="136">
                  <c:v>11.414640000000116</c:v>
                </c:pt>
                <c:pt idx="137">
                  <c:v>11.414640000000116</c:v>
                </c:pt>
                <c:pt idx="138">
                  <c:v>11.414640000000116</c:v>
                </c:pt>
                <c:pt idx="139">
                  <c:v>11.414640000000116</c:v>
                </c:pt>
                <c:pt idx="140">
                  <c:v>11.414640000000116</c:v>
                </c:pt>
                <c:pt idx="141">
                  <c:v>11.462400000000001</c:v>
                </c:pt>
                <c:pt idx="142">
                  <c:v>11.462400000000001</c:v>
                </c:pt>
                <c:pt idx="143">
                  <c:v>11.462400000000001</c:v>
                </c:pt>
                <c:pt idx="144">
                  <c:v>11.510159999999885</c:v>
                </c:pt>
                <c:pt idx="145">
                  <c:v>11.510159999999885</c:v>
                </c:pt>
                <c:pt idx="146">
                  <c:v>11.510159999999885</c:v>
                </c:pt>
                <c:pt idx="147">
                  <c:v>11.510159999999885</c:v>
                </c:pt>
                <c:pt idx="148">
                  <c:v>11.510159999999885</c:v>
                </c:pt>
                <c:pt idx="149">
                  <c:v>11.621600000000001</c:v>
                </c:pt>
                <c:pt idx="150">
                  <c:v>11.621600000000001</c:v>
                </c:pt>
                <c:pt idx="151">
                  <c:v>11.621600000000001</c:v>
                </c:pt>
                <c:pt idx="152">
                  <c:v>11.621600000000001</c:v>
                </c:pt>
                <c:pt idx="153">
                  <c:v>11.637520000000059</c:v>
                </c:pt>
                <c:pt idx="154">
                  <c:v>11.637520000000059</c:v>
                </c:pt>
                <c:pt idx="155">
                  <c:v>11.637520000000059</c:v>
                </c:pt>
                <c:pt idx="156">
                  <c:v>11.637520000000059</c:v>
                </c:pt>
                <c:pt idx="157">
                  <c:v>11.748959999999885</c:v>
                </c:pt>
                <c:pt idx="158">
                  <c:v>11.748959999999885</c:v>
                </c:pt>
                <c:pt idx="159">
                  <c:v>11.748959999999885</c:v>
                </c:pt>
                <c:pt idx="160">
                  <c:v>11.748959999999885</c:v>
                </c:pt>
                <c:pt idx="161">
                  <c:v>11.748959999999885</c:v>
                </c:pt>
                <c:pt idx="162">
                  <c:v>11.780800000000001</c:v>
                </c:pt>
                <c:pt idx="163">
                  <c:v>11.780800000000001</c:v>
                </c:pt>
                <c:pt idx="164">
                  <c:v>11.780800000000001</c:v>
                </c:pt>
                <c:pt idx="165">
                  <c:v>11.780800000000001</c:v>
                </c:pt>
                <c:pt idx="166">
                  <c:v>11.780800000000001</c:v>
                </c:pt>
                <c:pt idx="167">
                  <c:v>11.780800000000001</c:v>
                </c:pt>
                <c:pt idx="168">
                  <c:v>11.780800000000001</c:v>
                </c:pt>
                <c:pt idx="169">
                  <c:v>11.780800000000001</c:v>
                </c:pt>
                <c:pt idx="170">
                  <c:v>11.780800000000001</c:v>
                </c:pt>
                <c:pt idx="171">
                  <c:v>11.780800000000001</c:v>
                </c:pt>
                <c:pt idx="172">
                  <c:v>11.844479999999942</c:v>
                </c:pt>
                <c:pt idx="173">
                  <c:v>11.844479999999942</c:v>
                </c:pt>
                <c:pt idx="174">
                  <c:v>11.844479999999942</c:v>
                </c:pt>
                <c:pt idx="175">
                  <c:v>11.940000000000001</c:v>
                </c:pt>
                <c:pt idx="176">
                  <c:v>11.940000000000001</c:v>
                </c:pt>
                <c:pt idx="177">
                  <c:v>11.940000000000001</c:v>
                </c:pt>
                <c:pt idx="178">
                  <c:v>11.940000000000001</c:v>
                </c:pt>
                <c:pt idx="179">
                  <c:v>11.940000000000001</c:v>
                </c:pt>
                <c:pt idx="180">
                  <c:v>11.940000000000001</c:v>
                </c:pt>
                <c:pt idx="181">
                  <c:v>11.940000000000001</c:v>
                </c:pt>
                <c:pt idx="182">
                  <c:v>11.971840000000116</c:v>
                </c:pt>
                <c:pt idx="183">
                  <c:v>58.999520000000061</c:v>
                </c:pt>
                <c:pt idx="184">
                  <c:v>76.527440000000126</c:v>
                </c:pt>
                <c:pt idx="185">
                  <c:v>81.59</c:v>
                </c:pt>
              </c:numCache>
            </c:numRef>
          </c:xVal>
          <c:yVal>
            <c:numRef>
              <c:f>'[4]ep10 (sort)'!$B$19:$B$204</c:f>
              <c:numCache>
                <c:formatCode>General</c:formatCode>
                <c:ptCount val="186"/>
                <c:pt idx="0">
                  <c:v>69.83</c:v>
                </c:pt>
                <c:pt idx="1">
                  <c:v>70.23</c:v>
                </c:pt>
                <c:pt idx="2">
                  <c:v>70.37</c:v>
                </c:pt>
                <c:pt idx="3">
                  <c:v>70.78</c:v>
                </c:pt>
                <c:pt idx="4">
                  <c:v>70.8</c:v>
                </c:pt>
                <c:pt idx="5">
                  <c:v>70.819999999999993</c:v>
                </c:pt>
                <c:pt idx="6">
                  <c:v>71.150000000000006</c:v>
                </c:pt>
                <c:pt idx="7">
                  <c:v>71.209999999999994</c:v>
                </c:pt>
                <c:pt idx="8">
                  <c:v>71.650000000000006</c:v>
                </c:pt>
                <c:pt idx="9">
                  <c:v>71.650000000000006</c:v>
                </c:pt>
                <c:pt idx="10">
                  <c:v>72.150000000000006</c:v>
                </c:pt>
                <c:pt idx="11">
                  <c:v>72.48</c:v>
                </c:pt>
                <c:pt idx="12">
                  <c:v>72.58</c:v>
                </c:pt>
                <c:pt idx="13">
                  <c:v>72.63</c:v>
                </c:pt>
                <c:pt idx="14">
                  <c:v>72.87</c:v>
                </c:pt>
                <c:pt idx="15">
                  <c:v>79.14</c:v>
                </c:pt>
                <c:pt idx="16">
                  <c:v>79.2</c:v>
                </c:pt>
                <c:pt idx="17">
                  <c:v>79.42</c:v>
                </c:pt>
                <c:pt idx="18">
                  <c:v>79.48</c:v>
                </c:pt>
                <c:pt idx="19">
                  <c:v>79.61</c:v>
                </c:pt>
                <c:pt idx="20">
                  <c:v>79.89</c:v>
                </c:pt>
                <c:pt idx="21">
                  <c:v>79.89</c:v>
                </c:pt>
                <c:pt idx="22">
                  <c:v>79.92</c:v>
                </c:pt>
                <c:pt idx="23">
                  <c:v>80.040000000000006</c:v>
                </c:pt>
                <c:pt idx="24">
                  <c:v>80.099999999999994</c:v>
                </c:pt>
                <c:pt idx="25">
                  <c:v>80.12</c:v>
                </c:pt>
                <c:pt idx="26">
                  <c:v>80.23</c:v>
                </c:pt>
                <c:pt idx="27">
                  <c:v>80.260000000000005</c:v>
                </c:pt>
                <c:pt idx="28">
                  <c:v>80.260000000000005</c:v>
                </c:pt>
                <c:pt idx="29">
                  <c:v>80.319999999999993</c:v>
                </c:pt>
                <c:pt idx="30">
                  <c:v>80.33</c:v>
                </c:pt>
                <c:pt idx="31">
                  <c:v>80.45</c:v>
                </c:pt>
                <c:pt idx="32">
                  <c:v>80.47</c:v>
                </c:pt>
                <c:pt idx="33">
                  <c:v>80.58</c:v>
                </c:pt>
                <c:pt idx="34">
                  <c:v>80.59</c:v>
                </c:pt>
                <c:pt idx="35">
                  <c:v>80.69</c:v>
                </c:pt>
                <c:pt idx="36">
                  <c:v>80.75</c:v>
                </c:pt>
                <c:pt idx="37">
                  <c:v>80.78</c:v>
                </c:pt>
                <c:pt idx="38">
                  <c:v>80.78</c:v>
                </c:pt>
                <c:pt idx="39">
                  <c:v>80.8</c:v>
                </c:pt>
                <c:pt idx="40">
                  <c:v>80.83</c:v>
                </c:pt>
                <c:pt idx="41">
                  <c:v>80.89</c:v>
                </c:pt>
                <c:pt idx="42">
                  <c:v>80.92</c:v>
                </c:pt>
                <c:pt idx="43">
                  <c:v>80.95</c:v>
                </c:pt>
                <c:pt idx="44">
                  <c:v>81.010000000000005</c:v>
                </c:pt>
                <c:pt idx="45">
                  <c:v>81.11</c:v>
                </c:pt>
                <c:pt idx="46">
                  <c:v>81.209999999999994</c:v>
                </c:pt>
                <c:pt idx="47">
                  <c:v>81.400000000000006</c:v>
                </c:pt>
                <c:pt idx="48">
                  <c:v>81.41</c:v>
                </c:pt>
                <c:pt idx="49">
                  <c:v>81.42</c:v>
                </c:pt>
                <c:pt idx="50">
                  <c:v>81.47</c:v>
                </c:pt>
                <c:pt idx="51">
                  <c:v>81.540000000000006</c:v>
                </c:pt>
                <c:pt idx="52">
                  <c:v>81.569999999999993</c:v>
                </c:pt>
                <c:pt idx="53">
                  <c:v>81.680000000000007</c:v>
                </c:pt>
                <c:pt idx="54">
                  <c:v>81.7</c:v>
                </c:pt>
                <c:pt idx="55">
                  <c:v>81.78</c:v>
                </c:pt>
                <c:pt idx="56">
                  <c:v>81.790000000000006</c:v>
                </c:pt>
                <c:pt idx="57">
                  <c:v>81.8</c:v>
                </c:pt>
                <c:pt idx="58">
                  <c:v>81.92</c:v>
                </c:pt>
                <c:pt idx="59">
                  <c:v>81.95</c:v>
                </c:pt>
                <c:pt idx="60">
                  <c:v>81.99</c:v>
                </c:pt>
                <c:pt idx="61">
                  <c:v>82.03</c:v>
                </c:pt>
                <c:pt idx="62">
                  <c:v>82.11</c:v>
                </c:pt>
                <c:pt idx="63">
                  <c:v>82.12</c:v>
                </c:pt>
                <c:pt idx="64">
                  <c:v>82.14</c:v>
                </c:pt>
                <c:pt idx="65">
                  <c:v>82.25</c:v>
                </c:pt>
                <c:pt idx="66">
                  <c:v>82.42</c:v>
                </c:pt>
                <c:pt idx="67">
                  <c:v>82.45</c:v>
                </c:pt>
                <c:pt idx="68">
                  <c:v>82.45</c:v>
                </c:pt>
                <c:pt idx="69">
                  <c:v>82.53</c:v>
                </c:pt>
                <c:pt idx="70">
                  <c:v>82.64</c:v>
                </c:pt>
                <c:pt idx="71">
                  <c:v>82.7</c:v>
                </c:pt>
                <c:pt idx="72">
                  <c:v>82.75</c:v>
                </c:pt>
                <c:pt idx="73">
                  <c:v>82.75</c:v>
                </c:pt>
                <c:pt idx="74">
                  <c:v>82.89</c:v>
                </c:pt>
                <c:pt idx="75">
                  <c:v>82.91</c:v>
                </c:pt>
                <c:pt idx="76">
                  <c:v>82.92</c:v>
                </c:pt>
                <c:pt idx="77">
                  <c:v>82.95</c:v>
                </c:pt>
                <c:pt idx="78">
                  <c:v>83.09</c:v>
                </c:pt>
                <c:pt idx="79">
                  <c:v>83.18</c:v>
                </c:pt>
                <c:pt idx="80">
                  <c:v>83.25</c:v>
                </c:pt>
                <c:pt idx="81">
                  <c:v>83.3</c:v>
                </c:pt>
                <c:pt idx="82">
                  <c:v>83.4</c:v>
                </c:pt>
                <c:pt idx="83">
                  <c:v>83.53</c:v>
                </c:pt>
                <c:pt idx="84">
                  <c:v>83.6</c:v>
                </c:pt>
                <c:pt idx="85">
                  <c:v>83.63</c:v>
                </c:pt>
                <c:pt idx="86">
                  <c:v>83.64</c:v>
                </c:pt>
                <c:pt idx="87">
                  <c:v>83.66</c:v>
                </c:pt>
                <c:pt idx="88">
                  <c:v>83.68</c:v>
                </c:pt>
                <c:pt idx="89">
                  <c:v>83.7</c:v>
                </c:pt>
                <c:pt idx="90">
                  <c:v>83.71</c:v>
                </c:pt>
                <c:pt idx="91">
                  <c:v>83.8</c:v>
                </c:pt>
                <c:pt idx="92">
                  <c:v>84.05</c:v>
                </c:pt>
                <c:pt idx="93">
                  <c:v>84.2</c:v>
                </c:pt>
                <c:pt idx="94">
                  <c:v>84.3</c:v>
                </c:pt>
                <c:pt idx="95">
                  <c:v>84.31</c:v>
                </c:pt>
                <c:pt idx="96">
                  <c:v>84.34</c:v>
                </c:pt>
                <c:pt idx="97">
                  <c:v>84.38</c:v>
                </c:pt>
                <c:pt idx="98">
                  <c:v>84.42</c:v>
                </c:pt>
                <c:pt idx="99">
                  <c:v>84.55</c:v>
                </c:pt>
                <c:pt idx="100">
                  <c:v>84.55</c:v>
                </c:pt>
                <c:pt idx="101">
                  <c:v>84.61</c:v>
                </c:pt>
                <c:pt idx="102">
                  <c:v>84.61</c:v>
                </c:pt>
                <c:pt idx="103">
                  <c:v>84.66</c:v>
                </c:pt>
                <c:pt idx="104">
                  <c:v>84.75</c:v>
                </c:pt>
                <c:pt idx="105">
                  <c:v>84.78</c:v>
                </c:pt>
                <c:pt idx="106">
                  <c:v>84.81</c:v>
                </c:pt>
                <c:pt idx="107">
                  <c:v>84.87</c:v>
                </c:pt>
                <c:pt idx="108">
                  <c:v>84.93</c:v>
                </c:pt>
                <c:pt idx="109">
                  <c:v>84.94</c:v>
                </c:pt>
                <c:pt idx="110">
                  <c:v>84.94</c:v>
                </c:pt>
                <c:pt idx="111">
                  <c:v>84.96</c:v>
                </c:pt>
                <c:pt idx="112">
                  <c:v>85.05</c:v>
                </c:pt>
                <c:pt idx="113">
                  <c:v>85.18</c:v>
                </c:pt>
                <c:pt idx="114">
                  <c:v>85.22</c:v>
                </c:pt>
                <c:pt idx="115">
                  <c:v>85.23</c:v>
                </c:pt>
                <c:pt idx="116">
                  <c:v>85.25</c:v>
                </c:pt>
                <c:pt idx="117">
                  <c:v>85.3</c:v>
                </c:pt>
                <c:pt idx="118">
                  <c:v>85.36</c:v>
                </c:pt>
                <c:pt idx="119">
                  <c:v>85.45</c:v>
                </c:pt>
                <c:pt idx="120">
                  <c:v>85.47</c:v>
                </c:pt>
                <c:pt idx="121">
                  <c:v>85.54</c:v>
                </c:pt>
                <c:pt idx="122">
                  <c:v>85.54</c:v>
                </c:pt>
                <c:pt idx="123">
                  <c:v>85.59</c:v>
                </c:pt>
                <c:pt idx="124">
                  <c:v>85.59</c:v>
                </c:pt>
                <c:pt idx="125">
                  <c:v>85.67</c:v>
                </c:pt>
                <c:pt idx="126">
                  <c:v>85.69</c:v>
                </c:pt>
                <c:pt idx="127">
                  <c:v>85.85</c:v>
                </c:pt>
                <c:pt idx="128">
                  <c:v>85.86</c:v>
                </c:pt>
                <c:pt idx="129">
                  <c:v>86</c:v>
                </c:pt>
                <c:pt idx="130">
                  <c:v>86.09</c:v>
                </c:pt>
                <c:pt idx="131">
                  <c:v>86.15</c:v>
                </c:pt>
                <c:pt idx="132">
                  <c:v>86.22</c:v>
                </c:pt>
                <c:pt idx="133">
                  <c:v>86.31</c:v>
                </c:pt>
                <c:pt idx="134">
                  <c:v>86.35</c:v>
                </c:pt>
                <c:pt idx="135">
                  <c:v>86.41</c:v>
                </c:pt>
                <c:pt idx="136">
                  <c:v>86.42</c:v>
                </c:pt>
                <c:pt idx="137">
                  <c:v>86.49</c:v>
                </c:pt>
                <c:pt idx="138">
                  <c:v>86.55</c:v>
                </c:pt>
                <c:pt idx="139">
                  <c:v>86.58</c:v>
                </c:pt>
                <c:pt idx="140">
                  <c:v>86.62</c:v>
                </c:pt>
                <c:pt idx="141">
                  <c:v>86.65</c:v>
                </c:pt>
                <c:pt idx="142">
                  <c:v>86.68</c:v>
                </c:pt>
                <c:pt idx="143">
                  <c:v>86.72</c:v>
                </c:pt>
                <c:pt idx="144">
                  <c:v>86.76</c:v>
                </c:pt>
                <c:pt idx="145">
                  <c:v>86.85</c:v>
                </c:pt>
                <c:pt idx="146">
                  <c:v>86.89</c:v>
                </c:pt>
                <c:pt idx="147">
                  <c:v>86.9</c:v>
                </c:pt>
                <c:pt idx="148">
                  <c:v>87.02</c:v>
                </c:pt>
                <c:pt idx="149">
                  <c:v>87.02</c:v>
                </c:pt>
                <c:pt idx="150">
                  <c:v>87.06</c:v>
                </c:pt>
                <c:pt idx="151">
                  <c:v>87.08</c:v>
                </c:pt>
                <c:pt idx="152">
                  <c:v>87.16</c:v>
                </c:pt>
                <c:pt idx="153">
                  <c:v>87.17</c:v>
                </c:pt>
                <c:pt idx="154">
                  <c:v>87.2</c:v>
                </c:pt>
                <c:pt idx="155">
                  <c:v>87.2</c:v>
                </c:pt>
                <c:pt idx="156">
                  <c:v>87.24</c:v>
                </c:pt>
                <c:pt idx="157">
                  <c:v>87.24</c:v>
                </c:pt>
                <c:pt idx="158">
                  <c:v>87.26</c:v>
                </c:pt>
                <c:pt idx="159">
                  <c:v>87.37</c:v>
                </c:pt>
                <c:pt idx="160">
                  <c:v>87.38</c:v>
                </c:pt>
                <c:pt idx="161">
                  <c:v>87.43</c:v>
                </c:pt>
                <c:pt idx="162">
                  <c:v>87.54</c:v>
                </c:pt>
                <c:pt idx="163">
                  <c:v>87.56</c:v>
                </c:pt>
                <c:pt idx="164">
                  <c:v>87.57</c:v>
                </c:pt>
                <c:pt idx="165">
                  <c:v>87.57</c:v>
                </c:pt>
                <c:pt idx="166">
                  <c:v>87.57</c:v>
                </c:pt>
                <c:pt idx="167">
                  <c:v>87.58</c:v>
                </c:pt>
                <c:pt idx="168">
                  <c:v>87.6</c:v>
                </c:pt>
                <c:pt idx="169">
                  <c:v>87.6</c:v>
                </c:pt>
                <c:pt idx="170">
                  <c:v>87.71</c:v>
                </c:pt>
                <c:pt idx="171">
                  <c:v>87.71</c:v>
                </c:pt>
                <c:pt idx="172">
                  <c:v>87.71</c:v>
                </c:pt>
                <c:pt idx="173">
                  <c:v>87.75</c:v>
                </c:pt>
                <c:pt idx="174">
                  <c:v>87.77</c:v>
                </c:pt>
                <c:pt idx="175">
                  <c:v>87.79</c:v>
                </c:pt>
                <c:pt idx="176">
                  <c:v>87.79</c:v>
                </c:pt>
                <c:pt idx="177">
                  <c:v>87.79</c:v>
                </c:pt>
                <c:pt idx="178">
                  <c:v>87.81</c:v>
                </c:pt>
                <c:pt idx="179">
                  <c:v>87.81</c:v>
                </c:pt>
                <c:pt idx="180">
                  <c:v>87.82</c:v>
                </c:pt>
                <c:pt idx="181">
                  <c:v>87.86</c:v>
                </c:pt>
                <c:pt idx="182">
                  <c:v>87.86</c:v>
                </c:pt>
                <c:pt idx="183">
                  <c:v>90.16</c:v>
                </c:pt>
                <c:pt idx="184">
                  <c:v>90.22</c:v>
                </c:pt>
                <c:pt idx="185">
                  <c:v>90.28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3F-4C7F-9F9A-14C8DB06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EP12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'[4]ep12 (sort)'!$D$19:$D$306</c:f>
              <c:numCache>
                <c:formatCode>General</c:formatCode>
                <c:ptCount val="288"/>
                <c:pt idx="0">
                  <c:v>64.189840000000117</c:v>
                </c:pt>
                <c:pt idx="1">
                  <c:v>98.041840000000121</c:v>
                </c:pt>
                <c:pt idx="2">
                  <c:v>154.86484000000013</c:v>
                </c:pt>
                <c:pt idx="3">
                  <c:v>189.23267999999996</c:v>
                </c:pt>
                <c:pt idx="4">
                  <c:v>201.33880000000002</c:v>
                </c:pt>
                <c:pt idx="5">
                  <c:v>201.82240000000002</c:v>
                </c:pt>
                <c:pt idx="6">
                  <c:v>202.1448</c:v>
                </c:pt>
                <c:pt idx="7">
                  <c:v>202.6284</c:v>
                </c:pt>
                <c:pt idx="8">
                  <c:v>202.78960000000001</c:v>
                </c:pt>
                <c:pt idx="9">
                  <c:v>204.67563999999999</c:v>
                </c:pt>
                <c:pt idx="10">
                  <c:v>205.53</c:v>
                </c:pt>
                <c:pt idx="11">
                  <c:v>205.53</c:v>
                </c:pt>
                <c:pt idx="12">
                  <c:v>205.85240000000002</c:v>
                </c:pt>
                <c:pt idx="13">
                  <c:v>206.49720000000002</c:v>
                </c:pt>
                <c:pt idx="14">
                  <c:v>207.19036000000006</c:v>
                </c:pt>
                <c:pt idx="15">
                  <c:v>207.62560000000002</c:v>
                </c:pt>
                <c:pt idx="16">
                  <c:v>207.67396000000005</c:v>
                </c:pt>
                <c:pt idx="17">
                  <c:v>207.7868</c:v>
                </c:pt>
                <c:pt idx="18">
                  <c:v>207.96412000000007</c:v>
                </c:pt>
                <c:pt idx="19">
                  <c:v>208.06083999999998</c:v>
                </c:pt>
                <c:pt idx="20">
                  <c:v>208.59280000000001</c:v>
                </c:pt>
                <c:pt idx="21">
                  <c:v>208.75400000000002</c:v>
                </c:pt>
                <c:pt idx="22">
                  <c:v>209.07640000000001</c:v>
                </c:pt>
                <c:pt idx="23">
                  <c:v>209.75343999999998</c:v>
                </c:pt>
                <c:pt idx="24">
                  <c:v>209.88240000000002</c:v>
                </c:pt>
                <c:pt idx="25">
                  <c:v>210.04360000000003</c:v>
                </c:pt>
                <c:pt idx="26">
                  <c:v>210.60780000000003</c:v>
                </c:pt>
                <c:pt idx="27">
                  <c:v>210.60780000000003</c:v>
                </c:pt>
                <c:pt idx="28">
                  <c:v>210.6884</c:v>
                </c:pt>
                <c:pt idx="29">
                  <c:v>211.01080000000002</c:v>
                </c:pt>
                <c:pt idx="30">
                  <c:v>211.76843999999997</c:v>
                </c:pt>
                <c:pt idx="31">
                  <c:v>212.63892000000007</c:v>
                </c:pt>
                <c:pt idx="32">
                  <c:v>212.9452</c:v>
                </c:pt>
                <c:pt idx="33">
                  <c:v>213.12252000000007</c:v>
                </c:pt>
                <c:pt idx="34">
                  <c:v>214.28316000000004</c:v>
                </c:pt>
                <c:pt idx="35">
                  <c:v>214.39600000000002</c:v>
                </c:pt>
                <c:pt idx="36">
                  <c:v>214.55720000000002</c:v>
                </c:pt>
                <c:pt idx="37">
                  <c:v>214.57332000000008</c:v>
                </c:pt>
                <c:pt idx="38">
                  <c:v>215.20200000000003</c:v>
                </c:pt>
                <c:pt idx="39">
                  <c:v>215.63723999999999</c:v>
                </c:pt>
                <c:pt idx="40">
                  <c:v>215.68560000000002</c:v>
                </c:pt>
                <c:pt idx="41">
                  <c:v>216.02412000000007</c:v>
                </c:pt>
                <c:pt idx="42">
                  <c:v>216.21756000000005</c:v>
                </c:pt>
                <c:pt idx="43">
                  <c:v>216.21756000000005</c:v>
                </c:pt>
                <c:pt idx="44">
                  <c:v>217.28147999999996</c:v>
                </c:pt>
                <c:pt idx="45">
                  <c:v>217.28147999999996</c:v>
                </c:pt>
                <c:pt idx="46">
                  <c:v>217.86180000000002</c:v>
                </c:pt>
                <c:pt idx="47">
                  <c:v>218.1036</c:v>
                </c:pt>
                <c:pt idx="48">
                  <c:v>218.42600000000002</c:v>
                </c:pt>
                <c:pt idx="49">
                  <c:v>218.58720000000002</c:v>
                </c:pt>
                <c:pt idx="50">
                  <c:v>218.7484</c:v>
                </c:pt>
                <c:pt idx="51">
                  <c:v>218.90960000000001</c:v>
                </c:pt>
                <c:pt idx="52">
                  <c:v>218.90960000000001</c:v>
                </c:pt>
                <c:pt idx="53">
                  <c:v>218.90960000000001</c:v>
                </c:pt>
                <c:pt idx="54">
                  <c:v>219.07080000000002</c:v>
                </c:pt>
                <c:pt idx="55">
                  <c:v>219.07080000000002</c:v>
                </c:pt>
                <c:pt idx="56">
                  <c:v>219.21587999999994</c:v>
                </c:pt>
                <c:pt idx="57">
                  <c:v>219.23200000000003</c:v>
                </c:pt>
                <c:pt idx="58">
                  <c:v>219.39320000000001</c:v>
                </c:pt>
                <c:pt idx="59">
                  <c:v>219.45767999999995</c:v>
                </c:pt>
                <c:pt idx="60">
                  <c:v>219.55440000000002</c:v>
                </c:pt>
                <c:pt idx="61">
                  <c:v>219.89292000000006</c:v>
                </c:pt>
                <c:pt idx="62">
                  <c:v>220.52160000000001</c:v>
                </c:pt>
                <c:pt idx="63">
                  <c:v>221.03743999999998</c:v>
                </c:pt>
                <c:pt idx="64">
                  <c:v>221.15027999999995</c:v>
                </c:pt>
                <c:pt idx="65">
                  <c:v>221.32760000000002</c:v>
                </c:pt>
                <c:pt idx="66">
                  <c:v>221.63387999999995</c:v>
                </c:pt>
                <c:pt idx="67">
                  <c:v>222.00463999999999</c:v>
                </c:pt>
                <c:pt idx="68">
                  <c:v>222.50436000000005</c:v>
                </c:pt>
                <c:pt idx="69">
                  <c:v>222.68167999999994</c:v>
                </c:pt>
                <c:pt idx="70">
                  <c:v>222.68167999999994</c:v>
                </c:pt>
                <c:pt idx="71">
                  <c:v>222.7784</c:v>
                </c:pt>
                <c:pt idx="72">
                  <c:v>222.87512000000007</c:v>
                </c:pt>
                <c:pt idx="73">
                  <c:v>222.97183999999999</c:v>
                </c:pt>
                <c:pt idx="74">
                  <c:v>223.14916000000005</c:v>
                </c:pt>
                <c:pt idx="75">
                  <c:v>223.3426</c:v>
                </c:pt>
                <c:pt idx="76">
                  <c:v>223.64887999999996</c:v>
                </c:pt>
                <c:pt idx="77">
                  <c:v>223.72947999999997</c:v>
                </c:pt>
                <c:pt idx="78">
                  <c:v>223.92292000000006</c:v>
                </c:pt>
                <c:pt idx="79">
                  <c:v>224.11636000000004</c:v>
                </c:pt>
                <c:pt idx="80">
                  <c:v>224.21307999999996</c:v>
                </c:pt>
                <c:pt idx="81">
                  <c:v>224.22920000000002</c:v>
                </c:pt>
                <c:pt idx="82">
                  <c:v>224.71280000000002</c:v>
                </c:pt>
                <c:pt idx="83">
                  <c:v>225.0352</c:v>
                </c:pt>
                <c:pt idx="84">
                  <c:v>225.16416000000004</c:v>
                </c:pt>
                <c:pt idx="85">
                  <c:v>225.19640000000001</c:v>
                </c:pt>
                <c:pt idx="86">
                  <c:v>225.35760000000002</c:v>
                </c:pt>
                <c:pt idx="87">
                  <c:v>225.45432000000008</c:v>
                </c:pt>
                <c:pt idx="88">
                  <c:v>225.51880000000003</c:v>
                </c:pt>
                <c:pt idx="89">
                  <c:v>225.55103999999997</c:v>
                </c:pt>
                <c:pt idx="90">
                  <c:v>225.55103999999997</c:v>
                </c:pt>
                <c:pt idx="91">
                  <c:v>225.5994</c:v>
                </c:pt>
                <c:pt idx="92">
                  <c:v>226.1636</c:v>
                </c:pt>
                <c:pt idx="93">
                  <c:v>226.22807999999995</c:v>
                </c:pt>
                <c:pt idx="94">
                  <c:v>226.22807999999995</c:v>
                </c:pt>
                <c:pt idx="95">
                  <c:v>226.32480000000001</c:v>
                </c:pt>
                <c:pt idx="96">
                  <c:v>226.51823999999999</c:v>
                </c:pt>
                <c:pt idx="97">
                  <c:v>226.64720000000003</c:v>
                </c:pt>
                <c:pt idx="98">
                  <c:v>226.80840000000001</c:v>
                </c:pt>
                <c:pt idx="99">
                  <c:v>226.96960000000001</c:v>
                </c:pt>
                <c:pt idx="100">
                  <c:v>227.08243999999999</c:v>
                </c:pt>
                <c:pt idx="101">
                  <c:v>227.08243999999999</c:v>
                </c:pt>
                <c:pt idx="102">
                  <c:v>227.27587999999994</c:v>
                </c:pt>
                <c:pt idx="103">
                  <c:v>227.37260000000001</c:v>
                </c:pt>
                <c:pt idx="104">
                  <c:v>227.37260000000001</c:v>
                </c:pt>
                <c:pt idx="105">
                  <c:v>227.46932000000007</c:v>
                </c:pt>
                <c:pt idx="106">
                  <c:v>228.09800000000001</c:v>
                </c:pt>
                <c:pt idx="107">
                  <c:v>228.25920000000002</c:v>
                </c:pt>
                <c:pt idx="108">
                  <c:v>228.32367999999997</c:v>
                </c:pt>
                <c:pt idx="109">
                  <c:v>228.53323999999998</c:v>
                </c:pt>
                <c:pt idx="110">
                  <c:v>229.08132000000006</c:v>
                </c:pt>
                <c:pt idx="111">
                  <c:v>229.17803999999998</c:v>
                </c:pt>
                <c:pt idx="112">
                  <c:v>229.22640000000001</c:v>
                </c:pt>
                <c:pt idx="113">
                  <c:v>229.46820000000002</c:v>
                </c:pt>
                <c:pt idx="114">
                  <c:v>229.59716000000003</c:v>
                </c:pt>
                <c:pt idx="115">
                  <c:v>229.59716000000003</c:v>
                </c:pt>
                <c:pt idx="116">
                  <c:v>229.83896000000004</c:v>
                </c:pt>
                <c:pt idx="117">
                  <c:v>230.22583999999998</c:v>
                </c:pt>
                <c:pt idx="118">
                  <c:v>230.83840000000001</c:v>
                </c:pt>
                <c:pt idx="119">
                  <c:v>231.17692000000008</c:v>
                </c:pt>
                <c:pt idx="120">
                  <c:v>231.48320000000001</c:v>
                </c:pt>
                <c:pt idx="121">
                  <c:v>231.56380000000001</c:v>
                </c:pt>
                <c:pt idx="122">
                  <c:v>231.96680000000001</c:v>
                </c:pt>
                <c:pt idx="123">
                  <c:v>232.41816000000006</c:v>
                </c:pt>
                <c:pt idx="124">
                  <c:v>232.61160000000001</c:v>
                </c:pt>
                <c:pt idx="125">
                  <c:v>232.69220000000001</c:v>
                </c:pt>
                <c:pt idx="126">
                  <c:v>232.93400000000003</c:v>
                </c:pt>
                <c:pt idx="127">
                  <c:v>232.98236000000006</c:v>
                </c:pt>
                <c:pt idx="128">
                  <c:v>233.74</c:v>
                </c:pt>
                <c:pt idx="129">
                  <c:v>234.40092000000007</c:v>
                </c:pt>
                <c:pt idx="130">
                  <c:v>234.54600000000002</c:v>
                </c:pt>
                <c:pt idx="131">
                  <c:v>235.19080000000002</c:v>
                </c:pt>
                <c:pt idx="132">
                  <c:v>236.10963999999998</c:v>
                </c:pt>
                <c:pt idx="133">
                  <c:v>236.38367999999997</c:v>
                </c:pt>
                <c:pt idx="134">
                  <c:v>236.67383999999998</c:v>
                </c:pt>
                <c:pt idx="135">
                  <c:v>236.80280000000002</c:v>
                </c:pt>
                <c:pt idx="136">
                  <c:v>236.81892000000008</c:v>
                </c:pt>
                <c:pt idx="137">
                  <c:v>237.23803999999998</c:v>
                </c:pt>
                <c:pt idx="138">
                  <c:v>237.72163999999998</c:v>
                </c:pt>
                <c:pt idx="139">
                  <c:v>238.25360000000001</c:v>
                </c:pt>
                <c:pt idx="140">
                  <c:v>238.49540000000002</c:v>
                </c:pt>
                <c:pt idx="141">
                  <c:v>239.97843999999998</c:v>
                </c:pt>
                <c:pt idx="142">
                  <c:v>240.34920000000002</c:v>
                </c:pt>
                <c:pt idx="143">
                  <c:v>240.34920000000002</c:v>
                </c:pt>
                <c:pt idx="144">
                  <c:v>240.63936000000004</c:v>
                </c:pt>
                <c:pt idx="145">
                  <c:v>240.71996000000004</c:v>
                </c:pt>
                <c:pt idx="146">
                  <c:v>241.28416000000004</c:v>
                </c:pt>
                <c:pt idx="147">
                  <c:v>241.44536000000005</c:v>
                </c:pt>
                <c:pt idx="148">
                  <c:v>241.65492000000006</c:v>
                </c:pt>
                <c:pt idx="149">
                  <c:v>242.33196000000004</c:v>
                </c:pt>
                <c:pt idx="150">
                  <c:v>243.15407999999996</c:v>
                </c:pt>
                <c:pt idx="151">
                  <c:v>243.15407999999996</c:v>
                </c:pt>
                <c:pt idx="152">
                  <c:v>243.15407999999996</c:v>
                </c:pt>
                <c:pt idx="153">
                  <c:v>243.63767999999996</c:v>
                </c:pt>
                <c:pt idx="154">
                  <c:v>243.71827999999996</c:v>
                </c:pt>
                <c:pt idx="155">
                  <c:v>243.83112000000008</c:v>
                </c:pt>
                <c:pt idx="156">
                  <c:v>244.05680000000001</c:v>
                </c:pt>
                <c:pt idx="157">
                  <c:v>244.37920000000003</c:v>
                </c:pt>
                <c:pt idx="158">
                  <c:v>244.47592000000009</c:v>
                </c:pt>
                <c:pt idx="159">
                  <c:v>244.94340000000003</c:v>
                </c:pt>
                <c:pt idx="160">
                  <c:v>245.13683999999998</c:v>
                </c:pt>
                <c:pt idx="161">
                  <c:v>245.34640000000002</c:v>
                </c:pt>
                <c:pt idx="162">
                  <c:v>246.24912000000006</c:v>
                </c:pt>
                <c:pt idx="163">
                  <c:v>246.71660000000003</c:v>
                </c:pt>
                <c:pt idx="164">
                  <c:v>246.81332000000006</c:v>
                </c:pt>
                <c:pt idx="165">
                  <c:v>246.91003999999998</c:v>
                </c:pt>
                <c:pt idx="166">
                  <c:v>246.91003999999998</c:v>
                </c:pt>
                <c:pt idx="167">
                  <c:v>246.91003999999998</c:v>
                </c:pt>
                <c:pt idx="168">
                  <c:v>247.10347999999996</c:v>
                </c:pt>
                <c:pt idx="169">
                  <c:v>247.18407999999997</c:v>
                </c:pt>
                <c:pt idx="170">
                  <c:v>247.28080000000003</c:v>
                </c:pt>
                <c:pt idx="171">
                  <c:v>247.37752000000006</c:v>
                </c:pt>
                <c:pt idx="172">
                  <c:v>247.37752000000006</c:v>
                </c:pt>
                <c:pt idx="173">
                  <c:v>247.47423999999998</c:v>
                </c:pt>
                <c:pt idx="174">
                  <c:v>247.49036000000004</c:v>
                </c:pt>
                <c:pt idx="175">
                  <c:v>247.84500000000003</c:v>
                </c:pt>
                <c:pt idx="176">
                  <c:v>247.84500000000003</c:v>
                </c:pt>
                <c:pt idx="177">
                  <c:v>248.08680000000001</c:v>
                </c:pt>
                <c:pt idx="178">
                  <c:v>248.11903999999998</c:v>
                </c:pt>
                <c:pt idx="179">
                  <c:v>248.40920000000003</c:v>
                </c:pt>
                <c:pt idx="180">
                  <c:v>248.4898</c:v>
                </c:pt>
                <c:pt idx="181">
                  <c:v>248.73160000000001</c:v>
                </c:pt>
                <c:pt idx="182">
                  <c:v>249.23132000000007</c:v>
                </c:pt>
                <c:pt idx="183">
                  <c:v>249.53760000000003</c:v>
                </c:pt>
                <c:pt idx="184">
                  <c:v>249.60207999999994</c:v>
                </c:pt>
                <c:pt idx="185">
                  <c:v>249.66656000000003</c:v>
                </c:pt>
                <c:pt idx="186">
                  <c:v>250.02120000000002</c:v>
                </c:pt>
                <c:pt idx="187">
                  <c:v>250.16627999999994</c:v>
                </c:pt>
                <c:pt idx="188">
                  <c:v>250.16627999999994</c:v>
                </c:pt>
                <c:pt idx="189">
                  <c:v>250.27912000000006</c:v>
                </c:pt>
                <c:pt idx="190">
                  <c:v>250.71436000000006</c:v>
                </c:pt>
                <c:pt idx="191">
                  <c:v>250.74660000000003</c:v>
                </c:pt>
                <c:pt idx="192">
                  <c:v>251.63320000000002</c:v>
                </c:pt>
                <c:pt idx="193">
                  <c:v>251.79440000000002</c:v>
                </c:pt>
                <c:pt idx="194">
                  <c:v>252.11680000000001</c:v>
                </c:pt>
                <c:pt idx="195">
                  <c:v>252.39084</c:v>
                </c:pt>
                <c:pt idx="196">
                  <c:v>252.43920000000003</c:v>
                </c:pt>
                <c:pt idx="197">
                  <c:v>253.56760000000003</c:v>
                </c:pt>
                <c:pt idx="198">
                  <c:v>253.77716000000004</c:v>
                </c:pt>
                <c:pt idx="199">
                  <c:v>253.87387999999996</c:v>
                </c:pt>
                <c:pt idx="200">
                  <c:v>254.14792000000008</c:v>
                </c:pt>
                <c:pt idx="201">
                  <c:v>254.2124</c:v>
                </c:pt>
                <c:pt idx="202">
                  <c:v>254.42196000000004</c:v>
                </c:pt>
                <c:pt idx="203">
                  <c:v>254.42196000000004</c:v>
                </c:pt>
                <c:pt idx="204">
                  <c:v>254.88943999999998</c:v>
                </c:pt>
                <c:pt idx="205">
                  <c:v>255.08287999999996</c:v>
                </c:pt>
                <c:pt idx="206">
                  <c:v>255.16347999999996</c:v>
                </c:pt>
                <c:pt idx="207">
                  <c:v>255.16347999999996</c:v>
                </c:pt>
                <c:pt idx="208">
                  <c:v>255.16347999999996</c:v>
                </c:pt>
                <c:pt idx="209">
                  <c:v>255.3408</c:v>
                </c:pt>
                <c:pt idx="210">
                  <c:v>255.45363999999998</c:v>
                </c:pt>
                <c:pt idx="211">
                  <c:v>255.50200000000001</c:v>
                </c:pt>
                <c:pt idx="212">
                  <c:v>255.66320000000002</c:v>
                </c:pt>
                <c:pt idx="213">
                  <c:v>255.66320000000002</c:v>
                </c:pt>
                <c:pt idx="214">
                  <c:v>255.82440000000003</c:v>
                </c:pt>
                <c:pt idx="215">
                  <c:v>255.82440000000003</c:v>
                </c:pt>
                <c:pt idx="216">
                  <c:v>255.90500000000003</c:v>
                </c:pt>
                <c:pt idx="217">
                  <c:v>255.98560000000001</c:v>
                </c:pt>
                <c:pt idx="218">
                  <c:v>256.17903999999999</c:v>
                </c:pt>
                <c:pt idx="219">
                  <c:v>256.27576000000005</c:v>
                </c:pt>
                <c:pt idx="220">
                  <c:v>256.30799999999999</c:v>
                </c:pt>
                <c:pt idx="221">
                  <c:v>256.30799999999999</c:v>
                </c:pt>
                <c:pt idx="222">
                  <c:v>256.37247999999994</c:v>
                </c:pt>
                <c:pt idx="223">
                  <c:v>256.37247999999994</c:v>
                </c:pt>
                <c:pt idx="224">
                  <c:v>256.82383999999996</c:v>
                </c:pt>
                <c:pt idx="225">
                  <c:v>256.92056000000002</c:v>
                </c:pt>
                <c:pt idx="226">
                  <c:v>256.98503999999997</c:v>
                </c:pt>
                <c:pt idx="227">
                  <c:v>257.56536000000006</c:v>
                </c:pt>
                <c:pt idx="228">
                  <c:v>257.66207999999995</c:v>
                </c:pt>
                <c:pt idx="229">
                  <c:v>257.75880000000001</c:v>
                </c:pt>
                <c:pt idx="230">
                  <c:v>257.79104000000001</c:v>
                </c:pt>
                <c:pt idx="231">
                  <c:v>258.12956000000003</c:v>
                </c:pt>
                <c:pt idx="232">
                  <c:v>258.12956000000003</c:v>
                </c:pt>
                <c:pt idx="233">
                  <c:v>258.30687999999998</c:v>
                </c:pt>
                <c:pt idx="234">
                  <c:v>258.38747999999998</c:v>
                </c:pt>
                <c:pt idx="235">
                  <c:v>258.58092000000005</c:v>
                </c:pt>
                <c:pt idx="236">
                  <c:v>258.58092000000005</c:v>
                </c:pt>
                <c:pt idx="237">
                  <c:v>259.12900000000002</c:v>
                </c:pt>
                <c:pt idx="238">
                  <c:v>259.32243999999997</c:v>
                </c:pt>
                <c:pt idx="239">
                  <c:v>259.59647999999999</c:v>
                </c:pt>
                <c:pt idx="240">
                  <c:v>259.67707999999993</c:v>
                </c:pt>
                <c:pt idx="241">
                  <c:v>260.24127999999996</c:v>
                </c:pt>
                <c:pt idx="242">
                  <c:v>260.59592000000009</c:v>
                </c:pt>
                <c:pt idx="243">
                  <c:v>260.59592000000009</c:v>
                </c:pt>
                <c:pt idx="244">
                  <c:v>260.88607999999994</c:v>
                </c:pt>
                <c:pt idx="245">
                  <c:v>260.88607999999994</c:v>
                </c:pt>
                <c:pt idx="246">
                  <c:v>260.96667999999994</c:v>
                </c:pt>
                <c:pt idx="247">
                  <c:v>260.96667999999994</c:v>
                </c:pt>
                <c:pt idx="248">
                  <c:v>261.16012000000006</c:v>
                </c:pt>
                <c:pt idx="249">
                  <c:v>261.19236000000006</c:v>
                </c:pt>
                <c:pt idx="250">
                  <c:v>261.33744000000002</c:v>
                </c:pt>
                <c:pt idx="251">
                  <c:v>261.33744000000002</c:v>
                </c:pt>
                <c:pt idx="252">
                  <c:v>261.83716000000004</c:v>
                </c:pt>
                <c:pt idx="253">
                  <c:v>261.98223999999999</c:v>
                </c:pt>
                <c:pt idx="254">
                  <c:v>262.15956000000006</c:v>
                </c:pt>
                <c:pt idx="255">
                  <c:v>262.62703999999997</c:v>
                </c:pt>
                <c:pt idx="256">
                  <c:v>263.07839999999999</c:v>
                </c:pt>
                <c:pt idx="257">
                  <c:v>263.54587999999995</c:v>
                </c:pt>
                <c:pt idx="258">
                  <c:v>263.72320000000002</c:v>
                </c:pt>
                <c:pt idx="259">
                  <c:v>263.80380000000002</c:v>
                </c:pt>
                <c:pt idx="260">
                  <c:v>263.90052000000009</c:v>
                </c:pt>
                <c:pt idx="261">
                  <c:v>264.07783999999998</c:v>
                </c:pt>
                <c:pt idx="262">
                  <c:v>264.62592000000006</c:v>
                </c:pt>
                <c:pt idx="263">
                  <c:v>264.93220000000002</c:v>
                </c:pt>
                <c:pt idx="264">
                  <c:v>265.17400000000004</c:v>
                </c:pt>
                <c:pt idx="265">
                  <c:v>265.20623999999998</c:v>
                </c:pt>
                <c:pt idx="266">
                  <c:v>266.01223999999996</c:v>
                </c:pt>
                <c:pt idx="267">
                  <c:v>266.18956000000003</c:v>
                </c:pt>
                <c:pt idx="268">
                  <c:v>266.27016000000003</c:v>
                </c:pt>
                <c:pt idx="269">
                  <c:v>266.28627999999998</c:v>
                </c:pt>
                <c:pt idx="270">
                  <c:v>266.81824</c:v>
                </c:pt>
                <c:pt idx="271">
                  <c:v>266.89884000000001</c:v>
                </c:pt>
                <c:pt idx="272">
                  <c:v>267.09227999999996</c:v>
                </c:pt>
                <c:pt idx="273">
                  <c:v>267.09227999999996</c:v>
                </c:pt>
                <c:pt idx="274">
                  <c:v>267.55976000000004</c:v>
                </c:pt>
                <c:pt idx="275">
                  <c:v>267.55976000000004</c:v>
                </c:pt>
                <c:pt idx="276">
                  <c:v>267.55976000000004</c:v>
                </c:pt>
                <c:pt idx="277">
                  <c:v>267.55976000000004</c:v>
                </c:pt>
                <c:pt idx="278">
                  <c:v>267.73707999999993</c:v>
                </c:pt>
                <c:pt idx="279">
                  <c:v>267.81767999999994</c:v>
                </c:pt>
                <c:pt idx="280">
                  <c:v>267.81767999999994</c:v>
                </c:pt>
                <c:pt idx="281">
                  <c:v>268.01112000000006</c:v>
                </c:pt>
                <c:pt idx="282">
                  <c:v>268.01112000000006</c:v>
                </c:pt>
                <c:pt idx="283">
                  <c:v>268.28516000000002</c:v>
                </c:pt>
                <c:pt idx="284">
                  <c:v>268.46247999999997</c:v>
                </c:pt>
                <c:pt idx="285">
                  <c:v>268.46247999999997</c:v>
                </c:pt>
                <c:pt idx="286">
                  <c:v>268.63980000000004</c:v>
                </c:pt>
                <c:pt idx="287">
                  <c:v>268.91383999999999</c:v>
                </c:pt>
              </c:numCache>
            </c:numRef>
          </c:xVal>
          <c:yVal>
            <c:numRef>
              <c:f>'[4]ep12 (sort)'!$B$19:$B$306</c:f>
              <c:numCache>
                <c:formatCode>General</c:formatCode>
                <c:ptCount val="288"/>
                <c:pt idx="0">
                  <c:v>68.53</c:v>
                </c:pt>
                <c:pt idx="1">
                  <c:v>68.66</c:v>
                </c:pt>
                <c:pt idx="2">
                  <c:v>68.83</c:v>
                </c:pt>
                <c:pt idx="3">
                  <c:v>68.87</c:v>
                </c:pt>
                <c:pt idx="4">
                  <c:v>69.06</c:v>
                </c:pt>
                <c:pt idx="5">
                  <c:v>69.83</c:v>
                </c:pt>
                <c:pt idx="6">
                  <c:v>70.23</c:v>
                </c:pt>
                <c:pt idx="7">
                  <c:v>70.37</c:v>
                </c:pt>
                <c:pt idx="8">
                  <c:v>70.78</c:v>
                </c:pt>
                <c:pt idx="9">
                  <c:v>70.8</c:v>
                </c:pt>
                <c:pt idx="10">
                  <c:v>70.819999999999993</c:v>
                </c:pt>
                <c:pt idx="11">
                  <c:v>71.150000000000006</c:v>
                </c:pt>
                <c:pt idx="12">
                  <c:v>71.209999999999994</c:v>
                </c:pt>
                <c:pt idx="13">
                  <c:v>71.650000000000006</c:v>
                </c:pt>
                <c:pt idx="14">
                  <c:v>71.650000000000006</c:v>
                </c:pt>
                <c:pt idx="15">
                  <c:v>72.150000000000006</c:v>
                </c:pt>
                <c:pt idx="16">
                  <c:v>72.48</c:v>
                </c:pt>
                <c:pt idx="17">
                  <c:v>72.58</c:v>
                </c:pt>
                <c:pt idx="18">
                  <c:v>72.63</c:v>
                </c:pt>
                <c:pt idx="19">
                  <c:v>72.87</c:v>
                </c:pt>
                <c:pt idx="20">
                  <c:v>73.37</c:v>
                </c:pt>
                <c:pt idx="21">
                  <c:v>73.67</c:v>
                </c:pt>
                <c:pt idx="22">
                  <c:v>74.05</c:v>
                </c:pt>
                <c:pt idx="23">
                  <c:v>74.709999999999994</c:v>
                </c:pt>
                <c:pt idx="24">
                  <c:v>74.91</c:v>
                </c:pt>
                <c:pt idx="25">
                  <c:v>74.989999999999995</c:v>
                </c:pt>
                <c:pt idx="26">
                  <c:v>74.989999999999995</c:v>
                </c:pt>
                <c:pt idx="27">
                  <c:v>75.03</c:v>
                </c:pt>
                <c:pt idx="28">
                  <c:v>75.05</c:v>
                </c:pt>
                <c:pt idx="29">
                  <c:v>75.42</c:v>
                </c:pt>
                <c:pt idx="30">
                  <c:v>75.44</c:v>
                </c:pt>
                <c:pt idx="31">
                  <c:v>75.58</c:v>
                </c:pt>
                <c:pt idx="32">
                  <c:v>75.81</c:v>
                </c:pt>
                <c:pt idx="33">
                  <c:v>75.88</c:v>
                </c:pt>
                <c:pt idx="34">
                  <c:v>76.040000000000006</c:v>
                </c:pt>
                <c:pt idx="35">
                  <c:v>76.430000000000007</c:v>
                </c:pt>
                <c:pt idx="36">
                  <c:v>76.650000000000006</c:v>
                </c:pt>
                <c:pt idx="37">
                  <c:v>76.680000000000007</c:v>
                </c:pt>
                <c:pt idx="38">
                  <c:v>76.75</c:v>
                </c:pt>
                <c:pt idx="39">
                  <c:v>76.86</c:v>
                </c:pt>
                <c:pt idx="40">
                  <c:v>77.03</c:v>
                </c:pt>
                <c:pt idx="41">
                  <c:v>77.2</c:v>
                </c:pt>
                <c:pt idx="42">
                  <c:v>77.27</c:v>
                </c:pt>
                <c:pt idx="43">
                  <c:v>77.42</c:v>
                </c:pt>
                <c:pt idx="44">
                  <c:v>77.56</c:v>
                </c:pt>
                <c:pt idx="45">
                  <c:v>77.760000000000005</c:v>
                </c:pt>
                <c:pt idx="46">
                  <c:v>77.8</c:v>
                </c:pt>
                <c:pt idx="47">
                  <c:v>78.489999999999995</c:v>
                </c:pt>
                <c:pt idx="48">
                  <c:v>78.8</c:v>
                </c:pt>
                <c:pt idx="49">
                  <c:v>78.81</c:v>
                </c:pt>
                <c:pt idx="50">
                  <c:v>78.88</c:v>
                </c:pt>
                <c:pt idx="51">
                  <c:v>78.930000000000007</c:v>
                </c:pt>
                <c:pt idx="52">
                  <c:v>79.12</c:v>
                </c:pt>
                <c:pt idx="53">
                  <c:v>79.14</c:v>
                </c:pt>
                <c:pt idx="54">
                  <c:v>79.2</c:v>
                </c:pt>
                <c:pt idx="55">
                  <c:v>79.42</c:v>
                </c:pt>
                <c:pt idx="56">
                  <c:v>79.48</c:v>
                </c:pt>
                <c:pt idx="57">
                  <c:v>79.61</c:v>
                </c:pt>
                <c:pt idx="58">
                  <c:v>79.89</c:v>
                </c:pt>
                <c:pt idx="59">
                  <c:v>79.89</c:v>
                </c:pt>
                <c:pt idx="60">
                  <c:v>79.92</c:v>
                </c:pt>
                <c:pt idx="61">
                  <c:v>80.040000000000006</c:v>
                </c:pt>
                <c:pt idx="62">
                  <c:v>80.099999999999994</c:v>
                </c:pt>
                <c:pt idx="63">
                  <c:v>80.12</c:v>
                </c:pt>
                <c:pt idx="64">
                  <c:v>80.23</c:v>
                </c:pt>
                <c:pt idx="65">
                  <c:v>80.260000000000005</c:v>
                </c:pt>
                <c:pt idx="66">
                  <c:v>80.260000000000005</c:v>
                </c:pt>
                <c:pt idx="67">
                  <c:v>80.319999999999993</c:v>
                </c:pt>
                <c:pt idx="68">
                  <c:v>80.33</c:v>
                </c:pt>
                <c:pt idx="69">
                  <c:v>80.45</c:v>
                </c:pt>
                <c:pt idx="70">
                  <c:v>80.47</c:v>
                </c:pt>
                <c:pt idx="71">
                  <c:v>80.58</c:v>
                </c:pt>
                <c:pt idx="72">
                  <c:v>80.59</c:v>
                </c:pt>
                <c:pt idx="73">
                  <c:v>80.69</c:v>
                </c:pt>
                <c:pt idx="74">
                  <c:v>80.75</c:v>
                </c:pt>
                <c:pt idx="75">
                  <c:v>80.78</c:v>
                </c:pt>
                <c:pt idx="76">
                  <c:v>80.78</c:v>
                </c:pt>
                <c:pt idx="77">
                  <c:v>80.8</c:v>
                </c:pt>
                <c:pt idx="78">
                  <c:v>80.83</c:v>
                </c:pt>
                <c:pt idx="79">
                  <c:v>80.89</c:v>
                </c:pt>
                <c:pt idx="80">
                  <c:v>80.92</c:v>
                </c:pt>
                <c:pt idx="81">
                  <c:v>80.95</c:v>
                </c:pt>
                <c:pt idx="82">
                  <c:v>81.010000000000005</c:v>
                </c:pt>
                <c:pt idx="83">
                  <c:v>81.11</c:v>
                </c:pt>
                <c:pt idx="84">
                  <c:v>81.209999999999994</c:v>
                </c:pt>
                <c:pt idx="85">
                  <c:v>81.400000000000006</c:v>
                </c:pt>
                <c:pt idx="86">
                  <c:v>81.41</c:v>
                </c:pt>
                <c:pt idx="87">
                  <c:v>81.42</c:v>
                </c:pt>
                <c:pt idx="88">
                  <c:v>81.47</c:v>
                </c:pt>
                <c:pt idx="89">
                  <c:v>81.540000000000006</c:v>
                </c:pt>
                <c:pt idx="90">
                  <c:v>81.569999999999993</c:v>
                </c:pt>
                <c:pt idx="91">
                  <c:v>81.680000000000007</c:v>
                </c:pt>
                <c:pt idx="92">
                  <c:v>81.7</c:v>
                </c:pt>
                <c:pt idx="93">
                  <c:v>81.78</c:v>
                </c:pt>
                <c:pt idx="94">
                  <c:v>81.790000000000006</c:v>
                </c:pt>
                <c:pt idx="95">
                  <c:v>81.8</c:v>
                </c:pt>
                <c:pt idx="96">
                  <c:v>81.92</c:v>
                </c:pt>
                <c:pt idx="97">
                  <c:v>81.95</c:v>
                </c:pt>
                <c:pt idx="98">
                  <c:v>81.99</c:v>
                </c:pt>
                <c:pt idx="99">
                  <c:v>82.03</c:v>
                </c:pt>
                <c:pt idx="100">
                  <c:v>82.11</c:v>
                </c:pt>
                <c:pt idx="101">
                  <c:v>82.12</c:v>
                </c:pt>
                <c:pt idx="102">
                  <c:v>82.14</c:v>
                </c:pt>
                <c:pt idx="103">
                  <c:v>82.25</c:v>
                </c:pt>
                <c:pt idx="104">
                  <c:v>82.42</c:v>
                </c:pt>
                <c:pt idx="105">
                  <c:v>82.45</c:v>
                </c:pt>
                <c:pt idx="106">
                  <c:v>82.45</c:v>
                </c:pt>
                <c:pt idx="107">
                  <c:v>82.53</c:v>
                </c:pt>
                <c:pt idx="108">
                  <c:v>82.64</c:v>
                </c:pt>
                <c:pt idx="109">
                  <c:v>82.7</c:v>
                </c:pt>
                <c:pt idx="110">
                  <c:v>82.75</c:v>
                </c:pt>
                <c:pt idx="111">
                  <c:v>82.75</c:v>
                </c:pt>
                <c:pt idx="112">
                  <c:v>82.89</c:v>
                </c:pt>
                <c:pt idx="113">
                  <c:v>82.91</c:v>
                </c:pt>
                <c:pt idx="114">
                  <c:v>82.92</c:v>
                </c:pt>
                <c:pt idx="115">
                  <c:v>82.95</c:v>
                </c:pt>
                <c:pt idx="116">
                  <c:v>83.09</c:v>
                </c:pt>
                <c:pt idx="117">
                  <c:v>83.18</c:v>
                </c:pt>
                <c:pt idx="118">
                  <c:v>83.25</c:v>
                </c:pt>
                <c:pt idx="119">
                  <c:v>83.3</c:v>
                </c:pt>
                <c:pt idx="120">
                  <c:v>83.4</c:v>
                </c:pt>
                <c:pt idx="121">
                  <c:v>83.53</c:v>
                </c:pt>
                <c:pt idx="122">
                  <c:v>83.6</c:v>
                </c:pt>
                <c:pt idx="123">
                  <c:v>83.63</c:v>
                </c:pt>
                <c:pt idx="124">
                  <c:v>83.64</c:v>
                </c:pt>
                <c:pt idx="125">
                  <c:v>83.66</c:v>
                </c:pt>
                <c:pt idx="126">
                  <c:v>83.68</c:v>
                </c:pt>
                <c:pt idx="127">
                  <c:v>83.7</c:v>
                </c:pt>
                <c:pt idx="128">
                  <c:v>83.71</c:v>
                </c:pt>
                <c:pt idx="129">
                  <c:v>83.8</c:v>
                </c:pt>
                <c:pt idx="130">
                  <c:v>84.05</c:v>
                </c:pt>
                <c:pt idx="131">
                  <c:v>84.2</c:v>
                </c:pt>
                <c:pt idx="132">
                  <c:v>84.3</c:v>
                </c:pt>
                <c:pt idx="133">
                  <c:v>84.31</c:v>
                </c:pt>
                <c:pt idx="134">
                  <c:v>84.34</c:v>
                </c:pt>
                <c:pt idx="135">
                  <c:v>84.38</c:v>
                </c:pt>
                <c:pt idx="136">
                  <c:v>84.42</c:v>
                </c:pt>
                <c:pt idx="137">
                  <c:v>84.55</c:v>
                </c:pt>
                <c:pt idx="138">
                  <c:v>84.55</c:v>
                </c:pt>
                <c:pt idx="139">
                  <c:v>84.61</c:v>
                </c:pt>
                <c:pt idx="140">
                  <c:v>84.61</c:v>
                </c:pt>
                <c:pt idx="141">
                  <c:v>84.66</c:v>
                </c:pt>
                <c:pt idx="142">
                  <c:v>84.75</c:v>
                </c:pt>
                <c:pt idx="143">
                  <c:v>84.78</c:v>
                </c:pt>
                <c:pt idx="144">
                  <c:v>84.81</c:v>
                </c:pt>
                <c:pt idx="145">
                  <c:v>84.87</c:v>
                </c:pt>
                <c:pt idx="146">
                  <c:v>84.93</c:v>
                </c:pt>
                <c:pt idx="147">
                  <c:v>84.94</c:v>
                </c:pt>
                <c:pt idx="148">
                  <c:v>84.94</c:v>
                </c:pt>
                <c:pt idx="149">
                  <c:v>84.96</c:v>
                </c:pt>
                <c:pt idx="150">
                  <c:v>85.05</c:v>
                </c:pt>
                <c:pt idx="151">
                  <c:v>85.18</c:v>
                </c:pt>
                <c:pt idx="152">
                  <c:v>85.22</c:v>
                </c:pt>
                <c:pt idx="153">
                  <c:v>85.23</c:v>
                </c:pt>
                <c:pt idx="154">
                  <c:v>85.25</c:v>
                </c:pt>
                <c:pt idx="155">
                  <c:v>85.3</c:v>
                </c:pt>
                <c:pt idx="156">
                  <c:v>85.36</c:v>
                </c:pt>
                <c:pt idx="157">
                  <c:v>85.45</c:v>
                </c:pt>
                <c:pt idx="158">
                  <c:v>85.47</c:v>
                </c:pt>
                <c:pt idx="159">
                  <c:v>85.54</c:v>
                </c:pt>
                <c:pt idx="160">
                  <c:v>85.54</c:v>
                </c:pt>
                <c:pt idx="161">
                  <c:v>85.59</c:v>
                </c:pt>
                <c:pt idx="162">
                  <c:v>85.59</c:v>
                </c:pt>
                <c:pt idx="163">
                  <c:v>85.67</c:v>
                </c:pt>
                <c:pt idx="164">
                  <c:v>85.69</c:v>
                </c:pt>
                <c:pt idx="165">
                  <c:v>85.85</c:v>
                </c:pt>
                <c:pt idx="166">
                  <c:v>85.86</c:v>
                </c:pt>
                <c:pt idx="167">
                  <c:v>86</c:v>
                </c:pt>
                <c:pt idx="168">
                  <c:v>86.09</c:v>
                </c:pt>
                <c:pt idx="169">
                  <c:v>86.15</c:v>
                </c:pt>
                <c:pt idx="170">
                  <c:v>86.22</c:v>
                </c:pt>
                <c:pt idx="171">
                  <c:v>86.31</c:v>
                </c:pt>
                <c:pt idx="172">
                  <c:v>86.35</c:v>
                </c:pt>
                <c:pt idx="173">
                  <c:v>86.41</c:v>
                </c:pt>
                <c:pt idx="174">
                  <c:v>86.42</c:v>
                </c:pt>
                <c:pt idx="175">
                  <c:v>86.49</c:v>
                </c:pt>
                <c:pt idx="176">
                  <c:v>86.55</c:v>
                </c:pt>
                <c:pt idx="177">
                  <c:v>86.58</c:v>
                </c:pt>
                <c:pt idx="178">
                  <c:v>86.62</c:v>
                </c:pt>
                <c:pt idx="179">
                  <c:v>86.65</c:v>
                </c:pt>
                <c:pt idx="180">
                  <c:v>86.68</c:v>
                </c:pt>
                <c:pt idx="181">
                  <c:v>86.72</c:v>
                </c:pt>
                <c:pt idx="182">
                  <c:v>86.76</c:v>
                </c:pt>
                <c:pt idx="183">
                  <c:v>86.85</c:v>
                </c:pt>
                <c:pt idx="184">
                  <c:v>86.89</c:v>
                </c:pt>
                <c:pt idx="185">
                  <c:v>86.9</c:v>
                </c:pt>
                <c:pt idx="186">
                  <c:v>87.02</c:v>
                </c:pt>
                <c:pt idx="187">
                  <c:v>87.02</c:v>
                </c:pt>
                <c:pt idx="188">
                  <c:v>87.06</c:v>
                </c:pt>
                <c:pt idx="189">
                  <c:v>87.08</c:v>
                </c:pt>
                <c:pt idx="190">
                  <c:v>87.16</c:v>
                </c:pt>
                <c:pt idx="191">
                  <c:v>87.17</c:v>
                </c:pt>
                <c:pt idx="192">
                  <c:v>87.2</c:v>
                </c:pt>
                <c:pt idx="193">
                  <c:v>87.2</c:v>
                </c:pt>
                <c:pt idx="194">
                  <c:v>87.24</c:v>
                </c:pt>
                <c:pt idx="195">
                  <c:v>87.24</c:v>
                </c:pt>
                <c:pt idx="196">
                  <c:v>87.26</c:v>
                </c:pt>
                <c:pt idx="197">
                  <c:v>87.37</c:v>
                </c:pt>
                <c:pt idx="198">
                  <c:v>87.38</c:v>
                </c:pt>
                <c:pt idx="199">
                  <c:v>87.43</c:v>
                </c:pt>
                <c:pt idx="200">
                  <c:v>87.54</c:v>
                </c:pt>
                <c:pt idx="201">
                  <c:v>87.56</c:v>
                </c:pt>
                <c:pt idx="202">
                  <c:v>87.57</c:v>
                </c:pt>
                <c:pt idx="203">
                  <c:v>87.57</c:v>
                </c:pt>
                <c:pt idx="204">
                  <c:v>87.57</c:v>
                </c:pt>
                <c:pt idx="205">
                  <c:v>87.58</c:v>
                </c:pt>
                <c:pt idx="206">
                  <c:v>87.6</c:v>
                </c:pt>
                <c:pt idx="207">
                  <c:v>87.6</c:v>
                </c:pt>
                <c:pt idx="208">
                  <c:v>87.71</c:v>
                </c:pt>
                <c:pt idx="209">
                  <c:v>87.71</c:v>
                </c:pt>
                <c:pt idx="210">
                  <c:v>87.71</c:v>
                </c:pt>
                <c:pt idx="211">
                  <c:v>87.75</c:v>
                </c:pt>
                <c:pt idx="212">
                  <c:v>87.77</c:v>
                </c:pt>
                <c:pt idx="213">
                  <c:v>87.79</c:v>
                </c:pt>
                <c:pt idx="214">
                  <c:v>87.79</c:v>
                </c:pt>
                <c:pt idx="215">
                  <c:v>87.79</c:v>
                </c:pt>
                <c:pt idx="216">
                  <c:v>87.81</c:v>
                </c:pt>
                <c:pt idx="217">
                  <c:v>87.81</c:v>
                </c:pt>
                <c:pt idx="218">
                  <c:v>87.82</c:v>
                </c:pt>
                <c:pt idx="219">
                  <c:v>87.86</c:v>
                </c:pt>
                <c:pt idx="220">
                  <c:v>87.86</c:v>
                </c:pt>
                <c:pt idx="221">
                  <c:v>87.95</c:v>
                </c:pt>
                <c:pt idx="222">
                  <c:v>88.13</c:v>
                </c:pt>
                <c:pt idx="223">
                  <c:v>88.15</c:v>
                </c:pt>
                <c:pt idx="224">
                  <c:v>88.16</c:v>
                </c:pt>
                <c:pt idx="225">
                  <c:v>88.19</c:v>
                </c:pt>
                <c:pt idx="226">
                  <c:v>88.22</c:v>
                </c:pt>
                <c:pt idx="227">
                  <c:v>88.24</c:v>
                </c:pt>
                <c:pt idx="228">
                  <c:v>88.28</c:v>
                </c:pt>
                <c:pt idx="229">
                  <c:v>88.47</c:v>
                </c:pt>
                <c:pt idx="230">
                  <c:v>88.47</c:v>
                </c:pt>
                <c:pt idx="231">
                  <c:v>88.5</c:v>
                </c:pt>
                <c:pt idx="232">
                  <c:v>88.53</c:v>
                </c:pt>
                <c:pt idx="233">
                  <c:v>88.55</c:v>
                </c:pt>
                <c:pt idx="234">
                  <c:v>88.67</c:v>
                </c:pt>
                <c:pt idx="235">
                  <c:v>88.74</c:v>
                </c:pt>
                <c:pt idx="236">
                  <c:v>88.76</c:v>
                </c:pt>
                <c:pt idx="237">
                  <c:v>88.87</c:v>
                </c:pt>
                <c:pt idx="238">
                  <c:v>88.87</c:v>
                </c:pt>
                <c:pt idx="239">
                  <c:v>88.88</c:v>
                </c:pt>
                <c:pt idx="240">
                  <c:v>88.9</c:v>
                </c:pt>
                <c:pt idx="241">
                  <c:v>88.91</c:v>
                </c:pt>
                <c:pt idx="242">
                  <c:v>88.98</c:v>
                </c:pt>
                <c:pt idx="243">
                  <c:v>89.05</c:v>
                </c:pt>
                <c:pt idx="244">
                  <c:v>89.05</c:v>
                </c:pt>
                <c:pt idx="245">
                  <c:v>89.06</c:v>
                </c:pt>
                <c:pt idx="246">
                  <c:v>89.1</c:v>
                </c:pt>
                <c:pt idx="247">
                  <c:v>89.1</c:v>
                </c:pt>
                <c:pt idx="248">
                  <c:v>89.11</c:v>
                </c:pt>
                <c:pt idx="249">
                  <c:v>89.16</c:v>
                </c:pt>
                <c:pt idx="250">
                  <c:v>89.16</c:v>
                </c:pt>
                <c:pt idx="251">
                  <c:v>89.2</c:v>
                </c:pt>
                <c:pt idx="252">
                  <c:v>89.22</c:v>
                </c:pt>
                <c:pt idx="253">
                  <c:v>89.26</c:v>
                </c:pt>
                <c:pt idx="254">
                  <c:v>89.27</c:v>
                </c:pt>
                <c:pt idx="255">
                  <c:v>89.28</c:v>
                </c:pt>
                <c:pt idx="256">
                  <c:v>89.31</c:v>
                </c:pt>
                <c:pt idx="257">
                  <c:v>89.32</c:v>
                </c:pt>
                <c:pt idx="258">
                  <c:v>89.32</c:v>
                </c:pt>
                <c:pt idx="259">
                  <c:v>89.34</c:v>
                </c:pt>
                <c:pt idx="260">
                  <c:v>89.39</c:v>
                </c:pt>
                <c:pt idx="261">
                  <c:v>89.4</c:v>
                </c:pt>
                <c:pt idx="262">
                  <c:v>89.42</c:v>
                </c:pt>
                <c:pt idx="263">
                  <c:v>89.43</c:v>
                </c:pt>
                <c:pt idx="264">
                  <c:v>89.45</c:v>
                </c:pt>
                <c:pt idx="265">
                  <c:v>89.52</c:v>
                </c:pt>
                <c:pt idx="266">
                  <c:v>89.6</c:v>
                </c:pt>
                <c:pt idx="267">
                  <c:v>89.66</c:v>
                </c:pt>
                <c:pt idx="268">
                  <c:v>89.69</c:v>
                </c:pt>
                <c:pt idx="269">
                  <c:v>89.7</c:v>
                </c:pt>
                <c:pt idx="270">
                  <c:v>89.74</c:v>
                </c:pt>
                <c:pt idx="271">
                  <c:v>89.78</c:v>
                </c:pt>
                <c:pt idx="272">
                  <c:v>89.84</c:v>
                </c:pt>
                <c:pt idx="273">
                  <c:v>89.85</c:v>
                </c:pt>
                <c:pt idx="274">
                  <c:v>89.87</c:v>
                </c:pt>
                <c:pt idx="275">
                  <c:v>89.88</c:v>
                </c:pt>
                <c:pt idx="276">
                  <c:v>89.93</c:v>
                </c:pt>
                <c:pt idx="277">
                  <c:v>89.95</c:v>
                </c:pt>
                <c:pt idx="278">
                  <c:v>89.98</c:v>
                </c:pt>
                <c:pt idx="279">
                  <c:v>90.08</c:v>
                </c:pt>
                <c:pt idx="280">
                  <c:v>90.14</c:v>
                </c:pt>
                <c:pt idx="281">
                  <c:v>90.16</c:v>
                </c:pt>
                <c:pt idx="282">
                  <c:v>90.16</c:v>
                </c:pt>
                <c:pt idx="283">
                  <c:v>90.22</c:v>
                </c:pt>
                <c:pt idx="284">
                  <c:v>90.28</c:v>
                </c:pt>
                <c:pt idx="285">
                  <c:v>90.45</c:v>
                </c:pt>
                <c:pt idx="286">
                  <c:v>90.47</c:v>
                </c:pt>
                <c:pt idx="287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D8-4AB2-A0A9-F876067E0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EP13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'[4]ep13 (sort)'!$D$19:$D$306</c:f>
              <c:numCache>
                <c:formatCode>General</c:formatCode>
                <c:ptCount val="288"/>
                <c:pt idx="0">
                  <c:v>125.94168000000006</c:v>
                </c:pt>
                <c:pt idx="1">
                  <c:v>136.00215999999998</c:v>
                </c:pt>
                <c:pt idx="2">
                  <c:v>138.75360000000001</c:v>
                </c:pt>
                <c:pt idx="3">
                  <c:v>139.56384000000003</c:v>
                </c:pt>
                <c:pt idx="4">
                  <c:v>139.63135999999997</c:v>
                </c:pt>
                <c:pt idx="5">
                  <c:v>140.27280000000002</c:v>
                </c:pt>
                <c:pt idx="6">
                  <c:v>140.35720000000001</c:v>
                </c:pt>
                <c:pt idx="7">
                  <c:v>140.64415999999997</c:v>
                </c:pt>
                <c:pt idx="8">
                  <c:v>140.76231999999993</c:v>
                </c:pt>
                <c:pt idx="9">
                  <c:v>140.86359999999999</c:v>
                </c:pt>
                <c:pt idx="10">
                  <c:v>141.04928000000007</c:v>
                </c:pt>
                <c:pt idx="11">
                  <c:v>141.45439999999999</c:v>
                </c:pt>
                <c:pt idx="12">
                  <c:v>141.55568000000005</c:v>
                </c:pt>
                <c:pt idx="13">
                  <c:v>142.06208000000007</c:v>
                </c:pt>
                <c:pt idx="14">
                  <c:v>142.12960000000001</c:v>
                </c:pt>
                <c:pt idx="15">
                  <c:v>142.26464000000004</c:v>
                </c:pt>
                <c:pt idx="16">
                  <c:v>142.29840000000002</c:v>
                </c:pt>
                <c:pt idx="17">
                  <c:v>142.29840000000002</c:v>
                </c:pt>
                <c:pt idx="18">
                  <c:v>142.29840000000002</c:v>
                </c:pt>
                <c:pt idx="19">
                  <c:v>142.46719999999999</c:v>
                </c:pt>
                <c:pt idx="20">
                  <c:v>142.46719999999999</c:v>
                </c:pt>
                <c:pt idx="21">
                  <c:v>143.05799999999999</c:v>
                </c:pt>
                <c:pt idx="22">
                  <c:v>143.26055999999997</c:v>
                </c:pt>
                <c:pt idx="23">
                  <c:v>143.36184000000003</c:v>
                </c:pt>
                <c:pt idx="24">
                  <c:v>143.66568000000007</c:v>
                </c:pt>
                <c:pt idx="25">
                  <c:v>143.96951999999993</c:v>
                </c:pt>
                <c:pt idx="26">
                  <c:v>144.05391999999995</c:v>
                </c:pt>
                <c:pt idx="27">
                  <c:v>144.17208000000008</c:v>
                </c:pt>
                <c:pt idx="28">
                  <c:v>144.17208000000008</c:v>
                </c:pt>
                <c:pt idx="29">
                  <c:v>144.9992</c:v>
                </c:pt>
                <c:pt idx="30">
                  <c:v>145.47184000000004</c:v>
                </c:pt>
                <c:pt idx="31">
                  <c:v>145.8432</c:v>
                </c:pt>
                <c:pt idx="32">
                  <c:v>146.26519999999999</c:v>
                </c:pt>
                <c:pt idx="33">
                  <c:v>146.51840000000001</c:v>
                </c:pt>
                <c:pt idx="34">
                  <c:v>146.51840000000001</c:v>
                </c:pt>
                <c:pt idx="35">
                  <c:v>146.85599999999999</c:v>
                </c:pt>
                <c:pt idx="36">
                  <c:v>146.97415999999998</c:v>
                </c:pt>
                <c:pt idx="37">
                  <c:v>147.05855999999997</c:v>
                </c:pt>
                <c:pt idx="38">
                  <c:v>147.36240000000001</c:v>
                </c:pt>
                <c:pt idx="39">
                  <c:v>147.53120000000001</c:v>
                </c:pt>
                <c:pt idx="40">
                  <c:v>147.97008000000005</c:v>
                </c:pt>
                <c:pt idx="41">
                  <c:v>147.97008000000005</c:v>
                </c:pt>
                <c:pt idx="42">
                  <c:v>148.0376</c:v>
                </c:pt>
                <c:pt idx="43">
                  <c:v>148.37520000000001</c:v>
                </c:pt>
                <c:pt idx="44">
                  <c:v>148.45959999999999</c:v>
                </c:pt>
                <c:pt idx="45">
                  <c:v>148.6284</c:v>
                </c:pt>
                <c:pt idx="46">
                  <c:v>148.96600000000001</c:v>
                </c:pt>
                <c:pt idx="47">
                  <c:v>148.96600000000001</c:v>
                </c:pt>
                <c:pt idx="48">
                  <c:v>149.0504</c:v>
                </c:pt>
                <c:pt idx="49">
                  <c:v>149.13480000000001</c:v>
                </c:pt>
                <c:pt idx="50">
                  <c:v>149.2192</c:v>
                </c:pt>
                <c:pt idx="51">
                  <c:v>149.26984000000004</c:v>
                </c:pt>
                <c:pt idx="52">
                  <c:v>149.38800000000001</c:v>
                </c:pt>
                <c:pt idx="53">
                  <c:v>149.38800000000001</c:v>
                </c:pt>
                <c:pt idx="54">
                  <c:v>149.38800000000001</c:v>
                </c:pt>
                <c:pt idx="55">
                  <c:v>149.47239999999999</c:v>
                </c:pt>
                <c:pt idx="56">
                  <c:v>149.47239999999999</c:v>
                </c:pt>
                <c:pt idx="57">
                  <c:v>149.55680000000001</c:v>
                </c:pt>
                <c:pt idx="58">
                  <c:v>149.67495999999997</c:v>
                </c:pt>
                <c:pt idx="59">
                  <c:v>149.67495999999997</c:v>
                </c:pt>
                <c:pt idx="60">
                  <c:v>149.67495999999997</c:v>
                </c:pt>
                <c:pt idx="61">
                  <c:v>149.72560000000001</c:v>
                </c:pt>
                <c:pt idx="62">
                  <c:v>149.75935999999999</c:v>
                </c:pt>
                <c:pt idx="63">
                  <c:v>149.86064000000005</c:v>
                </c:pt>
                <c:pt idx="64">
                  <c:v>150.06319999999999</c:v>
                </c:pt>
                <c:pt idx="65">
                  <c:v>150.06319999999999</c:v>
                </c:pt>
                <c:pt idx="66">
                  <c:v>150.06319999999999</c:v>
                </c:pt>
                <c:pt idx="67">
                  <c:v>150.16448000000005</c:v>
                </c:pt>
                <c:pt idx="68">
                  <c:v>150.16448000000005</c:v>
                </c:pt>
                <c:pt idx="69">
                  <c:v>150.26575999999997</c:v>
                </c:pt>
                <c:pt idx="70">
                  <c:v>150.4008</c:v>
                </c:pt>
                <c:pt idx="71">
                  <c:v>150.48519999999999</c:v>
                </c:pt>
                <c:pt idx="72">
                  <c:v>150.75528000000006</c:v>
                </c:pt>
                <c:pt idx="73">
                  <c:v>150.75528000000006</c:v>
                </c:pt>
                <c:pt idx="74">
                  <c:v>150.8228</c:v>
                </c:pt>
                <c:pt idx="75">
                  <c:v>150.8228</c:v>
                </c:pt>
                <c:pt idx="76">
                  <c:v>150.85655999999997</c:v>
                </c:pt>
                <c:pt idx="77">
                  <c:v>150.95784000000003</c:v>
                </c:pt>
                <c:pt idx="78">
                  <c:v>151.05911999999995</c:v>
                </c:pt>
                <c:pt idx="79">
                  <c:v>151.16040000000001</c:v>
                </c:pt>
                <c:pt idx="80">
                  <c:v>151.85248000000007</c:v>
                </c:pt>
                <c:pt idx="81">
                  <c:v>151.95375999999999</c:v>
                </c:pt>
                <c:pt idx="82">
                  <c:v>152.2576</c:v>
                </c:pt>
                <c:pt idx="83">
                  <c:v>152.4264</c:v>
                </c:pt>
                <c:pt idx="84">
                  <c:v>152.54455999999996</c:v>
                </c:pt>
                <c:pt idx="85">
                  <c:v>152.64584000000005</c:v>
                </c:pt>
                <c:pt idx="86">
                  <c:v>152.74711999999994</c:v>
                </c:pt>
                <c:pt idx="87">
                  <c:v>153.05095999999998</c:v>
                </c:pt>
                <c:pt idx="88">
                  <c:v>153.25351999999995</c:v>
                </c:pt>
                <c:pt idx="89">
                  <c:v>153.25351999999995</c:v>
                </c:pt>
                <c:pt idx="90">
                  <c:v>153.4392</c:v>
                </c:pt>
                <c:pt idx="91">
                  <c:v>153.4392</c:v>
                </c:pt>
                <c:pt idx="92">
                  <c:v>153.608</c:v>
                </c:pt>
                <c:pt idx="93">
                  <c:v>153.64175999999998</c:v>
                </c:pt>
                <c:pt idx="94">
                  <c:v>153.77680000000001</c:v>
                </c:pt>
                <c:pt idx="95">
                  <c:v>154.11440000000002</c:v>
                </c:pt>
                <c:pt idx="96">
                  <c:v>154.23255999999998</c:v>
                </c:pt>
                <c:pt idx="97">
                  <c:v>154.28319999999999</c:v>
                </c:pt>
                <c:pt idx="98">
                  <c:v>154.33384000000004</c:v>
                </c:pt>
                <c:pt idx="99">
                  <c:v>154.43511999999996</c:v>
                </c:pt>
                <c:pt idx="100">
                  <c:v>154.452</c:v>
                </c:pt>
                <c:pt idx="101">
                  <c:v>155.29599999999999</c:v>
                </c:pt>
                <c:pt idx="102">
                  <c:v>155.4648</c:v>
                </c:pt>
                <c:pt idx="103">
                  <c:v>156.14000000000001</c:v>
                </c:pt>
                <c:pt idx="104">
                  <c:v>156.20751999999993</c:v>
                </c:pt>
                <c:pt idx="105">
                  <c:v>156.32568000000006</c:v>
                </c:pt>
                <c:pt idx="106">
                  <c:v>156.32568000000006</c:v>
                </c:pt>
                <c:pt idx="107">
                  <c:v>156.4776</c:v>
                </c:pt>
                <c:pt idx="108">
                  <c:v>156.8152</c:v>
                </c:pt>
                <c:pt idx="109">
                  <c:v>156.91648000000006</c:v>
                </c:pt>
                <c:pt idx="110">
                  <c:v>156.98400000000001</c:v>
                </c:pt>
                <c:pt idx="111">
                  <c:v>157.15280000000001</c:v>
                </c:pt>
                <c:pt idx="112">
                  <c:v>157.32160000000002</c:v>
                </c:pt>
                <c:pt idx="113">
                  <c:v>157.32160000000002</c:v>
                </c:pt>
                <c:pt idx="114">
                  <c:v>157.828</c:v>
                </c:pt>
                <c:pt idx="115">
                  <c:v>157.99680000000001</c:v>
                </c:pt>
                <c:pt idx="116">
                  <c:v>158.16560000000001</c:v>
                </c:pt>
                <c:pt idx="117">
                  <c:v>158.28375999999997</c:v>
                </c:pt>
                <c:pt idx="118">
                  <c:v>158.50319999999999</c:v>
                </c:pt>
                <c:pt idx="119">
                  <c:v>158.68888000000007</c:v>
                </c:pt>
                <c:pt idx="120">
                  <c:v>159.00960000000001</c:v>
                </c:pt>
                <c:pt idx="121">
                  <c:v>159.17840000000001</c:v>
                </c:pt>
                <c:pt idx="122">
                  <c:v>159.34720000000002</c:v>
                </c:pt>
                <c:pt idx="123">
                  <c:v>159.38095999999999</c:v>
                </c:pt>
                <c:pt idx="124">
                  <c:v>159.6848</c:v>
                </c:pt>
                <c:pt idx="125">
                  <c:v>159.8536</c:v>
                </c:pt>
                <c:pt idx="126">
                  <c:v>160.0224</c:v>
                </c:pt>
                <c:pt idx="127">
                  <c:v>160.25871999999995</c:v>
                </c:pt>
                <c:pt idx="128">
                  <c:v>160.25871999999995</c:v>
                </c:pt>
                <c:pt idx="129">
                  <c:v>160.25871999999995</c:v>
                </c:pt>
                <c:pt idx="130">
                  <c:v>160.36000000000001</c:v>
                </c:pt>
                <c:pt idx="131">
                  <c:v>160.36000000000001</c:v>
                </c:pt>
                <c:pt idx="132">
                  <c:v>160.36000000000001</c:v>
                </c:pt>
                <c:pt idx="133">
                  <c:v>161.37280000000001</c:v>
                </c:pt>
                <c:pt idx="134">
                  <c:v>161.44031999999996</c:v>
                </c:pt>
                <c:pt idx="135">
                  <c:v>161.71039999999999</c:v>
                </c:pt>
                <c:pt idx="136">
                  <c:v>161.92984000000004</c:v>
                </c:pt>
                <c:pt idx="137">
                  <c:v>162.048</c:v>
                </c:pt>
                <c:pt idx="138">
                  <c:v>162.048</c:v>
                </c:pt>
                <c:pt idx="139">
                  <c:v>162.09864000000005</c:v>
                </c:pt>
                <c:pt idx="140">
                  <c:v>162.21680000000001</c:v>
                </c:pt>
                <c:pt idx="141">
                  <c:v>162.21680000000001</c:v>
                </c:pt>
                <c:pt idx="142">
                  <c:v>162.38560000000001</c:v>
                </c:pt>
                <c:pt idx="143">
                  <c:v>162.892</c:v>
                </c:pt>
                <c:pt idx="144">
                  <c:v>162.90888000000007</c:v>
                </c:pt>
                <c:pt idx="145">
                  <c:v>163.0608</c:v>
                </c:pt>
                <c:pt idx="146">
                  <c:v>163.21271999999993</c:v>
                </c:pt>
                <c:pt idx="147">
                  <c:v>163.2296</c:v>
                </c:pt>
                <c:pt idx="148">
                  <c:v>163.41528000000008</c:v>
                </c:pt>
                <c:pt idx="149">
                  <c:v>163.41528000000008</c:v>
                </c:pt>
                <c:pt idx="150">
                  <c:v>163.56720000000001</c:v>
                </c:pt>
                <c:pt idx="151">
                  <c:v>163.60095999999999</c:v>
                </c:pt>
                <c:pt idx="152">
                  <c:v>163.60095999999999</c:v>
                </c:pt>
                <c:pt idx="153">
                  <c:v>163.80351999999993</c:v>
                </c:pt>
                <c:pt idx="154">
                  <c:v>164.19175999999999</c:v>
                </c:pt>
                <c:pt idx="155">
                  <c:v>164.41120000000001</c:v>
                </c:pt>
                <c:pt idx="156">
                  <c:v>164.47871999999995</c:v>
                </c:pt>
                <c:pt idx="157">
                  <c:v>164.68128000000007</c:v>
                </c:pt>
                <c:pt idx="158">
                  <c:v>164.88384000000005</c:v>
                </c:pt>
                <c:pt idx="159">
                  <c:v>164.98511999999994</c:v>
                </c:pt>
                <c:pt idx="160">
                  <c:v>164.98511999999994</c:v>
                </c:pt>
                <c:pt idx="161">
                  <c:v>165.06951999999995</c:v>
                </c:pt>
                <c:pt idx="162">
                  <c:v>165.0864</c:v>
                </c:pt>
                <c:pt idx="163">
                  <c:v>165.27208000000007</c:v>
                </c:pt>
                <c:pt idx="164">
                  <c:v>165.59280000000001</c:v>
                </c:pt>
                <c:pt idx="165">
                  <c:v>165.60968000000005</c:v>
                </c:pt>
                <c:pt idx="166">
                  <c:v>165.66031999999996</c:v>
                </c:pt>
                <c:pt idx="167">
                  <c:v>165.66031999999996</c:v>
                </c:pt>
                <c:pt idx="168">
                  <c:v>165.66031999999996</c:v>
                </c:pt>
                <c:pt idx="169">
                  <c:v>165.66031999999996</c:v>
                </c:pt>
                <c:pt idx="170">
                  <c:v>165.86288000000008</c:v>
                </c:pt>
                <c:pt idx="171">
                  <c:v>165.94728000000006</c:v>
                </c:pt>
                <c:pt idx="172">
                  <c:v>166.0992</c:v>
                </c:pt>
                <c:pt idx="173">
                  <c:v>166.0992</c:v>
                </c:pt>
                <c:pt idx="174">
                  <c:v>166.25111999999996</c:v>
                </c:pt>
                <c:pt idx="175">
                  <c:v>166.33551999999995</c:v>
                </c:pt>
                <c:pt idx="176">
                  <c:v>166.45368000000008</c:v>
                </c:pt>
                <c:pt idx="177">
                  <c:v>166.74064000000004</c:v>
                </c:pt>
                <c:pt idx="178">
                  <c:v>166.77440000000001</c:v>
                </c:pt>
                <c:pt idx="179">
                  <c:v>166.84191999999993</c:v>
                </c:pt>
                <c:pt idx="180">
                  <c:v>166.84191999999993</c:v>
                </c:pt>
                <c:pt idx="181">
                  <c:v>166.84191999999993</c:v>
                </c:pt>
                <c:pt idx="182">
                  <c:v>166.92631999999995</c:v>
                </c:pt>
                <c:pt idx="183">
                  <c:v>167.12888000000007</c:v>
                </c:pt>
                <c:pt idx="184">
                  <c:v>167.23015999999998</c:v>
                </c:pt>
                <c:pt idx="185">
                  <c:v>167.23015999999998</c:v>
                </c:pt>
                <c:pt idx="186">
                  <c:v>167.61840000000001</c:v>
                </c:pt>
                <c:pt idx="187">
                  <c:v>167.90535999999997</c:v>
                </c:pt>
                <c:pt idx="188">
                  <c:v>167.90535999999997</c:v>
                </c:pt>
                <c:pt idx="189">
                  <c:v>168.00664000000003</c:v>
                </c:pt>
                <c:pt idx="190">
                  <c:v>168.10791999999995</c:v>
                </c:pt>
                <c:pt idx="191">
                  <c:v>168.2936</c:v>
                </c:pt>
                <c:pt idx="192">
                  <c:v>168.2936</c:v>
                </c:pt>
                <c:pt idx="193">
                  <c:v>168.59744000000003</c:v>
                </c:pt>
                <c:pt idx="194">
                  <c:v>168.8844</c:v>
                </c:pt>
                <c:pt idx="195">
                  <c:v>168.96880000000002</c:v>
                </c:pt>
                <c:pt idx="196">
                  <c:v>168.98568000000006</c:v>
                </c:pt>
                <c:pt idx="197">
                  <c:v>169.07008000000008</c:v>
                </c:pt>
                <c:pt idx="198">
                  <c:v>169.13759999999999</c:v>
                </c:pt>
                <c:pt idx="199">
                  <c:v>169.37391999999994</c:v>
                </c:pt>
                <c:pt idx="200">
                  <c:v>169.37391999999994</c:v>
                </c:pt>
                <c:pt idx="201">
                  <c:v>169.45831999999996</c:v>
                </c:pt>
                <c:pt idx="202">
                  <c:v>169.45831999999996</c:v>
                </c:pt>
                <c:pt idx="203">
                  <c:v>169.57648000000006</c:v>
                </c:pt>
                <c:pt idx="204">
                  <c:v>169.64400000000001</c:v>
                </c:pt>
                <c:pt idx="205">
                  <c:v>169.72839999999999</c:v>
                </c:pt>
                <c:pt idx="206">
                  <c:v>169.76215999999997</c:v>
                </c:pt>
                <c:pt idx="207">
                  <c:v>169.81280000000001</c:v>
                </c:pt>
                <c:pt idx="208">
                  <c:v>169.96471999999994</c:v>
                </c:pt>
                <c:pt idx="209">
                  <c:v>169.98160000000001</c:v>
                </c:pt>
                <c:pt idx="210">
                  <c:v>170.15040000000002</c:v>
                </c:pt>
                <c:pt idx="211">
                  <c:v>170.25168000000008</c:v>
                </c:pt>
                <c:pt idx="212">
                  <c:v>170.42048000000005</c:v>
                </c:pt>
                <c:pt idx="213">
                  <c:v>170.53864000000004</c:v>
                </c:pt>
                <c:pt idx="214">
                  <c:v>170.82560000000001</c:v>
                </c:pt>
                <c:pt idx="215">
                  <c:v>171.21384000000003</c:v>
                </c:pt>
                <c:pt idx="216">
                  <c:v>171.21384000000003</c:v>
                </c:pt>
                <c:pt idx="217">
                  <c:v>171.21384000000003</c:v>
                </c:pt>
                <c:pt idx="218">
                  <c:v>171.21384000000003</c:v>
                </c:pt>
                <c:pt idx="219">
                  <c:v>171.31511999999995</c:v>
                </c:pt>
                <c:pt idx="220">
                  <c:v>171.51768000000007</c:v>
                </c:pt>
                <c:pt idx="221">
                  <c:v>171.51768000000007</c:v>
                </c:pt>
                <c:pt idx="222">
                  <c:v>171.51768000000007</c:v>
                </c:pt>
                <c:pt idx="223">
                  <c:v>171.72024000000005</c:v>
                </c:pt>
                <c:pt idx="224">
                  <c:v>171.72024000000005</c:v>
                </c:pt>
                <c:pt idx="225">
                  <c:v>171.80464000000003</c:v>
                </c:pt>
                <c:pt idx="226">
                  <c:v>172.10848000000007</c:v>
                </c:pt>
                <c:pt idx="227">
                  <c:v>172.17600000000002</c:v>
                </c:pt>
                <c:pt idx="228">
                  <c:v>172.34479999999999</c:v>
                </c:pt>
                <c:pt idx="229">
                  <c:v>172.41231999999994</c:v>
                </c:pt>
                <c:pt idx="230">
                  <c:v>172.49671999999995</c:v>
                </c:pt>
                <c:pt idx="231">
                  <c:v>172.58111999999994</c:v>
                </c:pt>
                <c:pt idx="232">
                  <c:v>172.63175999999999</c:v>
                </c:pt>
                <c:pt idx="233">
                  <c:v>172.6824</c:v>
                </c:pt>
                <c:pt idx="234">
                  <c:v>172.88495999999998</c:v>
                </c:pt>
                <c:pt idx="235">
                  <c:v>172.88495999999998</c:v>
                </c:pt>
                <c:pt idx="236">
                  <c:v>172.88495999999998</c:v>
                </c:pt>
                <c:pt idx="237">
                  <c:v>172.88495999999998</c:v>
                </c:pt>
                <c:pt idx="238">
                  <c:v>172.96935999999997</c:v>
                </c:pt>
                <c:pt idx="239">
                  <c:v>172.96935999999997</c:v>
                </c:pt>
                <c:pt idx="240">
                  <c:v>172.96935999999997</c:v>
                </c:pt>
                <c:pt idx="241">
                  <c:v>173.07064000000003</c:v>
                </c:pt>
                <c:pt idx="242">
                  <c:v>173.13815999999997</c:v>
                </c:pt>
                <c:pt idx="243">
                  <c:v>173.6952</c:v>
                </c:pt>
                <c:pt idx="244">
                  <c:v>173.84711999999993</c:v>
                </c:pt>
                <c:pt idx="245">
                  <c:v>173.98215999999996</c:v>
                </c:pt>
                <c:pt idx="246">
                  <c:v>174.50544000000005</c:v>
                </c:pt>
                <c:pt idx="247">
                  <c:v>174.80928000000006</c:v>
                </c:pt>
                <c:pt idx="248">
                  <c:v>174.91055999999998</c:v>
                </c:pt>
                <c:pt idx="249">
                  <c:v>175.19751999999994</c:v>
                </c:pt>
                <c:pt idx="250">
                  <c:v>175.19751999999994</c:v>
                </c:pt>
                <c:pt idx="251">
                  <c:v>175.2988</c:v>
                </c:pt>
                <c:pt idx="252">
                  <c:v>175.40008000000006</c:v>
                </c:pt>
                <c:pt idx="253">
                  <c:v>175.50135999999998</c:v>
                </c:pt>
                <c:pt idx="254">
                  <c:v>175.68704000000002</c:v>
                </c:pt>
                <c:pt idx="255">
                  <c:v>176.46351999999993</c:v>
                </c:pt>
                <c:pt idx="256">
                  <c:v>176.64920000000001</c:v>
                </c:pt>
                <c:pt idx="257">
                  <c:v>176.81800000000001</c:v>
                </c:pt>
                <c:pt idx="258">
                  <c:v>176.85175999999998</c:v>
                </c:pt>
                <c:pt idx="259">
                  <c:v>176.85175999999998</c:v>
                </c:pt>
                <c:pt idx="260">
                  <c:v>177.81391999999994</c:v>
                </c:pt>
                <c:pt idx="261">
                  <c:v>177.81391999999994</c:v>
                </c:pt>
                <c:pt idx="262">
                  <c:v>177.9152</c:v>
                </c:pt>
                <c:pt idx="263">
                  <c:v>177.9152</c:v>
                </c:pt>
                <c:pt idx="264">
                  <c:v>177.99960000000002</c:v>
                </c:pt>
                <c:pt idx="265">
                  <c:v>177.99960000000002</c:v>
                </c:pt>
                <c:pt idx="266">
                  <c:v>178.10088000000007</c:v>
                </c:pt>
                <c:pt idx="267">
                  <c:v>178.10088000000007</c:v>
                </c:pt>
                <c:pt idx="268">
                  <c:v>178.10088000000007</c:v>
                </c:pt>
                <c:pt idx="269">
                  <c:v>178.77608000000006</c:v>
                </c:pt>
                <c:pt idx="270">
                  <c:v>178.77608000000006</c:v>
                </c:pt>
                <c:pt idx="271">
                  <c:v>179.16431999999995</c:v>
                </c:pt>
                <c:pt idx="272">
                  <c:v>179.55255999999997</c:v>
                </c:pt>
                <c:pt idx="273">
                  <c:v>179.63695999999999</c:v>
                </c:pt>
                <c:pt idx="274">
                  <c:v>179.75511999999995</c:v>
                </c:pt>
                <c:pt idx="275">
                  <c:v>179.83951999999994</c:v>
                </c:pt>
                <c:pt idx="276">
                  <c:v>180.22775999999999</c:v>
                </c:pt>
                <c:pt idx="277">
                  <c:v>180.41344000000004</c:v>
                </c:pt>
                <c:pt idx="278">
                  <c:v>180.51471999999995</c:v>
                </c:pt>
                <c:pt idx="279">
                  <c:v>181.18991999999994</c:v>
                </c:pt>
                <c:pt idx="280">
                  <c:v>181.18991999999994</c:v>
                </c:pt>
                <c:pt idx="281">
                  <c:v>181.2912</c:v>
                </c:pt>
                <c:pt idx="282">
                  <c:v>181.37560000000002</c:v>
                </c:pt>
                <c:pt idx="283">
                  <c:v>181.42624000000004</c:v>
                </c:pt>
                <c:pt idx="284">
                  <c:v>181.47688000000008</c:v>
                </c:pt>
                <c:pt idx="285">
                  <c:v>181.94951999999995</c:v>
                </c:pt>
                <c:pt idx="286">
                  <c:v>182.05080000000001</c:v>
                </c:pt>
                <c:pt idx="287">
                  <c:v>182.20271999999994</c:v>
                </c:pt>
              </c:numCache>
            </c:numRef>
          </c:xVal>
          <c:yVal>
            <c:numRef>
              <c:f>'[4]ep13 (sort)'!$B$19:$B$306</c:f>
              <c:numCache>
                <c:formatCode>General</c:formatCode>
                <c:ptCount val="288"/>
                <c:pt idx="0">
                  <c:v>68.53</c:v>
                </c:pt>
                <c:pt idx="1">
                  <c:v>68.66</c:v>
                </c:pt>
                <c:pt idx="2">
                  <c:v>68.83</c:v>
                </c:pt>
                <c:pt idx="3">
                  <c:v>68.87</c:v>
                </c:pt>
                <c:pt idx="4">
                  <c:v>69.06</c:v>
                </c:pt>
                <c:pt idx="5">
                  <c:v>69.83</c:v>
                </c:pt>
                <c:pt idx="6">
                  <c:v>70.23</c:v>
                </c:pt>
                <c:pt idx="7">
                  <c:v>70.37</c:v>
                </c:pt>
                <c:pt idx="8">
                  <c:v>70.78</c:v>
                </c:pt>
                <c:pt idx="9">
                  <c:v>70.8</c:v>
                </c:pt>
                <c:pt idx="10">
                  <c:v>70.819999999999993</c:v>
                </c:pt>
                <c:pt idx="11">
                  <c:v>71.150000000000006</c:v>
                </c:pt>
                <c:pt idx="12">
                  <c:v>71.209999999999994</c:v>
                </c:pt>
                <c:pt idx="13">
                  <c:v>71.650000000000006</c:v>
                </c:pt>
                <c:pt idx="14">
                  <c:v>71.650000000000006</c:v>
                </c:pt>
                <c:pt idx="15">
                  <c:v>72.150000000000006</c:v>
                </c:pt>
                <c:pt idx="16">
                  <c:v>72.48</c:v>
                </c:pt>
                <c:pt idx="17">
                  <c:v>72.58</c:v>
                </c:pt>
                <c:pt idx="18">
                  <c:v>72.63</c:v>
                </c:pt>
                <c:pt idx="19">
                  <c:v>72.87</c:v>
                </c:pt>
                <c:pt idx="20">
                  <c:v>73.37</c:v>
                </c:pt>
                <c:pt idx="21">
                  <c:v>73.67</c:v>
                </c:pt>
                <c:pt idx="22">
                  <c:v>74.05</c:v>
                </c:pt>
                <c:pt idx="23">
                  <c:v>74.709999999999994</c:v>
                </c:pt>
                <c:pt idx="24">
                  <c:v>74.91</c:v>
                </c:pt>
                <c:pt idx="25">
                  <c:v>74.989999999999995</c:v>
                </c:pt>
                <c:pt idx="26">
                  <c:v>74.989999999999995</c:v>
                </c:pt>
                <c:pt idx="27">
                  <c:v>75.03</c:v>
                </c:pt>
                <c:pt idx="28">
                  <c:v>75.05</c:v>
                </c:pt>
                <c:pt idx="29">
                  <c:v>75.42</c:v>
                </c:pt>
                <c:pt idx="30">
                  <c:v>75.44</c:v>
                </c:pt>
                <c:pt idx="31">
                  <c:v>75.58</c:v>
                </c:pt>
                <c:pt idx="32">
                  <c:v>75.81</c:v>
                </c:pt>
                <c:pt idx="33">
                  <c:v>75.88</c:v>
                </c:pt>
                <c:pt idx="34">
                  <c:v>76.040000000000006</c:v>
                </c:pt>
                <c:pt idx="35">
                  <c:v>76.430000000000007</c:v>
                </c:pt>
                <c:pt idx="36">
                  <c:v>76.650000000000006</c:v>
                </c:pt>
                <c:pt idx="37">
                  <c:v>76.680000000000007</c:v>
                </c:pt>
                <c:pt idx="38">
                  <c:v>76.75</c:v>
                </c:pt>
                <c:pt idx="39">
                  <c:v>76.86</c:v>
                </c:pt>
                <c:pt idx="40">
                  <c:v>77.03</c:v>
                </c:pt>
                <c:pt idx="41">
                  <c:v>77.2</c:v>
                </c:pt>
                <c:pt idx="42">
                  <c:v>77.27</c:v>
                </c:pt>
                <c:pt idx="43">
                  <c:v>77.42</c:v>
                </c:pt>
                <c:pt idx="44">
                  <c:v>77.56</c:v>
                </c:pt>
                <c:pt idx="45">
                  <c:v>77.760000000000005</c:v>
                </c:pt>
                <c:pt idx="46">
                  <c:v>77.8</c:v>
                </c:pt>
                <c:pt idx="47">
                  <c:v>78.489999999999995</c:v>
                </c:pt>
                <c:pt idx="48">
                  <c:v>78.8</c:v>
                </c:pt>
                <c:pt idx="49">
                  <c:v>78.81</c:v>
                </c:pt>
                <c:pt idx="50">
                  <c:v>78.88</c:v>
                </c:pt>
                <c:pt idx="51">
                  <c:v>78.930000000000007</c:v>
                </c:pt>
                <c:pt idx="52">
                  <c:v>79.12</c:v>
                </c:pt>
                <c:pt idx="53">
                  <c:v>79.14</c:v>
                </c:pt>
                <c:pt idx="54">
                  <c:v>79.2</c:v>
                </c:pt>
                <c:pt idx="55">
                  <c:v>79.42</c:v>
                </c:pt>
                <c:pt idx="56">
                  <c:v>79.48</c:v>
                </c:pt>
                <c:pt idx="57">
                  <c:v>79.61</c:v>
                </c:pt>
                <c:pt idx="58">
                  <c:v>79.89</c:v>
                </c:pt>
                <c:pt idx="59">
                  <c:v>79.89</c:v>
                </c:pt>
                <c:pt idx="60">
                  <c:v>79.92</c:v>
                </c:pt>
                <c:pt idx="61">
                  <c:v>80.040000000000006</c:v>
                </c:pt>
                <c:pt idx="62">
                  <c:v>80.099999999999994</c:v>
                </c:pt>
                <c:pt idx="63">
                  <c:v>80.12</c:v>
                </c:pt>
                <c:pt idx="64">
                  <c:v>80.23</c:v>
                </c:pt>
                <c:pt idx="65">
                  <c:v>80.260000000000005</c:v>
                </c:pt>
                <c:pt idx="66">
                  <c:v>80.260000000000005</c:v>
                </c:pt>
                <c:pt idx="67">
                  <c:v>80.319999999999993</c:v>
                </c:pt>
                <c:pt idx="68">
                  <c:v>80.33</c:v>
                </c:pt>
                <c:pt idx="69">
                  <c:v>80.45</c:v>
                </c:pt>
                <c:pt idx="70">
                  <c:v>80.47</c:v>
                </c:pt>
                <c:pt idx="71">
                  <c:v>80.58</c:v>
                </c:pt>
                <c:pt idx="72">
                  <c:v>80.59</c:v>
                </c:pt>
                <c:pt idx="73">
                  <c:v>80.69</c:v>
                </c:pt>
                <c:pt idx="74">
                  <c:v>80.75</c:v>
                </c:pt>
                <c:pt idx="75">
                  <c:v>80.78</c:v>
                </c:pt>
                <c:pt idx="76">
                  <c:v>80.78</c:v>
                </c:pt>
                <c:pt idx="77">
                  <c:v>80.8</c:v>
                </c:pt>
                <c:pt idx="78">
                  <c:v>80.83</c:v>
                </c:pt>
                <c:pt idx="79">
                  <c:v>80.89</c:v>
                </c:pt>
                <c:pt idx="80">
                  <c:v>80.92</c:v>
                </c:pt>
                <c:pt idx="81">
                  <c:v>80.95</c:v>
                </c:pt>
                <c:pt idx="82">
                  <c:v>81.010000000000005</c:v>
                </c:pt>
                <c:pt idx="83">
                  <c:v>81.11</c:v>
                </c:pt>
                <c:pt idx="84">
                  <c:v>81.209999999999994</c:v>
                </c:pt>
                <c:pt idx="85">
                  <c:v>81.400000000000006</c:v>
                </c:pt>
                <c:pt idx="86">
                  <c:v>81.41</c:v>
                </c:pt>
                <c:pt idx="87">
                  <c:v>81.42</c:v>
                </c:pt>
                <c:pt idx="88">
                  <c:v>81.47</c:v>
                </c:pt>
                <c:pt idx="89">
                  <c:v>81.540000000000006</c:v>
                </c:pt>
                <c:pt idx="90">
                  <c:v>81.569999999999993</c:v>
                </c:pt>
                <c:pt idx="91">
                  <c:v>81.680000000000007</c:v>
                </c:pt>
                <c:pt idx="92">
                  <c:v>81.7</c:v>
                </c:pt>
                <c:pt idx="93">
                  <c:v>81.78</c:v>
                </c:pt>
                <c:pt idx="94">
                  <c:v>81.790000000000006</c:v>
                </c:pt>
                <c:pt idx="95">
                  <c:v>81.8</c:v>
                </c:pt>
                <c:pt idx="96">
                  <c:v>81.92</c:v>
                </c:pt>
                <c:pt idx="97">
                  <c:v>81.95</c:v>
                </c:pt>
                <c:pt idx="98">
                  <c:v>81.99</c:v>
                </c:pt>
                <c:pt idx="99">
                  <c:v>82.03</c:v>
                </c:pt>
                <c:pt idx="100">
                  <c:v>82.11</c:v>
                </c:pt>
                <c:pt idx="101">
                  <c:v>82.12</c:v>
                </c:pt>
                <c:pt idx="102">
                  <c:v>82.14</c:v>
                </c:pt>
                <c:pt idx="103">
                  <c:v>82.25</c:v>
                </c:pt>
                <c:pt idx="104">
                  <c:v>82.42</c:v>
                </c:pt>
                <c:pt idx="105">
                  <c:v>82.45</c:v>
                </c:pt>
                <c:pt idx="106">
                  <c:v>82.45</c:v>
                </c:pt>
                <c:pt idx="107">
                  <c:v>82.53</c:v>
                </c:pt>
                <c:pt idx="108">
                  <c:v>82.64</c:v>
                </c:pt>
                <c:pt idx="109">
                  <c:v>82.7</c:v>
                </c:pt>
                <c:pt idx="110">
                  <c:v>82.75</c:v>
                </c:pt>
                <c:pt idx="111">
                  <c:v>82.75</c:v>
                </c:pt>
                <c:pt idx="112">
                  <c:v>82.89</c:v>
                </c:pt>
                <c:pt idx="113">
                  <c:v>82.91</c:v>
                </c:pt>
                <c:pt idx="114">
                  <c:v>82.92</c:v>
                </c:pt>
                <c:pt idx="115">
                  <c:v>82.95</c:v>
                </c:pt>
                <c:pt idx="116">
                  <c:v>83.09</c:v>
                </c:pt>
                <c:pt idx="117">
                  <c:v>83.18</c:v>
                </c:pt>
                <c:pt idx="118">
                  <c:v>83.25</c:v>
                </c:pt>
                <c:pt idx="119">
                  <c:v>83.3</c:v>
                </c:pt>
                <c:pt idx="120">
                  <c:v>83.4</c:v>
                </c:pt>
                <c:pt idx="121">
                  <c:v>83.53</c:v>
                </c:pt>
                <c:pt idx="122">
                  <c:v>83.6</c:v>
                </c:pt>
                <c:pt idx="123">
                  <c:v>83.63</c:v>
                </c:pt>
                <c:pt idx="124">
                  <c:v>83.64</c:v>
                </c:pt>
                <c:pt idx="125">
                  <c:v>83.66</c:v>
                </c:pt>
                <c:pt idx="126">
                  <c:v>83.68</c:v>
                </c:pt>
                <c:pt idx="127">
                  <c:v>83.7</c:v>
                </c:pt>
                <c:pt idx="128">
                  <c:v>83.71</c:v>
                </c:pt>
                <c:pt idx="129">
                  <c:v>83.8</c:v>
                </c:pt>
                <c:pt idx="130">
                  <c:v>84.05</c:v>
                </c:pt>
                <c:pt idx="131">
                  <c:v>84.2</c:v>
                </c:pt>
                <c:pt idx="132">
                  <c:v>84.3</c:v>
                </c:pt>
                <c:pt idx="133">
                  <c:v>84.31</c:v>
                </c:pt>
                <c:pt idx="134">
                  <c:v>84.34</c:v>
                </c:pt>
                <c:pt idx="135">
                  <c:v>84.38</c:v>
                </c:pt>
                <c:pt idx="136">
                  <c:v>84.42</c:v>
                </c:pt>
                <c:pt idx="137">
                  <c:v>84.55</c:v>
                </c:pt>
                <c:pt idx="138">
                  <c:v>84.55</c:v>
                </c:pt>
                <c:pt idx="139">
                  <c:v>84.61</c:v>
                </c:pt>
                <c:pt idx="140">
                  <c:v>84.61</c:v>
                </c:pt>
                <c:pt idx="141">
                  <c:v>84.66</c:v>
                </c:pt>
                <c:pt idx="142">
                  <c:v>84.75</c:v>
                </c:pt>
                <c:pt idx="143">
                  <c:v>84.78</c:v>
                </c:pt>
                <c:pt idx="144">
                  <c:v>84.81</c:v>
                </c:pt>
                <c:pt idx="145">
                  <c:v>84.87</c:v>
                </c:pt>
                <c:pt idx="146">
                  <c:v>84.93</c:v>
                </c:pt>
                <c:pt idx="147">
                  <c:v>84.94</c:v>
                </c:pt>
                <c:pt idx="148">
                  <c:v>84.94</c:v>
                </c:pt>
                <c:pt idx="149">
                  <c:v>84.96</c:v>
                </c:pt>
                <c:pt idx="150">
                  <c:v>85.05</c:v>
                </c:pt>
                <c:pt idx="151">
                  <c:v>85.18</c:v>
                </c:pt>
                <c:pt idx="152">
                  <c:v>85.22</c:v>
                </c:pt>
                <c:pt idx="153">
                  <c:v>85.23</c:v>
                </c:pt>
                <c:pt idx="154">
                  <c:v>85.25</c:v>
                </c:pt>
                <c:pt idx="155">
                  <c:v>85.3</c:v>
                </c:pt>
                <c:pt idx="156">
                  <c:v>85.36</c:v>
                </c:pt>
                <c:pt idx="157">
                  <c:v>85.45</c:v>
                </c:pt>
                <c:pt idx="158">
                  <c:v>85.47</c:v>
                </c:pt>
                <c:pt idx="159">
                  <c:v>85.54</c:v>
                </c:pt>
                <c:pt idx="160">
                  <c:v>85.54</c:v>
                </c:pt>
                <c:pt idx="161">
                  <c:v>85.59</c:v>
                </c:pt>
                <c:pt idx="162">
                  <c:v>85.59</c:v>
                </c:pt>
                <c:pt idx="163">
                  <c:v>85.67</c:v>
                </c:pt>
                <c:pt idx="164">
                  <c:v>85.69</c:v>
                </c:pt>
                <c:pt idx="165">
                  <c:v>85.85</c:v>
                </c:pt>
                <c:pt idx="166">
                  <c:v>85.86</c:v>
                </c:pt>
                <c:pt idx="167">
                  <c:v>86</c:v>
                </c:pt>
                <c:pt idx="168">
                  <c:v>86.09</c:v>
                </c:pt>
                <c:pt idx="169">
                  <c:v>86.15</c:v>
                </c:pt>
                <c:pt idx="170">
                  <c:v>86.22</c:v>
                </c:pt>
                <c:pt idx="171">
                  <c:v>86.31</c:v>
                </c:pt>
                <c:pt idx="172">
                  <c:v>86.35</c:v>
                </c:pt>
                <c:pt idx="173">
                  <c:v>86.41</c:v>
                </c:pt>
                <c:pt idx="174">
                  <c:v>86.42</c:v>
                </c:pt>
                <c:pt idx="175">
                  <c:v>86.49</c:v>
                </c:pt>
                <c:pt idx="176">
                  <c:v>86.55</c:v>
                </c:pt>
                <c:pt idx="177">
                  <c:v>86.58</c:v>
                </c:pt>
                <c:pt idx="178">
                  <c:v>86.62</c:v>
                </c:pt>
                <c:pt idx="179">
                  <c:v>86.65</c:v>
                </c:pt>
                <c:pt idx="180">
                  <c:v>86.68</c:v>
                </c:pt>
                <c:pt idx="181">
                  <c:v>86.72</c:v>
                </c:pt>
                <c:pt idx="182">
                  <c:v>86.76</c:v>
                </c:pt>
                <c:pt idx="183">
                  <c:v>86.85</c:v>
                </c:pt>
                <c:pt idx="184">
                  <c:v>86.89</c:v>
                </c:pt>
                <c:pt idx="185">
                  <c:v>86.9</c:v>
                </c:pt>
                <c:pt idx="186">
                  <c:v>87.02</c:v>
                </c:pt>
                <c:pt idx="187">
                  <c:v>87.02</c:v>
                </c:pt>
                <c:pt idx="188">
                  <c:v>87.06</c:v>
                </c:pt>
                <c:pt idx="189">
                  <c:v>87.08</c:v>
                </c:pt>
                <c:pt idx="190">
                  <c:v>87.16</c:v>
                </c:pt>
                <c:pt idx="191">
                  <c:v>87.17</c:v>
                </c:pt>
                <c:pt idx="192">
                  <c:v>87.2</c:v>
                </c:pt>
                <c:pt idx="193">
                  <c:v>87.2</c:v>
                </c:pt>
                <c:pt idx="194">
                  <c:v>87.24</c:v>
                </c:pt>
                <c:pt idx="195">
                  <c:v>87.24</c:v>
                </c:pt>
                <c:pt idx="196">
                  <c:v>87.26</c:v>
                </c:pt>
                <c:pt idx="197">
                  <c:v>87.37</c:v>
                </c:pt>
                <c:pt idx="198">
                  <c:v>87.38</c:v>
                </c:pt>
                <c:pt idx="199">
                  <c:v>87.43</c:v>
                </c:pt>
                <c:pt idx="200">
                  <c:v>87.54</c:v>
                </c:pt>
                <c:pt idx="201">
                  <c:v>87.56</c:v>
                </c:pt>
                <c:pt idx="202">
                  <c:v>87.57</c:v>
                </c:pt>
                <c:pt idx="203">
                  <c:v>87.57</c:v>
                </c:pt>
                <c:pt idx="204">
                  <c:v>87.57</c:v>
                </c:pt>
                <c:pt idx="205">
                  <c:v>87.58</c:v>
                </c:pt>
                <c:pt idx="206">
                  <c:v>87.6</c:v>
                </c:pt>
                <c:pt idx="207">
                  <c:v>87.6</c:v>
                </c:pt>
                <c:pt idx="208">
                  <c:v>87.71</c:v>
                </c:pt>
                <c:pt idx="209">
                  <c:v>87.71</c:v>
                </c:pt>
                <c:pt idx="210">
                  <c:v>87.71</c:v>
                </c:pt>
                <c:pt idx="211">
                  <c:v>87.75</c:v>
                </c:pt>
                <c:pt idx="212">
                  <c:v>87.77</c:v>
                </c:pt>
                <c:pt idx="213">
                  <c:v>87.79</c:v>
                </c:pt>
                <c:pt idx="214">
                  <c:v>87.79</c:v>
                </c:pt>
                <c:pt idx="215">
                  <c:v>87.79</c:v>
                </c:pt>
                <c:pt idx="216">
                  <c:v>87.81</c:v>
                </c:pt>
                <c:pt idx="217">
                  <c:v>87.81</c:v>
                </c:pt>
                <c:pt idx="218">
                  <c:v>87.82</c:v>
                </c:pt>
                <c:pt idx="219">
                  <c:v>87.86</c:v>
                </c:pt>
                <c:pt idx="220">
                  <c:v>87.86</c:v>
                </c:pt>
                <c:pt idx="221">
                  <c:v>87.95</c:v>
                </c:pt>
                <c:pt idx="222">
                  <c:v>88.13</c:v>
                </c:pt>
                <c:pt idx="223">
                  <c:v>88.15</c:v>
                </c:pt>
                <c:pt idx="224">
                  <c:v>88.16</c:v>
                </c:pt>
                <c:pt idx="225">
                  <c:v>88.19</c:v>
                </c:pt>
                <c:pt idx="226">
                  <c:v>88.22</c:v>
                </c:pt>
                <c:pt idx="227">
                  <c:v>88.24</c:v>
                </c:pt>
                <c:pt idx="228">
                  <c:v>88.28</c:v>
                </c:pt>
                <c:pt idx="229">
                  <c:v>88.47</c:v>
                </c:pt>
                <c:pt idx="230">
                  <c:v>88.47</c:v>
                </c:pt>
                <c:pt idx="231">
                  <c:v>88.5</c:v>
                </c:pt>
                <c:pt idx="232">
                  <c:v>88.53</c:v>
                </c:pt>
                <c:pt idx="233">
                  <c:v>88.55</c:v>
                </c:pt>
                <c:pt idx="234">
                  <c:v>88.67</c:v>
                </c:pt>
                <c:pt idx="235">
                  <c:v>88.74</c:v>
                </c:pt>
                <c:pt idx="236">
                  <c:v>88.76</c:v>
                </c:pt>
                <c:pt idx="237">
                  <c:v>88.87</c:v>
                </c:pt>
                <c:pt idx="238">
                  <c:v>88.87</c:v>
                </c:pt>
                <c:pt idx="239">
                  <c:v>88.88</c:v>
                </c:pt>
                <c:pt idx="240">
                  <c:v>88.9</c:v>
                </c:pt>
                <c:pt idx="241">
                  <c:v>88.91</c:v>
                </c:pt>
                <c:pt idx="242">
                  <c:v>88.98</c:v>
                </c:pt>
                <c:pt idx="243">
                  <c:v>89.05</c:v>
                </c:pt>
                <c:pt idx="244">
                  <c:v>89.05</c:v>
                </c:pt>
                <c:pt idx="245">
                  <c:v>89.06</c:v>
                </c:pt>
                <c:pt idx="246">
                  <c:v>89.1</c:v>
                </c:pt>
                <c:pt idx="247">
                  <c:v>89.1</c:v>
                </c:pt>
                <c:pt idx="248">
                  <c:v>89.11</c:v>
                </c:pt>
                <c:pt idx="249">
                  <c:v>89.16</c:v>
                </c:pt>
                <c:pt idx="250">
                  <c:v>89.16</c:v>
                </c:pt>
                <c:pt idx="251">
                  <c:v>89.2</c:v>
                </c:pt>
                <c:pt idx="252">
                  <c:v>89.22</c:v>
                </c:pt>
                <c:pt idx="253">
                  <c:v>89.26</c:v>
                </c:pt>
                <c:pt idx="254">
                  <c:v>89.27</c:v>
                </c:pt>
                <c:pt idx="255">
                  <c:v>89.28</c:v>
                </c:pt>
                <c:pt idx="256">
                  <c:v>89.31</c:v>
                </c:pt>
                <c:pt idx="257">
                  <c:v>89.32</c:v>
                </c:pt>
                <c:pt idx="258">
                  <c:v>89.32</c:v>
                </c:pt>
                <c:pt idx="259">
                  <c:v>89.34</c:v>
                </c:pt>
                <c:pt idx="260">
                  <c:v>89.39</c:v>
                </c:pt>
                <c:pt idx="261">
                  <c:v>89.4</c:v>
                </c:pt>
                <c:pt idx="262">
                  <c:v>89.42</c:v>
                </c:pt>
                <c:pt idx="263">
                  <c:v>89.43</c:v>
                </c:pt>
                <c:pt idx="264">
                  <c:v>89.45</c:v>
                </c:pt>
                <c:pt idx="265">
                  <c:v>89.52</c:v>
                </c:pt>
                <c:pt idx="266">
                  <c:v>89.6</c:v>
                </c:pt>
                <c:pt idx="267">
                  <c:v>89.66</c:v>
                </c:pt>
                <c:pt idx="268">
                  <c:v>89.69</c:v>
                </c:pt>
                <c:pt idx="269">
                  <c:v>89.7</c:v>
                </c:pt>
                <c:pt idx="270">
                  <c:v>89.74</c:v>
                </c:pt>
                <c:pt idx="271">
                  <c:v>89.78</c:v>
                </c:pt>
                <c:pt idx="272">
                  <c:v>89.84</c:v>
                </c:pt>
                <c:pt idx="273">
                  <c:v>89.85</c:v>
                </c:pt>
                <c:pt idx="274">
                  <c:v>89.87</c:v>
                </c:pt>
                <c:pt idx="275">
                  <c:v>89.88</c:v>
                </c:pt>
                <c:pt idx="276">
                  <c:v>89.93</c:v>
                </c:pt>
                <c:pt idx="277">
                  <c:v>89.95</c:v>
                </c:pt>
                <c:pt idx="278">
                  <c:v>89.98</c:v>
                </c:pt>
                <c:pt idx="279">
                  <c:v>90.08</c:v>
                </c:pt>
                <c:pt idx="280">
                  <c:v>90.14</c:v>
                </c:pt>
                <c:pt idx="281">
                  <c:v>90.16</c:v>
                </c:pt>
                <c:pt idx="282">
                  <c:v>90.16</c:v>
                </c:pt>
                <c:pt idx="283">
                  <c:v>90.22</c:v>
                </c:pt>
                <c:pt idx="284">
                  <c:v>90.28</c:v>
                </c:pt>
                <c:pt idx="285">
                  <c:v>90.45</c:v>
                </c:pt>
                <c:pt idx="286">
                  <c:v>90.47</c:v>
                </c:pt>
                <c:pt idx="287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C7-40B4-A910-85680D3B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EP14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730708661417323"/>
                  <c:y val="0.2777167525257577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'[4]ep14 (sort)'!$D$19:$D$281</c:f>
              <c:numCache>
                <c:formatCode>General</c:formatCode>
                <c:ptCount val="263"/>
                <c:pt idx="0">
                  <c:v>-42.11851999999989</c:v>
                </c:pt>
                <c:pt idx="1">
                  <c:v>-41.180119999999889</c:v>
                </c:pt>
                <c:pt idx="2">
                  <c:v>-40.116600000000005</c:v>
                </c:pt>
                <c:pt idx="3">
                  <c:v>-31.749200000000002</c:v>
                </c:pt>
                <c:pt idx="4">
                  <c:v>-20.0974</c:v>
                </c:pt>
                <c:pt idx="5">
                  <c:v>-16.249959999999945</c:v>
                </c:pt>
                <c:pt idx="6">
                  <c:v>-15.170800000000002</c:v>
                </c:pt>
                <c:pt idx="7">
                  <c:v>-15.170800000000002</c:v>
                </c:pt>
                <c:pt idx="8">
                  <c:v>-15.061319999999887</c:v>
                </c:pt>
                <c:pt idx="9">
                  <c:v>-15.061319999999887</c:v>
                </c:pt>
                <c:pt idx="10">
                  <c:v>-14.811080000000114</c:v>
                </c:pt>
                <c:pt idx="11">
                  <c:v>-14.732880000000115</c:v>
                </c:pt>
                <c:pt idx="12">
                  <c:v>-14.091640000000059</c:v>
                </c:pt>
                <c:pt idx="13">
                  <c:v>-13.544240000000057</c:v>
                </c:pt>
                <c:pt idx="14">
                  <c:v>-13.325280000000115</c:v>
                </c:pt>
                <c:pt idx="15">
                  <c:v>-13.231440000000058</c:v>
                </c:pt>
                <c:pt idx="16">
                  <c:v>-13.231440000000058</c:v>
                </c:pt>
                <c:pt idx="17">
                  <c:v>-12.996840000000057</c:v>
                </c:pt>
                <c:pt idx="18">
                  <c:v>-12.996840000000057</c:v>
                </c:pt>
                <c:pt idx="19">
                  <c:v>-12.777880000000115</c:v>
                </c:pt>
                <c:pt idx="20">
                  <c:v>-12.777880000000115</c:v>
                </c:pt>
                <c:pt idx="21">
                  <c:v>-12.777880000000115</c:v>
                </c:pt>
                <c:pt idx="22">
                  <c:v>-12.684040000000058</c:v>
                </c:pt>
                <c:pt idx="23">
                  <c:v>-12.684040000000058</c:v>
                </c:pt>
                <c:pt idx="24">
                  <c:v>-12.574559999999945</c:v>
                </c:pt>
                <c:pt idx="25">
                  <c:v>-12.574559999999945</c:v>
                </c:pt>
                <c:pt idx="26">
                  <c:v>-12.465080000000114</c:v>
                </c:pt>
                <c:pt idx="27">
                  <c:v>-12.465080000000114</c:v>
                </c:pt>
                <c:pt idx="28">
                  <c:v>-12.465080000000114</c:v>
                </c:pt>
                <c:pt idx="29">
                  <c:v>-12.355600000000001</c:v>
                </c:pt>
                <c:pt idx="30">
                  <c:v>-12.246119999999888</c:v>
                </c:pt>
                <c:pt idx="31">
                  <c:v>-12.136640000000058</c:v>
                </c:pt>
                <c:pt idx="32">
                  <c:v>-12.136640000000058</c:v>
                </c:pt>
                <c:pt idx="33">
                  <c:v>-12.136640000000058</c:v>
                </c:pt>
                <c:pt idx="34">
                  <c:v>-12.027159999999943</c:v>
                </c:pt>
                <c:pt idx="35">
                  <c:v>-11.917680000000114</c:v>
                </c:pt>
                <c:pt idx="36">
                  <c:v>-11.917680000000114</c:v>
                </c:pt>
                <c:pt idx="37">
                  <c:v>-11.917680000000114</c:v>
                </c:pt>
                <c:pt idx="38">
                  <c:v>-11.917680000000114</c:v>
                </c:pt>
                <c:pt idx="39">
                  <c:v>-11.808200000000001</c:v>
                </c:pt>
                <c:pt idx="40">
                  <c:v>-11.808200000000001</c:v>
                </c:pt>
                <c:pt idx="41">
                  <c:v>-11.808200000000001</c:v>
                </c:pt>
                <c:pt idx="42">
                  <c:v>-11.761280000000115</c:v>
                </c:pt>
                <c:pt idx="43">
                  <c:v>-11.73</c:v>
                </c:pt>
                <c:pt idx="44">
                  <c:v>-11.589240000000057</c:v>
                </c:pt>
                <c:pt idx="45">
                  <c:v>-11.589240000000057</c:v>
                </c:pt>
                <c:pt idx="46">
                  <c:v>-11.589240000000057</c:v>
                </c:pt>
                <c:pt idx="47">
                  <c:v>-11.479759999999944</c:v>
                </c:pt>
                <c:pt idx="48">
                  <c:v>-11.370280000000115</c:v>
                </c:pt>
                <c:pt idx="49">
                  <c:v>-11.370280000000115</c:v>
                </c:pt>
                <c:pt idx="50">
                  <c:v>-11.370280000000115</c:v>
                </c:pt>
                <c:pt idx="51">
                  <c:v>-11.370280000000115</c:v>
                </c:pt>
                <c:pt idx="52">
                  <c:v>-11.276440000000058</c:v>
                </c:pt>
                <c:pt idx="53">
                  <c:v>-11.276440000000058</c:v>
                </c:pt>
                <c:pt idx="54">
                  <c:v>-11.041840000000057</c:v>
                </c:pt>
                <c:pt idx="55">
                  <c:v>-11.041840000000057</c:v>
                </c:pt>
                <c:pt idx="56">
                  <c:v>-11.041840000000057</c:v>
                </c:pt>
                <c:pt idx="57">
                  <c:v>-10.838519999999887</c:v>
                </c:pt>
                <c:pt idx="58">
                  <c:v>-10.822880000000115</c:v>
                </c:pt>
                <c:pt idx="59">
                  <c:v>-10.729040000000058</c:v>
                </c:pt>
                <c:pt idx="60">
                  <c:v>-10.729040000000058</c:v>
                </c:pt>
                <c:pt idx="61">
                  <c:v>-10.729040000000058</c:v>
                </c:pt>
                <c:pt idx="62">
                  <c:v>-10.729040000000058</c:v>
                </c:pt>
                <c:pt idx="63">
                  <c:v>-10.7134</c:v>
                </c:pt>
                <c:pt idx="64">
                  <c:v>-10.666480000000115</c:v>
                </c:pt>
                <c:pt idx="65">
                  <c:v>-10.619559999999943</c:v>
                </c:pt>
                <c:pt idx="66">
                  <c:v>-10.619559999999943</c:v>
                </c:pt>
                <c:pt idx="67">
                  <c:v>-10.525719999999888</c:v>
                </c:pt>
                <c:pt idx="68">
                  <c:v>-10.525719999999888</c:v>
                </c:pt>
                <c:pt idx="69">
                  <c:v>-10.400600000000001</c:v>
                </c:pt>
                <c:pt idx="70">
                  <c:v>-10.291119999999887</c:v>
                </c:pt>
                <c:pt idx="71">
                  <c:v>-10.291119999999887</c:v>
                </c:pt>
                <c:pt idx="72">
                  <c:v>-10.291119999999887</c:v>
                </c:pt>
                <c:pt idx="73">
                  <c:v>-10.291119999999887</c:v>
                </c:pt>
                <c:pt idx="74">
                  <c:v>-10.181640000000058</c:v>
                </c:pt>
                <c:pt idx="75">
                  <c:v>-10.181640000000058</c:v>
                </c:pt>
                <c:pt idx="76">
                  <c:v>-10.181640000000058</c:v>
                </c:pt>
                <c:pt idx="77">
                  <c:v>-10.181640000000058</c:v>
                </c:pt>
                <c:pt idx="78">
                  <c:v>-10.181640000000058</c:v>
                </c:pt>
                <c:pt idx="79">
                  <c:v>-10.181640000000058</c:v>
                </c:pt>
                <c:pt idx="80">
                  <c:v>-10.134719999999888</c:v>
                </c:pt>
                <c:pt idx="81">
                  <c:v>-10.072159999999943</c:v>
                </c:pt>
                <c:pt idx="82">
                  <c:v>-9.9939599999999444</c:v>
                </c:pt>
                <c:pt idx="83">
                  <c:v>-9.9626800000001143</c:v>
                </c:pt>
                <c:pt idx="84">
                  <c:v>-9.9626800000001143</c:v>
                </c:pt>
                <c:pt idx="85">
                  <c:v>-9.9626800000001143</c:v>
                </c:pt>
                <c:pt idx="86">
                  <c:v>-9.9626800000001143</c:v>
                </c:pt>
                <c:pt idx="87">
                  <c:v>-9.9626800000001143</c:v>
                </c:pt>
                <c:pt idx="88">
                  <c:v>-9.8844800000001136</c:v>
                </c:pt>
                <c:pt idx="89">
                  <c:v>-9.8688400000000573</c:v>
                </c:pt>
                <c:pt idx="90">
                  <c:v>-9.8688400000000573</c:v>
                </c:pt>
                <c:pt idx="91">
                  <c:v>-9.8688400000000573</c:v>
                </c:pt>
                <c:pt idx="92">
                  <c:v>-9.8688400000000573</c:v>
                </c:pt>
                <c:pt idx="93">
                  <c:v>-9.743719999999886</c:v>
                </c:pt>
                <c:pt idx="94">
                  <c:v>-9.743719999999886</c:v>
                </c:pt>
                <c:pt idx="95">
                  <c:v>-9.649880000000115</c:v>
                </c:pt>
                <c:pt idx="96">
                  <c:v>-9.649880000000115</c:v>
                </c:pt>
                <c:pt idx="97">
                  <c:v>-9.6186000000000007</c:v>
                </c:pt>
                <c:pt idx="98">
                  <c:v>-9.4309199999998867</c:v>
                </c:pt>
                <c:pt idx="99">
                  <c:v>-9.4309199999998867</c:v>
                </c:pt>
                <c:pt idx="100">
                  <c:v>-9.4309199999998867</c:v>
                </c:pt>
                <c:pt idx="101">
                  <c:v>-9.4309199999998867</c:v>
                </c:pt>
                <c:pt idx="102">
                  <c:v>-9.1024800000001136</c:v>
                </c:pt>
                <c:pt idx="103">
                  <c:v>-8.9930000000000003</c:v>
                </c:pt>
                <c:pt idx="104">
                  <c:v>-8.8991599999999433</c:v>
                </c:pt>
                <c:pt idx="105">
                  <c:v>-8.8991599999999433</c:v>
                </c:pt>
                <c:pt idx="106">
                  <c:v>-8.8991599999999433</c:v>
                </c:pt>
                <c:pt idx="107">
                  <c:v>-8.8991599999999433</c:v>
                </c:pt>
                <c:pt idx="108">
                  <c:v>-8.8991599999999433</c:v>
                </c:pt>
                <c:pt idx="109">
                  <c:v>-8.774040000000058</c:v>
                </c:pt>
                <c:pt idx="110">
                  <c:v>-8.774040000000058</c:v>
                </c:pt>
                <c:pt idx="111">
                  <c:v>-8.774040000000058</c:v>
                </c:pt>
                <c:pt idx="112">
                  <c:v>-8.774040000000058</c:v>
                </c:pt>
                <c:pt idx="113">
                  <c:v>-8.774040000000058</c:v>
                </c:pt>
                <c:pt idx="114">
                  <c:v>-8.6958400000000573</c:v>
                </c:pt>
                <c:pt idx="115">
                  <c:v>-8.664559999999943</c:v>
                </c:pt>
                <c:pt idx="116">
                  <c:v>-8.664559999999943</c:v>
                </c:pt>
                <c:pt idx="117">
                  <c:v>-8.664559999999943</c:v>
                </c:pt>
                <c:pt idx="118">
                  <c:v>-8.664559999999943</c:v>
                </c:pt>
                <c:pt idx="119">
                  <c:v>-8.664559999999943</c:v>
                </c:pt>
                <c:pt idx="120">
                  <c:v>-8.6020000000000003</c:v>
                </c:pt>
                <c:pt idx="121">
                  <c:v>-8.6020000000000003</c:v>
                </c:pt>
                <c:pt idx="122">
                  <c:v>-8.6020000000000003</c:v>
                </c:pt>
                <c:pt idx="123">
                  <c:v>-8.570719999999886</c:v>
                </c:pt>
                <c:pt idx="124">
                  <c:v>-8.570719999999886</c:v>
                </c:pt>
                <c:pt idx="125">
                  <c:v>-8.570719999999886</c:v>
                </c:pt>
                <c:pt idx="126">
                  <c:v>-8.4456000000000007</c:v>
                </c:pt>
                <c:pt idx="127">
                  <c:v>-8.4456000000000007</c:v>
                </c:pt>
                <c:pt idx="128">
                  <c:v>-8.4456000000000007</c:v>
                </c:pt>
                <c:pt idx="129">
                  <c:v>-8.4456000000000007</c:v>
                </c:pt>
                <c:pt idx="130">
                  <c:v>-8.4456000000000007</c:v>
                </c:pt>
                <c:pt idx="131">
                  <c:v>-8.4456000000000007</c:v>
                </c:pt>
                <c:pt idx="132">
                  <c:v>-8.4456000000000007</c:v>
                </c:pt>
                <c:pt idx="133">
                  <c:v>-8.383040000000058</c:v>
                </c:pt>
                <c:pt idx="134">
                  <c:v>-8.3517599999999437</c:v>
                </c:pt>
                <c:pt idx="135">
                  <c:v>-8.3517599999999437</c:v>
                </c:pt>
                <c:pt idx="136">
                  <c:v>-8.3517599999999437</c:v>
                </c:pt>
                <c:pt idx="137">
                  <c:v>-8.3517599999999437</c:v>
                </c:pt>
                <c:pt idx="138">
                  <c:v>-8.289200000000001</c:v>
                </c:pt>
                <c:pt idx="139">
                  <c:v>-8.289200000000001</c:v>
                </c:pt>
                <c:pt idx="140">
                  <c:v>-8.289200000000001</c:v>
                </c:pt>
                <c:pt idx="141">
                  <c:v>-8.289200000000001</c:v>
                </c:pt>
                <c:pt idx="142">
                  <c:v>-8.2422800000001146</c:v>
                </c:pt>
                <c:pt idx="143">
                  <c:v>-8.1328000000000014</c:v>
                </c:pt>
                <c:pt idx="144">
                  <c:v>-8.1328000000000014</c:v>
                </c:pt>
                <c:pt idx="145">
                  <c:v>-8.1328000000000014</c:v>
                </c:pt>
                <c:pt idx="146">
                  <c:v>-8.1328000000000014</c:v>
                </c:pt>
                <c:pt idx="147">
                  <c:v>-8.1328000000000014</c:v>
                </c:pt>
                <c:pt idx="148">
                  <c:v>-8.1328000000000014</c:v>
                </c:pt>
                <c:pt idx="149">
                  <c:v>-8.0233199999998863</c:v>
                </c:pt>
                <c:pt idx="150">
                  <c:v>-8.0233199999998863</c:v>
                </c:pt>
                <c:pt idx="151">
                  <c:v>-8.0233199999998863</c:v>
                </c:pt>
                <c:pt idx="152">
                  <c:v>-8.0233199999998863</c:v>
                </c:pt>
                <c:pt idx="153">
                  <c:v>-7.9764000000000008</c:v>
                </c:pt>
                <c:pt idx="154">
                  <c:v>-7.9764000000000008</c:v>
                </c:pt>
                <c:pt idx="155">
                  <c:v>-7.9764000000000008</c:v>
                </c:pt>
                <c:pt idx="156">
                  <c:v>-7.9764000000000008</c:v>
                </c:pt>
                <c:pt idx="157">
                  <c:v>-7.9138400000000573</c:v>
                </c:pt>
                <c:pt idx="158">
                  <c:v>-7.9138400000000573</c:v>
                </c:pt>
                <c:pt idx="159">
                  <c:v>-7.9138400000000573</c:v>
                </c:pt>
                <c:pt idx="160">
                  <c:v>-7.9138400000000573</c:v>
                </c:pt>
                <c:pt idx="161">
                  <c:v>-7.9138400000000573</c:v>
                </c:pt>
                <c:pt idx="162">
                  <c:v>-7.82</c:v>
                </c:pt>
                <c:pt idx="163">
                  <c:v>-7.82</c:v>
                </c:pt>
                <c:pt idx="164">
                  <c:v>-7.7418000000000005</c:v>
                </c:pt>
                <c:pt idx="165">
                  <c:v>-7.6948800000001141</c:v>
                </c:pt>
                <c:pt idx="166">
                  <c:v>-7.6636000000000006</c:v>
                </c:pt>
                <c:pt idx="167">
                  <c:v>-7.6010400000000571</c:v>
                </c:pt>
                <c:pt idx="168">
                  <c:v>-7.6010400000000571</c:v>
                </c:pt>
                <c:pt idx="169">
                  <c:v>-7.507200000000001</c:v>
                </c:pt>
                <c:pt idx="170">
                  <c:v>-7.507200000000001</c:v>
                </c:pt>
                <c:pt idx="171">
                  <c:v>-7.507200000000001</c:v>
                </c:pt>
                <c:pt idx="172">
                  <c:v>-7.507200000000001</c:v>
                </c:pt>
                <c:pt idx="173">
                  <c:v>-7.4446400000000574</c:v>
                </c:pt>
                <c:pt idx="174">
                  <c:v>-7.3664400000000576</c:v>
                </c:pt>
                <c:pt idx="175">
                  <c:v>-7.3508000000000004</c:v>
                </c:pt>
                <c:pt idx="176">
                  <c:v>-7.3508000000000004</c:v>
                </c:pt>
                <c:pt idx="177">
                  <c:v>-7.3508000000000004</c:v>
                </c:pt>
                <c:pt idx="178">
                  <c:v>-7.2882400000000578</c:v>
                </c:pt>
                <c:pt idx="179">
                  <c:v>-7.2726000000000006</c:v>
                </c:pt>
                <c:pt idx="180">
                  <c:v>-7.2726000000000006</c:v>
                </c:pt>
                <c:pt idx="181">
                  <c:v>-7.2726000000000006</c:v>
                </c:pt>
                <c:pt idx="182">
                  <c:v>-7.2726000000000006</c:v>
                </c:pt>
                <c:pt idx="183">
                  <c:v>-7.2726000000000006</c:v>
                </c:pt>
                <c:pt idx="184">
                  <c:v>-7.1944000000000008</c:v>
                </c:pt>
                <c:pt idx="185">
                  <c:v>-7.1631199999998865</c:v>
                </c:pt>
                <c:pt idx="186">
                  <c:v>-7.1631199999998865</c:v>
                </c:pt>
                <c:pt idx="187">
                  <c:v>-7.0536400000000574</c:v>
                </c:pt>
                <c:pt idx="188">
                  <c:v>-7.0536400000000574</c:v>
                </c:pt>
                <c:pt idx="189">
                  <c:v>-7.0536400000000574</c:v>
                </c:pt>
                <c:pt idx="190">
                  <c:v>-7.0536400000000574</c:v>
                </c:pt>
                <c:pt idx="191">
                  <c:v>-7.0380000000000003</c:v>
                </c:pt>
                <c:pt idx="192">
                  <c:v>-7.0380000000000003</c:v>
                </c:pt>
                <c:pt idx="193">
                  <c:v>-7.0380000000000003</c:v>
                </c:pt>
                <c:pt idx="194">
                  <c:v>-7.0380000000000003</c:v>
                </c:pt>
                <c:pt idx="195">
                  <c:v>-6.8346800000001142</c:v>
                </c:pt>
                <c:pt idx="196">
                  <c:v>-6.8346800000001142</c:v>
                </c:pt>
                <c:pt idx="197">
                  <c:v>-6.7252000000000001</c:v>
                </c:pt>
                <c:pt idx="198">
                  <c:v>-6.7252000000000001</c:v>
                </c:pt>
                <c:pt idx="199">
                  <c:v>-6.7252000000000001</c:v>
                </c:pt>
                <c:pt idx="200">
                  <c:v>-6.7252000000000001</c:v>
                </c:pt>
                <c:pt idx="201">
                  <c:v>-6.7252000000000001</c:v>
                </c:pt>
                <c:pt idx="202">
                  <c:v>-6.7252000000000001</c:v>
                </c:pt>
                <c:pt idx="203">
                  <c:v>-6.6782800000001146</c:v>
                </c:pt>
                <c:pt idx="204">
                  <c:v>-6.6157199999998868</c:v>
                </c:pt>
                <c:pt idx="205">
                  <c:v>-6.6157199999998868</c:v>
                </c:pt>
                <c:pt idx="206">
                  <c:v>-6.6157199999998868</c:v>
                </c:pt>
                <c:pt idx="207">
                  <c:v>-6.5688000000000004</c:v>
                </c:pt>
                <c:pt idx="208">
                  <c:v>-6.5688000000000004</c:v>
                </c:pt>
                <c:pt idx="209">
                  <c:v>-6.4124000000000008</c:v>
                </c:pt>
                <c:pt idx="210">
                  <c:v>-6.3967599999999436</c:v>
                </c:pt>
                <c:pt idx="211">
                  <c:v>-6.2560000000000002</c:v>
                </c:pt>
                <c:pt idx="212">
                  <c:v>-6.2560000000000002</c:v>
                </c:pt>
                <c:pt idx="213">
                  <c:v>-6.2560000000000002</c:v>
                </c:pt>
                <c:pt idx="214">
                  <c:v>-6.0839599999999434</c:v>
                </c:pt>
                <c:pt idx="215">
                  <c:v>-5.9744800000001144</c:v>
                </c:pt>
                <c:pt idx="216">
                  <c:v>-5.9432</c:v>
                </c:pt>
                <c:pt idx="217">
                  <c:v>-5.9432</c:v>
                </c:pt>
                <c:pt idx="218">
                  <c:v>-5.9432</c:v>
                </c:pt>
                <c:pt idx="219">
                  <c:v>-5.8650000000000002</c:v>
                </c:pt>
                <c:pt idx="220">
                  <c:v>-5.8650000000000002</c:v>
                </c:pt>
                <c:pt idx="221">
                  <c:v>-5.7868000000000004</c:v>
                </c:pt>
                <c:pt idx="222">
                  <c:v>-5.7868000000000004</c:v>
                </c:pt>
                <c:pt idx="223">
                  <c:v>-5.7868000000000004</c:v>
                </c:pt>
                <c:pt idx="224">
                  <c:v>-5.7868000000000004</c:v>
                </c:pt>
                <c:pt idx="225">
                  <c:v>-5.6304000000000007</c:v>
                </c:pt>
                <c:pt idx="226">
                  <c:v>-5.5522</c:v>
                </c:pt>
                <c:pt idx="227">
                  <c:v>-5.5522</c:v>
                </c:pt>
                <c:pt idx="228">
                  <c:v>-5.4740000000000002</c:v>
                </c:pt>
                <c:pt idx="229">
                  <c:v>-5.4270800000001138</c:v>
                </c:pt>
                <c:pt idx="230">
                  <c:v>-5.3332400000000577</c:v>
                </c:pt>
                <c:pt idx="231">
                  <c:v>-5.3332400000000577</c:v>
                </c:pt>
                <c:pt idx="232">
                  <c:v>-5.3332400000000577</c:v>
                </c:pt>
                <c:pt idx="233">
                  <c:v>-5.3332400000000577</c:v>
                </c:pt>
                <c:pt idx="234">
                  <c:v>-5.3176000000000005</c:v>
                </c:pt>
                <c:pt idx="235">
                  <c:v>-5.2237599999999436</c:v>
                </c:pt>
                <c:pt idx="236">
                  <c:v>-5.2237599999999436</c:v>
                </c:pt>
                <c:pt idx="237">
                  <c:v>-5.1612</c:v>
                </c:pt>
                <c:pt idx="238">
                  <c:v>-5.1612</c:v>
                </c:pt>
                <c:pt idx="239">
                  <c:v>-5.1612</c:v>
                </c:pt>
                <c:pt idx="240">
                  <c:v>-5.1612</c:v>
                </c:pt>
                <c:pt idx="241">
                  <c:v>-5.1142800000001145</c:v>
                </c:pt>
                <c:pt idx="242">
                  <c:v>-5.0986400000000573</c:v>
                </c:pt>
                <c:pt idx="243">
                  <c:v>-5.0048000000000004</c:v>
                </c:pt>
                <c:pt idx="244">
                  <c:v>-5.0048000000000004</c:v>
                </c:pt>
                <c:pt idx="245">
                  <c:v>-5.0048000000000004</c:v>
                </c:pt>
                <c:pt idx="246">
                  <c:v>-5.0048000000000004</c:v>
                </c:pt>
                <c:pt idx="247">
                  <c:v>-5.0048000000000004</c:v>
                </c:pt>
                <c:pt idx="248">
                  <c:v>-4.8953199999998862</c:v>
                </c:pt>
                <c:pt idx="249">
                  <c:v>-4.8953199999998862</c:v>
                </c:pt>
                <c:pt idx="250">
                  <c:v>-4.8484000000000007</c:v>
                </c:pt>
                <c:pt idx="251">
                  <c:v>-4.8484000000000007</c:v>
                </c:pt>
                <c:pt idx="252">
                  <c:v>-4.8484000000000007</c:v>
                </c:pt>
                <c:pt idx="253">
                  <c:v>-4.7858400000000572</c:v>
                </c:pt>
                <c:pt idx="254">
                  <c:v>-4.5825199999998869</c:v>
                </c:pt>
                <c:pt idx="255">
                  <c:v>-4.5356000000000005</c:v>
                </c:pt>
                <c:pt idx="256">
                  <c:v>-4.2228000000000003</c:v>
                </c:pt>
                <c:pt idx="257">
                  <c:v>-4.2228000000000003</c:v>
                </c:pt>
                <c:pt idx="258">
                  <c:v>-4.2228000000000003</c:v>
                </c:pt>
                <c:pt idx="259">
                  <c:v>-1.4076000000000002</c:v>
                </c:pt>
                <c:pt idx="260">
                  <c:v>-0.84455999999994313</c:v>
                </c:pt>
                <c:pt idx="261">
                  <c:v>2.8152000000000004</c:v>
                </c:pt>
                <c:pt idx="262">
                  <c:v>3.0810800000001142</c:v>
                </c:pt>
              </c:numCache>
            </c:numRef>
          </c:xVal>
          <c:yVal>
            <c:numRef>
              <c:f>'[4]ep14 (sort)'!$B$19:$B$281</c:f>
              <c:numCache>
                <c:formatCode>General</c:formatCode>
                <c:ptCount val="263"/>
                <c:pt idx="0">
                  <c:v>70.78</c:v>
                </c:pt>
                <c:pt idx="1">
                  <c:v>70.8</c:v>
                </c:pt>
                <c:pt idx="2">
                  <c:v>70.819999999999993</c:v>
                </c:pt>
                <c:pt idx="3">
                  <c:v>71.150000000000006</c:v>
                </c:pt>
                <c:pt idx="4">
                  <c:v>71.209999999999994</c:v>
                </c:pt>
                <c:pt idx="5">
                  <c:v>71.650000000000006</c:v>
                </c:pt>
                <c:pt idx="6">
                  <c:v>71.650000000000006</c:v>
                </c:pt>
                <c:pt idx="7">
                  <c:v>72.150000000000006</c:v>
                </c:pt>
                <c:pt idx="8">
                  <c:v>72.58</c:v>
                </c:pt>
                <c:pt idx="9">
                  <c:v>72.63</c:v>
                </c:pt>
                <c:pt idx="10">
                  <c:v>73.37</c:v>
                </c:pt>
                <c:pt idx="11">
                  <c:v>73.67</c:v>
                </c:pt>
                <c:pt idx="12">
                  <c:v>74.05</c:v>
                </c:pt>
                <c:pt idx="13">
                  <c:v>74.709999999999994</c:v>
                </c:pt>
                <c:pt idx="14">
                  <c:v>74.91</c:v>
                </c:pt>
                <c:pt idx="15">
                  <c:v>74.989999999999995</c:v>
                </c:pt>
                <c:pt idx="16">
                  <c:v>74.989999999999995</c:v>
                </c:pt>
                <c:pt idx="17">
                  <c:v>75.03</c:v>
                </c:pt>
                <c:pt idx="18">
                  <c:v>75.05</c:v>
                </c:pt>
                <c:pt idx="19">
                  <c:v>75.42</c:v>
                </c:pt>
                <c:pt idx="20">
                  <c:v>75.44</c:v>
                </c:pt>
                <c:pt idx="21">
                  <c:v>75.58</c:v>
                </c:pt>
                <c:pt idx="22">
                  <c:v>75.81</c:v>
                </c:pt>
                <c:pt idx="23">
                  <c:v>75.88</c:v>
                </c:pt>
                <c:pt idx="24">
                  <c:v>76.040000000000006</c:v>
                </c:pt>
                <c:pt idx="25">
                  <c:v>76.430000000000007</c:v>
                </c:pt>
                <c:pt idx="26">
                  <c:v>76.650000000000006</c:v>
                </c:pt>
                <c:pt idx="27">
                  <c:v>76.680000000000007</c:v>
                </c:pt>
                <c:pt idx="28">
                  <c:v>76.75</c:v>
                </c:pt>
                <c:pt idx="29">
                  <c:v>76.86</c:v>
                </c:pt>
                <c:pt idx="30">
                  <c:v>77.03</c:v>
                </c:pt>
                <c:pt idx="31">
                  <c:v>77.2</c:v>
                </c:pt>
                <c:pt idx="32">
                  <c:v>77.27</c:v>
                </c:pt>
                <c:pt idx="33">
                  <c:v>77.42</c:v>
                </c:pt>
                <c:pt idx="34">
                  <c:v>77.760000000000005</c:v>
                </c:pt>
                <c:pt idx="35">
                  <c:v>77.8</c:v>
                </c:pt>
                <c:pt idx="36">
                  <c:v>78.8</c:v>
                </c:pt>
                <c:pt idx="37">
                  <c:v>78.81</c:v>
                </c:pt>
                <c:pt idx="38">
                  <c:v>78.88</c:v>
                </c:pt>
                <c:pt idx="39">
                  <c:v>79.14</c:v>
                </c:pt>
                <c:pt idx="40">
                  <c:v>79.42</c:v>
                </c:pt>
                <c:pt idx="41">
                  <c:v>79.48</c:v>
                </c:pt>
                <c:pt idx="42">
                  <c:v>79.61</c:v>
                </c:pt>
                <c:pt idx="43">
                  <c:v>79.89</c:v>
                </c:pt>
                <c:pt idx="44">
                  <c:v>79.92</c:v>
                </c:pt>
                <c:pt idx="45">
                  <c:v>80.040000000000006</c:v>
                </c:pt>
                <c:pt idx="46">
                  <c:v>80.099999999999994</c:v>
                </c:pt>
                <c:pt idx="47">
                  <c:v>80.12</c:v>
                </c:pt>
                <c:pt idx="48">
                  <c:v>80.23</c:v>
                </c:pt>
                <c:pt idx="49">
                  <c:v>80.260000000000005</c:v>
                </c:pt>
                <c:pt idx="50">
                  <c:v>80.260000000000005</c:v>
                </c:pt>
                <c:pt idx="51">
                  <c:v>80.45</c:v>
                </c:pt>
                <c:pt idx="52">
                  <c:v>80.47</c:v>
                </c:pt>
                <c:pt idx="53">
                  <c:v>80.58</c:v>
                </c:pt>
                <c:pt idx="54">
                  <c:v>80.59</c:v>
                </c:pt>
                <c:pt idx="55">
                  <c:v>80.75</c:v>
                </c:pt>
                <c:pt idx="56">
                  <c:v>80.78</c:v>
                </c:pt>
                <c:pt idx="57">
                  <c:v>80.8</c:v>
                </c:pt>
                <c:pt idx="58">
                  <c:v>80.83</c:v>
                </c:pt>
                <c:pt idx="59">
                  <c:v>80.89</c:v>
                </c:pt>
                <c:pt idx="60">
                  <c:v>80.92</c:v>
                </c:pt>
                <c:pt idx="61">
                  <c:v>80.95</c:v>
                </c:pt>
                <c:pt idx="62">
                  <c:v>81.010000000000005</c:v>
                </c:pt>
                <c:pt idx="63">
                  <c:v>81.11</c:v>
                </c:pt>
                <c:pt idx="64">
                  <c:v>81.209999999999994</c:v>
                </c:pt>
                <c:pt idx="65">
                  <c:v>81.400000000000006</c:v>
                </c:pt>
                <c:pt idx="66">
                  <c:v>81.41</c:v>
                </c:pt>
                <c:pt idx="67">
                  <c:v>81.42</c:v>
                </c:pt>
                <c:pt idx="68">
                  <c:v>81.47</c:v>
                </c:pt>
                <c:pt idx="69">
                  <c:v>81.540000000000006</c:v>
                </c:pt>
                <c:pt idx="70">
                  <c:v>81.569999999999993</c:v>
                </c:pt>
                <c:pt idx="71">
                  <c:v>81.680000000000007</c:v>
                </c:pt>
                <c:pt idx="72">
                  <c:v>81.7</c:v>
                </c:pt>
                <c:pt idx="73">
                  <c:v>81.78</c:v>
                </c:pt>
                <c:pt idx="74">
                  <c:v>81.790000000000006</c:v>
                </c:pt>
                <c:pt idx="75">
                  <c:v>81.92</c:v>
                </c:pt>
                <c:pt idx="76">
                  <c:v>81.95</c:v>
                </c:pt>
                <c:pt idx="77">
                  <c:v>81.99</c:v>
                </c:pt>
                <c:pt idx="78">
                  <c:v>82.03</c:v>
                </c:pt>
                <c:pt idx="79">
                  <c:v>82.11</c:v>
                </c:pt>
                <c:pt idx="80">
                  <c:v>82.12</c:v>
                </c:pt>
                <c:pt idx="81">
                  <c:v>82.25</c:v>
                </c:pt>
                <c:pt idx="82">
                  <c:v>82.42</c:v>
                </c:pt>
                <c:pt idx="83">
                  <c:v>82.45</c:v>
                </c:pt>
                <c:pt idx="84">
                  <c:v>82.45</c:v>
                </c:pt>
                <c:pt idx="85">
                  <c:v>82.53</c:v>
                </c:pt>
                <c:pt idx="86">
                  <c:v>82.7</c:v>
                </c:pt>
                <c:pt idx="87">
                  <c:v>82.75</c:v>
                </c:pt>
                <c:pt idx="88">
                  <c:v>82.75</c:v>
                </c:pt>
                <c:pt idx="89">
                  <c:v>82.89</c:v>
                </c:pt>
                <c:pt idx="90">
                  <c:v>82.91</c:v>
                </c:pt>
                <c:pt idx="91">
                  <c:v>82.92</c:v>
                </c:pt>
                <c:pt idx="92">
                  <c:v>82.95</c:v>
                </c:pt>
                <c:pt idx="93">
                  <c:v>83.09</c:v>
                </c:pt>
                <c:pt idx="94">
                  <c:v>83.18</c:v>
                </c:pt>
                <c:pt idx="95">
                  <c:v>83.25</c:v>
                </c:pt>
                <c:pt idx="96">
                  <c:v>83.3</c:v>
                </c:pt>
                <c:pt idx="97">
                  <c:v>83.4</c:v>
                </c:pt>
                <c:pt idx="98">
                  <c:v>83.53</c:v>
                </c:pt>
                <c:pt idx="99">
                  <c:v>83.63</c:v>
                </c:pt>
                <c:pt idx="100">
                  <c:v>83.64</c:v>
                </c:pt>
                <c:pt idx="101">
                  <c:v>83.66</c:v>
                </c:pt>
                <c:pt idx="102">
                  <c:v>83.68</c:v>
                </c:pt>
                <c:pt idx="103">
                  <c:v>83.7</c:v>
                </c:pt>
                <c:pt idx="104">
                  <c:v>83.71</c:v>
                </c:pt>
                <c:pt idx="105">
                  <c:v>83.8</c:v>
                </c:pt>
                <c:pt idx="106">
                  <c:v>84.05</c:v>
                </c:pt>
                <c:pt idx="107">
                  <c:v>84.2</c:v>
                </c:pt>
                <c:pt idx="108">
                  <c:v>84.3</c:v>
                </c:pt>
                <c:pt idx="109">
                  <c:v>84.31</c:v>
                </c:pt>
                <c:pt idx="110">
                  <c:v>84.34</c:v>
                </c:pt>
                <c:pt idx="111">
                  <c:v>84.38</c:v>
                </c:pt>
                <c:pt idx="112">
                  <c:v>84.42</c:v>
                </c:pt>
                <c:pt idx="113">
                  <c:v>84.55</c:v>
                </c:pt>
                <c:pt idx="114">
                  <c:v>84.55</c:v>
                </c:pt>
                <c:pt idx="115">
                  <c:v>84.61</c:v>
                </c:pt>
                <c:pt idx="116">
                  <c:v>84.61</c:v>
                </c:pt>
                <c:pt idx="117">
                  <c:v>84.66</c:v>
                </c:pt>
                <c:pt idx="118">
                  <c:v>84.75</c:v>
                </c:pt>
                <c:pt idx="119">
                  <c:v>84.78</c:v>
                </c:pt>
                <c:pt idx="120">
                  <c:v>84.81</c:v>
                </c:pt>
                <c:pt idx="121">
                  <c:v>84.87</c:v>
                </c:pt>
                <c:pt idx="122">
                  <c:v>84.93</c:v>
                </c:pt>
                <c:pt idx="123">
                  <c:v>84.94</c:v>
                </c:pt>
                <c:pt idx="124">
                  <c:v>84.94</c:v>
                </c:pt>
                <c:pt idx="125">
                  <c:v>84.96</c:v>
                </c:pt>
                <c:pt idx="126">
                  <c:v>85.05</c:v>
                </c:pt>
                <c:pt idx="127">
                  <c:v>85.18</c:v>
                </c:pt>
                <c:pt idx="128">
                  <c:v>85.22</c:v>
                </c:pt>
                <c:pt idx="129">
                  <c:v>85.23</c:v>
                </c:pt>
                <c:pt idx="130">
                  <c:v>85.25</c:v>
                </c:pt>
                <c:pt idx="131">
                  <c:v>85.3</c:v>
                </c:pt>
                <c:pt idx="132">
                  <c:v>85.36</c:v>
                </c:pt>
                <c:pt idx="133">
                  <c:v>85.45</c:v>
                </c:pt>
                <c:pt idx="134">
                  <c:v>85.47</c:v>
                </c:pt>
                <c:pt idx="135">
                  <c:v>85.54</c:v>
                </c:pt>
                <c:pt idx="136">
                  <c:v>85.54</c:v>
                </c:pt>
                <c:pt idx="137">
                  <c:v>85.59</c:v>
                </c:pt>
                <c:pt idx="138">
                  <c:v>85.59</c:v>
                </c:pt>
                <c:pt idx="139">
                  <c:v>85.67</c:v>
                </c:pt>
                <c:pt idx="140">
                  <c:v>85.69</c:v>
                </c:pt>
                <c:pt idx="141">
                  <c:v>85.85</c:v>
                </c:pt>
                <c:pt idx="142">
                  <c:v>85.86</c:v>
                </c:pt>
                <c:pt idx="143">
                  <c:v>86</c:v>
                </c:pt>
                <c:pt idx="144">
                  <c:v>86.09</c:v>
                </c:pt>
                <c:pt idx="145">
                  <c:v>86.15</c:v>
                </c:pt>
                <c:pt idx="146">
                  <c:v>86.22</c:v>
                </c:pt>
                <c:pt idx="147">
                  <c:v>86.31</c:v>
                </c:pt>
                <c:pt idx="148">
                  <c:v>86.35</c:v>
                </c:pt>
                <c:pt idx="149">
                  <c:v>86.41</c:v>
                </c:pt>
                <c:pt idx="150">
                  <c:v>86.42</c:v>
                </c:pt>
                <c:pt idx="151">
                  <c:v>86.49</c:v>
                </c:pt>
                <c:pt idx="152">
                  <c:v>86.55</c:v>
                </c:pt>
                <c:pt idx="153">
                  <c:v>86.58</c:v>
                </c:pt>
                <c:pt idx="154">
                  <c:v>86.62</c:v>
                </c:pt>
                <c:pt idx="155">
                  <c:v>86.65</c:v>
                </c:pt>
                <c:pt idx="156">
                  <c:v>86.68</c:v>
                </c:pt>
                <c:pt idx="157">
                  <c:v>86.72</c:v>
                </c:pt>
                <c:pt idx="158">
                  <c:v>86.76</c:v>
                </c:pt>
                <c:pt idx="159">
                  <c:v>86.85</c:v>
                </c:pt>
                <c:pt idx="160">
                  <c:v>86.89</c:v>
                </c:pt>
                <c:pt idx="161">
                  <c:v>86.9</c:v>
                </c:pt>
                <c:pt idx="162">
                  <c:v>87.02</c:v>
                </c:pt>
                <c:pt idx="163">
                  <c:v>87.02</c:v>
                </c:pt>
                <c:pt idx="164">
                  <c:v>87.06</c:v>
                </c:pt>
                <c:pt idx="165">
                  <c:v>87.08</c:v>
                </c:pt>
                <c:pt idx="166">
                  <c:v>87.16</c:v>
                </c:pt>
                <c:pt idx="167">
                  <c:v>87.17</c:v>
                </c:pt>
                <c:pt idx="168">
                  <c:v>87.2</c:v>
                </c:pt>
                <c:pt idx="169">
                  <c:v>87.2</c:v>
                </c:pt>
                <c:pt idx="170">
                  <c:v>87.24</c:v>
                </c:pt>
                <c:pt idx="171">
                  <c:v>87.24</c:v>
                </c:pt>
                <c:pt idx="172">
                  <c:v>87.26</c:v>
                </c:pt>
                <c:pt idx="173">
                  <c:v>87.37</c:v>
                </c:pt>
                <c:pt idx="174">
                  <c:v>87.38</c:v>
                </c:pt>
                <c:pt idx="175">
                  <c:v>87.43</c:v>
                </c:pt>
                <c:pt idx="176">
                  <c:v>87.54</c:v>
                </c:pt>
                <c:pt idx="177">
                  <c:v>87.56</c:v>
                </c:pt>
                <c:pt idx="178">
                  <c:v>87.57</c:v>
                </c:pt>
                <c:pt idx="179">
                  <c:v>87.57</c:v>
                </c:pt>
                <c:pt idx="180">
                  <c:v>87.57</c:v>
                </c:pt>
                <c:pt idx="181">
                  <c:v>87.58</c:v>
                </c:pt>
                <c:pt idx="182">
                  <c:v>87.6</c:v>
                </c:pt>
                <c:pt idx="183">
                  <c:v>87.6</c:v>
                </c:pt>
                <c:pt idx="184">
                  <c:v>87.71</c:v>
                </c:pt>
                <c:pt idx="185">
                  <c:v>87.71</c:v>
                </c:pt>
                <c:pt idx="186">
                  <c:v>87.71</c:v>
                </c:pt>
                <c:pt idx="187">
                  <c:v>87.75</c:v>
                </c:pt>
                <c:pt idx="188">
                  <c:v>87.77</c:v>
                </c:pt>
                <c:pt idx="189">
                  <c:v>87.79</c:v>
                </c:pt>
                <c:pt idx="190">
                  <c:v>87.79</c:v>
                </c:pt>
                <c:pt idx="191">
                  <c:v>87.79</c:v>
                </c:pt>
                <c:pt idx="192">
                  <c:v>87.81</c:v>
                </c:pt>
                <c:pt idx="193">
                  <c:v>87.81</c:v>
                </c:pt>
                <c:pt idx="194">
                  <c:v>87.82</c:v>
                </c:pt>
                <c:pt idx="195">
                  <c:v>87.86</c:v>
                </c:pt>
                <c:pt idx="196">
                  <c:v>87.86</c:v>
                </c:pt>
                <c:pt idx="197">
                  <c:v>87.95</c:v>
                </c:pt>
                <c:pt idx="198">
                  <c:v>88.13</c:v>
                </c:pt>
                <c:pt idx="199">
                  <c:v>88.15</c:v>
                </c:pt>
                <c:pt idx="200">
                  <c:v>88.16</c:v>
                </c:pt>
                <c:pt idx="201">
                  <c:v>88.19</c:v>
                </c:pt>
                <c:pt idx="202">
                  <c:v>88.22</c:v>
                </c:pt>
                <c:pt idx="203">
                  <c:v>88.24</c:v>
                </c:pt>
                <c:pt idx="204">
                  <c:v>88.28</c:v>
                </c:pt>
                <c:pt idx="205">
                  <c:v>88.47</c:v>
                </c:pt>
                <c:pt idx="206">
                  <c:v>88.47</c:v>
                </c:pt>
                <c:pt idx="207">
                  <c:v>88.5</c:v>
                </c:pt>
                <c:pt idx="208">
                  <c:v>88.53</c:v>
                </c:pt>
                <c:pt idx="209">
                  <c:v>88.55</c:v>
                </c:pt>
                <c:pt idx="210">
                  <c:v>88.67</c:v>
                </c:pt>
                <c:pt idx="211">
                  <c:v>88.74</c:v>
                </c:pt>
                <c:pt idx="212">
                  <c:v>88.76</c:v>
                </c:pt>
                <c:pt idx="213">
                  <c:v>88.87</c:v>
                </c:pt>
                <c:pt idx="214">
                  <c:v>88.87</c:v>
                </c:pt>
                <c:pt idx="215">
                  <c:v>88.88</c:v>
                </c:pt>
                <c:pt idx="216">
                  <c:v>88.9</c:v>
                </c:pt>
                <c:pt idx="217">
                  <c:v>88.91</c:v>
                </c:pt>
                <c:pt idx="218">
                  <c:v>88.98</c:v>
                </c:pt>
                <c:pt idx="219">
                  <c:v>89.05</c:v>
                </c:pt>
                <c:pt idx="220">
                  <c:v>89.05</c:v>
                </c:pt>
                <c:pt idx="221">
                  <c:v>89.06</c:v>
                </c:pt>
                <c:pt idx="222">
                  <c:v>89.1</c:v>
                </c:pt>
                <c:pt idx="223">
                  <c:v>89.1</c:v>
                </c:pt>
                <c:pt idx="224">
                  <c:v>89.11</c:v>
                </c:pt>
                <c:pt idx="225">
                  <c:v>89.16</c:v>
                </c:pt>
                <c:pt idx="226">
                  <c:v>89.16</c:v>
                </c:pt>
                <c:pt idx="227">
                  <c:v>89.2</c:v>
                </c:pt>
                <c:pt idx="228">
                  <c:v>89.22</c:v>
                </c:pt>
                <c:pt idx="229">
                  <c:v>89.26</c:v>
                </c:pt>
                <c:pt idx="230">
                  <c:v>89.27</c:v>
                </c:pt>
                <c:pt idx="231">
                  <c:v>89.28</c:v>
                </c:pt>
                <c:pt idx="232">
                  <c:v>89.31</c:v>
                </c:pt>
                <c:pt idx="233">
                  <c:v>89.32</c:v>
                </c:pt>
                <c:pt idx="234">
                  <c:v>89.32</c:v>
                </c:pt>
                <c:pt idx="235">
                  <c:v>89.34</c:v>
                </c:pt>
                <c:pt idx="236">
                  <c:v>89.39</c:v>
                </c:pt>
                <c:pt idx="237">
                  <c:v>89.4</c:v>
                </c:pt>
                <c:pt idx="238">
                  <c:v>89.42</c:v>
                </c:pt>
                <c:pt idx="239">
                  <c:v>89.43</c:v>
                </c:pt>
                <c:pt idx="240">
                  <c:v>89.45</c:v>
                </c:pt>
                <c:pt idx="241">
                  <c:v>89.52</c:v>
                </c:pt>
                <c:pt idx="242">
                  <c:v>89.6</c:v>
                </c:pt>
                <c:pt idx="243">
                  <c:v>89.66</c:v>
                </c:pt>
                <c:pt idx="244">
                  <c:v>89.69</c:v>
                </c:pt>
                <c:pt idx="245">
                  <c:v>89.7</c:v>
                </c:pt>
                <c:pt idx="246">
                  <c:v>89.74</c:v>
                </c:pt>
                <c:pt idx="247">
                  <c:v>89.78</c:v>
                </c:pt>
                <c:pt idx="248">
                  <c:v>89.84</c:v>
                </c:pt>
                <c:pt idx="249">
                  <c:v>89.85</c:v>
                </c:pt>
                <c:pt idx="250">
                  <c:v>89.87</c:v>
                </c:pt>
                <c:pt idx="251">
                  <c:v>89.88</c:v>
                </c:pt>
                <c:pt idx="252">
                  <c:v>89.93</c:v>
                </c:pt>
                <c:pt idx="253">
                  <c:v>89.95</c:v>
                </c:pt>
                <c:pt idx="254">
                  <c:v>89.98</c:v>
                </c:pt>
                <c:pt idx="255">
                  <c:v>90.08</c:v>
                </c:pt>
                <c:pt idx="256">
                  <c:v>90.14</c:v>
                </c:pt>
                <c:pt idx="257">
                  <c:v>90.16</c:v>
                </c:pt>
                <c:pt idx="258">
                  <c:v>90.16</c:v>
                </c:pt>
                <c:pt idx="259">
                  <c:v>90.22</c:v>
                </c:pt>
                <c:pt idx="260">
                  <c:v>90.28</c:v>
                </c:pt>
                <c:pt idx="261">
                  <c:v>90.45</c:v>
                </c:pt>
                <c:pt idx="262">
                  <c:v>90.47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91-4B43-81C7-FDB341727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EP15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692397995705084"/>
                  <c:y val="0.2467390217065119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'[4]ep15 (sort)'!$D$19:$D$270</c:f>
              <c:numCache>
                <c:formatCode>General</c:formatCode>
                <c:ptCount val="252"/>
                <c:pt idx="0">
                  <c:v>-29.16535</c:v>
                </c:pt>
                <c:pt idx="1">
                  <c:v>-20.155189999999937</c:v>
                </c:pt>
                <c:pt idx="2">
                  <c:v>-19.93666000000006</c:v>
                </c:pt>
                <c:pt idx="3">
                  <c:v>-19.600460000000062</c:v>
                </c:pt>
                <c:pt idx="4">
                  <c:v>-19.533220000000121</c:v>
                </c:pt>
                <c:pt idx="5">
                  <c:v>-19.533220000000121</c:v>
                </c:pt>
                <c:pt idx="6">
                  <c:v>-19.516410000000061</c:v>
                </c:pt>
                <c:pt idx="7">
                  <c:v>-19.516410000000061</c:v>
                </c:pt>
                <c:pt idx="8">
                  <c:v>-19.516410000000061</c:v>
                </c:pt>
                <c:pt idx="9">
                  <c:v>-19.43236000000006</c:v>
                </c:pt>
                <c:pt idx="10">
                  <c:v>-19.39873999999994</c:v>
                </c:pt>
                <c:pt idx="11">
                  <c:v>-19.39873999999994</c:v>
                </c:pt>
                <c:pt idx="12">
                  <c:v>-19.264260000000061</c:v>
                </c:pt>
                <c:pt idx="13">
                  <c:v>-19.264260000000061</c:v>
                </c:pt>
                <c:pt idx="14">
                  <c:v>-19.264260000000061</c:v>
                </c:pt>
                <c:pt idx="15">
                  <c:v>-19.112970000000121</c:v>
                </c:pt>
                <c:pt idx="16">
                  <c:v>-19.112970000000121</c:v>
                </c:pt>
                <c:pt idx="17">
                  <c:v>-18.97848999999994</c:v>
                </c:pt>
                <c:pt idx="18">
                  <c:v>-18.97848999999994</c:v>
                </c:pt>
                <c:pt idx="19">
                  <c:v>-18.961679999999877</c:v>
                </c:pt>
                <c:pt idx="20">
                  <c:v>-18.860820000000121</c:v>
                </c:pt>
                <c:pt idx="21">
                  <c:v>-18.860820000000121</c:v>
                </c:pt>
                <c:pt idx="22">
                  <c:v>-18.860820000000121</c:v>
                </c:pt>
                <c:pt idx="23">
                  <c:v>-18.860820000000121</c:v>
                </c:pt>
                <c:pt idx="24">
                  <c:v>-18.72633999999994</c:v>
                </c:pt>
                <c:pt idx="25">
                  <c:v>-18.72633999999994</c:v>
                </c:pt>
                <c:pt idx="26">
                  <c:v>-18.72633999999994</c:v>
                </c:pt>
                <c:pt idx="27">
                  <c:v>-18.72633999999994</c:v>
                </c:pt>
                <c:pt idx="28">
                  <c:v>-18.591860000000061</c:v>
                </c:pt>
                <c:pt idx="29">
                  <c:v>-18.591860000000061</c:v>
                </c:pt>
                <c:pt idx="30">
                  <c:v>-18.591860000000061</c:v>
                </c:pt>
                <c:pt idx="31">
                  <c:v>-18.591860000000061</c:v>
                </c:pt>
                <c:pt idx="32">
                  <c:v>-18.591860000000061</c:v>
                </c:pt>
                <c:pt idx="33">
                  <c:v>-18.440570000000122</c:v>
                </c:pt>
                <c:pt idx="34">
                  <c:v>-18.440570000000122</c:v>
                </c:pt>
                <c:pt idx="35">
                  <c:v>-18.440570000000122</c:v>
                </c:pt>
                <c:pt idx="36">
                  <c:v>-18.440570000000122</c:v>
                </c:pt>
                <c:pt idx="37">
                  <c:v>-18.440570000000122</c:v>
                </c:pt>
                <c:pt idx="38">
                  <c:v>-18.322900000000001</c:v>
                </c:pt>
                <c:pt idx="39">
                  <c:v>-18.322900000000001</c:v>
                </c:pt>
                <c:pt idx="40">
                  <c:v>-18.188420000000121</c:v>
                </c:pt>
                <c:pt idx="41">
                  <c:v>-18.188420000000121</c:v>
                </c:pt>
                <c:pt idx="42">
                  <c:v>-18.188420000000121</c:v>
                </c:pt>
                <c:pt idx="43">
                  <c:v>-18.188420000000121</c:v>
                </c:pt>
                <c:pt idx="44">
                  <c:v>-18.188420000000121</c:v>
                </c:pt>
                <c:pt idx="45">
                  <c:v>-18.188420000000121</c:v>
                </c:pt>
                <c:pt idx="46">
                  <c:v>-18.188420000000121</c:v>
                </c:pt>
                <c:pt idx="47">
                  <c:v>-18.121179999999878</c:v>
                </c:pt>
                <c:pt idx="48">
                  <c:v>-18.05393999999994</c:v>
                </c:pt>
                <c:pt idx="49">
                  <c:v>-18.05393999999994</c:v>
                </c:pt>
                <c:pt idx="50">
                  <c:v>-18.05393999999994</c:v>
                </c:pt>
                <c:pt idx="51">
                  <c:v>-18.05393999999994</c:v>
                </c:pt>
                <c:pt idx="52">
                  <c:v>-18.05393999999994</c:v>
                </c:pt>
                <c:pt idx="53">
                  <c:v>-18.003510000000063</c:v>
                </c:pt>
                <c:pt idx="54">
                  <c:v>-17.936270000000121</c:v>
                </c:pt>
                <c:pt idx="55">
                  <c:v>-17.919460000000061</c:v>
                </c:pt>
                <c:pt idx="56">
                  <c:v>-17.784979999999877</c:v>
                </c:pt>
                <c:pt idx="57">
                  <c:v>-17.784979999999877</c:v>
                </c:pt>
                <c:pt idx="58">
                  <c:v>-17.784979999999877</c:v>
                </c:pt>
                <c:pt idx="59">
                  <c:v>-17.784979999999877</c:v>
                </c:pt>
                <c:pt idx="60">
                  <c:v>-17.784979999999877</c:v>
                </c:pt>
                <c:pt idx="61">
                  <c:v>-17.784979999999877</c:v>
                </c:pt>
                <c:pt idx="62">
                  <c:v>-17.650500000000001</c:v>
                </c:pt>
                <c:pt idx="63">
                  <c:v>-17.650500000000001</c:v>
                </c:pt>
                <c:pt idx="64">
                  <c:v>-17.650500000000001</c:v>
                </c:pt>
                <c:pt idx="65">
                  <c:v>-17.650500000000001</c:v>
                </c:pt>
                <c:pt idx="66">
                  <c:v>-17.56645</c:v>
                </c:pt>
                <c:pt idx="67">
                  <c:v>-17.516020000000122</c:v>
                </c:pt>
                <c:pt idx="68">
                  <c:v>-17.516020000000122</c:v>
                </c:pt>
                <c:pt idx="69">
                  <c:v>-17.516020000000122</c:v>
                </c:pt>
                <c:pt idx="70">
                  <c:v>-17.381539999999937</c:v>
                </c:pt>
                <c:pt idx="71">
                  <c:v>-17.381539999999937</c:v>
                </c:pt>
                <c:pt idx="72">
                  <c:v>-17.381539999999937</c:v>
                </c:pt>
                <c:pt idx="73">
                  <c:v>-17.381539999999937</c:v>
                </c:pt>
                <c:pt idx="74">
                  <c:v>-17.247060000000062</c:v>
                </c:pt>
                <c:pt idx="75">
                  <c:v>-17.247060000000062</c:v>
                </c:pt>
                <c:pt idx="76">
                  <c:v>-17.247060000000062</c:v>
                </c:pt>
                <c:pt idx="77">
                  <c:v>-17.112579999999877</c:v>
                </c:pt>
                <c:pt idx="78">
                  <c:v>-17.112579999999877</c:v>
                </c:pt>
                <c:pt idx="79">
                  <c:v>-17.112579999999877</c:v>
                </c:pt>
                <c:pt idx="80">
                  <c:v>-17.112579999999877</c:v>
                </c:pt>
                <c:pt idx="81">
                  <c:v>-17.112579999999877</c:v>
                </c:pt>
                <c:pt idx="82">
                  <c:v>-17.112579999999877</c:v>
                </c:pt>
                <c:pt idx="83">
                  <c:v>-16.994910000000061</c:v>
                </c:pt>
                <c:pt idx="84">
                  <c:v>-16.994910000000061</c:v>
                </c:pt>
                <c:pt idx="85">
                  <c:v>-16.994910000000061</c:v>
                </c:pt>
                <c:pt idx="86">
                  <c:v>-16.994910000000061</c:v>
                </c:pt>
                <c:pt idx="87">
                  <c:v>-16.994910000000061</c:v>
                </c:pt>
                <c:pt idx="88">
                  <c:v>-16.994910000000061</c:v>
                </c:pt>
                <c:pt idx="89">
                  <c:v>-16.994910000000061</c:v>
                </c:pt>
                <c:pt idx="90">
                  <c:v>-16.843620000000122</c:v>
                </c:pt>
                <c:pt idx="91">
                  <c:v>-16.843620000000122</c:v>
                </c:pt>
                <c:pt idx="92">
                  <c:v>-16.843620000000122</c:v>
                </c:pt>
                <c:pt idx="93">
                  <c:v>-16.843620000000122</c:v>
                </c:pt>
                <c:pt idx="94">
                  <c:v>-16.843620000000122</c:v>
                </c:pt>
                <c:pt idx="95">
                  <c:v>-16.709139999999937</c:v>
                </c:pt>
                <c:pt idx="96">
                  <c:v>-16.709139999999937</c:v>
                </c:pt>
                <c:pt idx="97">
                  <c:v>-16.709139999999937</c:v>
                </c:pt>
                <c:pt idx="98">
                  <c:v>-16.6419</c:v>
                </c:pt>
                <c:pt idx="99">
                  <c:v>-16.6419</c:v>
                </c:pt>
                <c:pt idx="100">
                  <c:v>-16.6419</c:v>
                </c:pt>
                <c:pt idx="101">
                  <c:v>-16.574660000000062</c:v>
                </c:pt>
                <c:pt idx="102">
                  <c:v>-16.574660000000062</c:v>
                </c:pt>
                <c:pt idx="103">
                  <c:v>-16.574660000000062</c:v>
                </c:pt>
                <c:pt idx="104">
                  <c:v>-16.574660000000062</c:v>
                </c:pt>
                <c:pt idx="105">
                  <c:v>-16.574660000000062</c:v>
                </c:pt>
                <c:pt idx="106">
                  <c:v>-16.574660000000062</c:v>
                </c:pt>
                <c:pt idx="107">
                  <c:v>-16.574660000000062</c:v>
                </c:pt>
                <c:pt idx="108">
                  <c:v>-16.473800000000001</c:v>
                </c:pt>
                <c:pt idx="109">
                  <c:v>-16.456989999999937</c:v>
                </c:pt>
                <c:pt idx="110">
                  <c:v>-16.456989999999937</c:v>
                </c:pt>
                <c:pt idx="111">
                  <c:v>-16.456989999999937</c:v>
                </c:pt>
                <c:pt idx="112">
                  <c:v>-16.322510000000062</c:v>
                </c:pt>
                <c:pt idx="113">
                  <c:v>-16.322510000000062</c:v>
                </c:pt>
                <c:pt idx="114">
                  <c:v>-16.322510000000062</c:v>
                </c:pt>
                <c:pt idx="115">
                  <c:v>-16.322510000000062</c:v>
                </c:pt>
                <c:pt idx="116">
                  <c:v>-16.322510000000062</c:v>
                </c:pt>
                <c:pt idx="117">
                  <c:v>-16.305700000000002</c:v>
                </c:pt>
                <c:pt idx="118">
                  <c:v>-16.305700000000002</c:v>
                </c:pt>
                <c:pt idx="119">
                  <c:v>-16.305700000000002</c:v>
                </c:pt>
                <c:pt idx="120">
                  <c:v>-16.171220000000122</c:v>
                </c:pt>
                <c:pt idx="121">
                  <c:v>-16.053550000000001</c:v>
                </c:pt>
                <c:pt idx="122">
                  <c:v>-16.053550000000001</c:v>
                </c:pt>
                <c:pt idx="123">
                  <c:v>-16.053550000000001</c:v>
                </c:pt>
                <c:pt idx="124">
                  <c:v>-16.053550000000001</c:v>
                </c:pt>
                <c:pt idx="125">
                  <c:v>-15.952689999999938</c:v>
                </c:pt>
                <c:pt idx="126">
                  <c:v>-15.952689999999938</c:v>
                </c:pt>
                <c:pt idx="127">
                  <c:v>-15.919070000000122</c:v>
                </c:pt>
                <c:pt idx="128">
                  <c:v>-15.919070000000122</c:v>
                </c:pt>
                <c:pt idx="129">
                  <c:v>-15.919070000000122</c:v>
                </c:pt>
                <c:pt idx="130">
                  <c:v>-15.919070000000122</c:v>
                </c:pt>
                <c:pt idx="131">
                  <c:v>-15.784589999999939</c:v>
                </c:pt>
                <c:pt idx="132">
                  <c:v>-15.784589999999939</c:v>
                </c:pt>
                <c:pt idx="133">
                  <c:v>-15.784589999999939</c:v>
                </c:pt>
                <c:pt idx="134">
                  <c:v>-15.650110000000062</c:v>
                </c:pt>
                <c:pt idx="135">
                  <c:v>-15.650110000000062</c:v>
                </c:pt>
                <c:pt idx="136">
                  <c:v>-15.549250000000001</c:v>
                </c:pt>
                <c:pt idx="137">
                  <c:v>-15.515629999999877</c:v>
                </c:pt>
                <c:pt idx="138">
                  <c:v>-15.515629999999877</c:v>
                </c:pt>
                <c:pt idx="139">
                  <c:v>-15.515629999999877</c:v>
                </c:pt>
                <c:pt idx="140">
                  <c:v>-15.515629999999877</c:v>
                </c:pt>
                <c:pt idx="141">
                  <c:v>-15.515629999999877</c:v>
                </c:pt>
                <c:pt idx="142">
                  <c:v>-15.397960000000062</c:v>
                </c:pt>
                <c:pt idx="143">
                  <c:v>-15.38115</c:v>
                </c:pt>
                <c:pt idx="144">
                  <c:v>-15.2971</c:v>
                </c:pt>
                <c:pt idx="145">
                  <c:v>-15.246670000000123</c:v>
                </c:pt>
                <c:pt idx="146">
                  <c:v>-15.246670000000123</c:v>
                </c:pt>
                <c:pt idx="147">
                  <c:v>-15.246670000000123</c:v>
                </c:pt>
                <c:pt idx="148">
                  <c:v>-15.162620000000123</c:v>
                </c:pt>
                <c:pt idx="149">
                  <c:v>-15.11218999999994</c:v>
                </c:pt>
                <c:pt idx="150">
                  <c:v>-14.960900000000001</c:v>
                </c:pt>
                <c:pt idx="151">
                  <c:v>-14.843229999999878</c:v>
                </c:pt>
                <c:pt idx="152">
                  <c:v>-14.7928</c:v>
                </c:pt>
                <c:pt idx="153">
                  <c:v>-14.7928</c:v>
                </c:pt>
                <c:pt idx="154">
                  <c:v>-14.7928</c:v>
                </c:pt>
                <c:pt idx="155">
                  <c:v>-14.70875</c:v>
                </c:pt>
                <c:pt idx="156">
                  <c:v>-14.70875</c:v>
                </c:pt>
                <c:pt idx="157">
                  <c:v>-14.70875</c:v>
                </c:pt>
                <c:pt idx="158">
                  <c:v>-14.70875</c:v>
                </c:pt>
                <c:pt idx="159">
                  <c:v>-14.624700000000001</c:v>
                </c:pt>
                <c:pt idx="160">
                  <c:v>-14.624700000000001</c:v>
                </c:pt>
                <c:pt idx="161">
                  <c:v>-14.4566</c:v>
                </c:pt>
                <c:pt idx="162">
                  <c:v>-14.4566</c:v>
                </c:pt>
                <c:pt idx="163">
                  <c:v>-14.439789999999938</c:v>
                </c:pt>
                <c:pt idx="164">
                  <c:v>-14.288499999999999</c:v>
                </c:pt>
                <c:pt idx="165">
                  <c:v>-14.288499999999999</c:v>
                </c:pt>
                <c:pt idx="166">
                  <c:v>-14.288499999999999</c:v>
                </c:pt>
                <c:pt idx="167">
                  <c:v>-14.18763999999994</c:v>
                </c:pt>
                <c:pt idx="168">
                  <c:v>-14.18763999999994</c:v>
                </c:pt>
                <c:pt idx="169">
                  <c:v>-14.1204</c:v>
                </c:pt>
                <c:pt idx="170">
                  <c:v>-14.1204</c:v>
                </c:pt>
                <c:pt idx="171">
                  <c:v>-14.1204</c:v>
                </c:pt>
                <c:pt idx="172">
                  <c:v>-14.1204</c:v>
                </c:pt>
                <c:pt idx="173">
                  <c:v>-14.05316000000006</c:v>
                </c:pt>
                <c:pt idx="174">
                  <c:v>-14.05316000000006</c:v>
                </c:pt>
                <c:pt idx="175">
                  <c:v>-14.036350000000001</c:v>
                </c:pt>
                <c:pt idx="176">
                  <c:v>-13.952299999999999</c:v>
                </c:pt>
                <c:pt idx="177">
                  <c:v>-13.952299999999999</c:v>
                </c:pt>
                <c:pt idx="178">
                  <c:v>-13.952299999999999</c:v>
                </c:pt>
                <c:pt idx="179">
                  <c:v>-13.918679999999878</c:v>
                </c:pt>
                <c:pt idx="180">
                  <c:v>-13.817820000000122</c:v>
                </c:pt>
                <c:pt idx="181">
                  <c:v>-13.7842</c:v>
                </c:pt>
                <c:pt idx="182">
                  <c:v>-13.7842</c:v>
                </c:pt>
                <c:pt idx="183">
                  <c:v>-13.7842</c:v>
                </c:pt>
                <c:pt idx="184">
                  <c:v>-13.7842</c:v>
                </c:pt>
                <c:pt idx="185">
                  <c:v>-13.7842</c:v>
                </c:pt>
                <c:pt idx="186">
                  <c:v>-13.616099999999999</c:v>
                </c:pt>
                <c:pt idx="187">
                  <c:v>-13.448</c:v>
                </c:pt>
                <c:pt idx="188">
                  <c:v>-13.448</c:v>
                </c:pt>
                <c:pt idx="189">
                  <c:v>-13.448</c:v>
                </c:pt>
                <c:pt idx="190">
                  <c:v>-13.448</c:v>
                </c:pt>
                <c:pt idx="191">
                  <c:v>-13.2799</c:v>
                </c:pt>
                <c:pt idx="192">
                  <c:v>-13.2799</c:v>
                </c:pt>
                <c:pt idx="193">
                  <c:v>-13.2799</c:v>
                </c:pt>
                <c:pt idx="194">
                  <c:v>-13.111800000000001</c:v>
                </c:pt>
                <c:pt idx="195">
                  <c:v>-13.111800000000001</c:v>
                </c:pt>
                <c:pt idx="196">
                  <c:v>-13.111800000000001</c:v>
                </c:pt>
                <c:pt idx="197">
                  <c:v>-13.111800000000001</c:v>
                </c:pt>
                <c:pt idx="198">
                  <c:v>-13.111800000000001</c:v>
                </c:pt>
                <c:pt idx="199">
                  <c:v>-12.977320000000121</c:v>
                </c:pt>
                <c:pt idx="200">
                  <c:v>-12.9437</c:v>
                </c:pt>
                <c:pt idx="201">
                  <c:v>-12.9437</c:v>
                </c:pt>
                <c:pt idx="202">
                  <c:v>-12.9437</c:v>
                </c:pt>
                <c:pt idx="203">
                  <c:v>-12.775600000000001</c:v>
                </c:pt>
                <c:pt idx="204">
                  <c:v>-12.708360000000061</c:v>
                </c:pt>
                <c:pt idx="205">
                  <c:v>-12.6075</c:v>
                </c:pt>
                <c:pt idx="206">
                  <c:v>-12.439399999999999</c:v>
                </c:pt>
                <c:pt idx="207">
                  <c:v>-12.321729999999878</c:v>
                </c:pt>
                <c:pt idx="208">
                  <c:v>-12.321729999999878</c:v>
                </c:pt>
                <c:pt idx="209">
                  <c:v>-12.2713</c:v>
                </c:pt>
                <c:pt idx="210">
                  <c:v>-12.2713</c:v>
                </c:pt>
                <c:pt idx="211">
                  <c:v>-12.136820000000123</c:v>
                </c:pt>
                <c:pt idx="212">
                  <c:v>-12.120010000000061</c:v>
                </c:pt>
                <c:pt idx="213">
                  <c:v>-12.103199999999999</c:v>
                </c:pt>
                <c:pt idx="214">
                  <c:v>-12.103199999999999</c:v>
                </c:pt>
                <c:pt idx="215">
                  <c:v>-12.086389999999939</c:v>
                </c:pt>
                <c:pt idx="216">
                  <c:v>-12.052770000000121</c:v>
                </c:pt>
                <c:pt idx="217">
                  <c:v>-11.9351</c:v>
                </c:pt>
                <c:pt idx="218">
                  <c:v>-11.783810000000061</c:v>
                </c:pt>
                <c:pt idx="219">
                  <c:v>-11.766999999999999</c:v>
                </c:pt>
                <c:pt idx="220">
                  <c:v>-11.766999999999999</c:v>
                </c:pt>
                <c:pt idx="221">
                  <c:v>-11.649329999999878</c:v>
                </c:pt>
                <c:pt idx="222">
                  <c:v>-11.649329999999878</c:v>
                </c:pt>
                <c:pt idx="223">
                  <c:v>-11.514849999999999</c:v>
                </c:pt>
                <c:pt idx="224">
                  <c:v>-11.4308</c:v>
                </c:pt>
                <c:pt idx="225">
                  <c:v>-11.4308</c:v>
                </c:pt>
                <c:pt idx="226">
                  <c:v>-11.397179999999878</c:v>
                </c:pt>
                <c:pt idx="227">
                  <c:v>-11.262700000000001</c:v>
                </c:pt>
                <c:pt idx="228">
                  <c:v>-11.262700000000001</c:v>
                </c:pt>
                <c:pt idx="229">
                  <c:v>-11.262700000000001</c:v>
                </c:pt>
                <c:pt idx="230">
                  <c:v>-11.128220000000121</c:v>
                </c:pt>
                <c:pt idx="231">
                  <c:v>-10.926500000000001</c:v>
                </c:pt>
                <c:pt idx="232">
                  <c:v>-10.859260000000061</c:v>
                </c:pt>
                <c:pt idx="233">
                  <c:v>-10.7584</c:v>
                </c:pt>
                <c:pt idx="234">
                  <c:v>-10.7584</c:v>
                </c:pt>
                <c:pt idx="235">
                  <c:v>-10.724779999999878</c:v>
                </c:pt>
                <c:pt idx="236">
                  <c:v>-10.590299999999999</c:v>
                </c:pt>
                <c:pt idx="237">
                  <c:v>-10.590299999999999</c:v>
                </c:pt>
                <c:pt idx="238">
                  <c:v>-10.590299999999999</c:v>
                </c:pt>
                <c:pt idx="239">
                  <c:v>-10.455820000000122</c:v>
                </c:pt>
                <c:pt idx="240">
                  <c:v>-10.455820000000122</c:v>
                </c:pt>
                <c:pt idx="241">
                  <c:v>-10.254099999999999</c:v>
                </c:pt>
                <c:pt idx="242">
                  <c:v>-10.203670000000121</c:v>
                </c:pt>
                <c:pt idx="243">
                  <c:v>-9.5816999999999997</c:v>
                </c:pt>
                <c:pt idx="244">
                  <c:v>-9.0101600000000612</c:v>
                </c:pt>
                <c:pt idx="245">
                  <c:v>-8.8588700000001221</c:v>
                </c:pt>
                <c:pt idx="246">
                  <c:v>-8.7411999999999992</c:v>
                </c:pt>
                <c:pt idx="247">
                  <c:v>-8.7243899999999392</c:v>
                </c:pt>
                <c:pt idx="248">
                  <c:v>-8.5731000000000002</c:v>
                </c:pt>
                <c:pt idx="249">
                  <c:v>-6.421420000000122</c:v>
                </c:pt>
                <c:pt idx="250">
                  <c:v>-1.5969500000000001</c:v>
                </c:pt>
                <c:pt idx="251">
                  <c:v>1.7314299999998777</c:v>
                </c:pt>
              </c:numCache>
            </c:numRef>
          </c:xVal>
          <c:yVal>
            <c:numRef>
              <c:f>'[4]ep15 (sort)'!$B$19:$B$270</c:f>
              <c:numCache>
                <c:formatCode>General</c:formatCode>
                <c:ptCount val="252"/>
                <c:pt idx="0">
                  <c:v>71.650000000000006</c:v>
                </c:pt>
                <c:pt idx="1">
                  <c:v>71.650000000000006</c:v>
                </c:pt>
                <c:pt idx="2">
                  <c:v>72.150000000000006</c:v>
                </c:pt>
                <c:pt idx="3">
                  <c:v>72.58</c:v>
                </c:pt>
                <c:pt idx="4">
                  <c:v>72.63</c:v>
                </c:pt>
                <c:pt idx="5">
                  <c:v>73.37</c:v>
                </c:pt>
                <c:pt idx="6">
                  <c:v>73.67</c:v>
                </c:pt>
                <c:pt idx="7">
                  <c:v>74.05</c:v>
                </c:pt>
                <c:pt idx="8">
                  <c:v>74.709999999999994</c:v>
                </c:pt>
                <c:pt idx="9">
                  <c:v>74.91</c:v>
                </c:pt>
                <c:pt idx="10">
                  <c:v>74.989999999999995</c:v>
                </c:pt>
                <c:pt idx="11">
                  <c:v>74.989999999999995</c:v>
                </c:pt>
                <c:pt idx="12">
                  <c:v>75.03</c:v>
                </c:pt>
                <c:pt idx="13">
                  <c:v>75.05</c:v>
                </c:pt>
                <c:pt idx="14">
                  <c:v>75.42</c:v>
                </c:pt>
                <c:pt idx="15">
                  <c:v>75.44</c:v>
                </c:pt>
                <c:pt idx="16">
                  <c:v>75.58</c:v>
                </c:pt>
                <c:pt idx="17">
                  <c:v>75.81</c:v>
                </c:pt>
                <c:pt idx="18">
                  <c:v>75.88</c:v>
                </c:pt>
                <c:pt idx="19">
                  <c:v>76.040000000000006</c:v>
                </c:pt>
                <c:pt idx="20">
                  <c:v>76.430000000000007</c:v>
                </c:pt>
                <c:pt idx="21">
                  <c:v>76.650000000000006</c:v>
                </c:pt>
                <c:pt idx="22">
                  <c:v>76.680000000000007</c:v>
                </c:pt>
                <c:pt idx="23">
                  <c:v>76.75</c:v>
                </c:pt>
                <c:pt idx="24">
                  <c:v>76.86</c:v>
                </c:pt>
                <c:pt idx="25">
                  <c:v>77.03</c:v>
                </c:pt>
                <c:pt idx="26">
                  <c:v>77.2</c:v>
                </c:pt>
                <c:pt idx="27">
                  <c:v>77.27</c:v>
                </c:pt>
                <c:pt idx="28">
                  <c:v>77.42</c:v>
                </c:pt>
                <c:pt idx="29">
                  <c:v>77.760000000000005</c:v>
                </c:pt>
                <c:pt idx="30">
                  <c:v>77.8</c:v>
                </c:pt>
                <c:pt idx="31">
                  <c:v>78.8</c:v>
                </c:pt>
                <c:pt idx="32">
                  <c:v>78.81</c:v>
                </c:pt>
                <c:pt idx="33">
                  <c:v>78.88</c:v>
                </c:pt>
                <c:pt idx="34">
                  <c:v>79.14</c:v>
                </c:pt>
                <c:pt idx="35">
                  <c:v>79.42</c:v>
                </c:pt>
                <c:pt idx="36">
                  <c:v>79.48</c:v>
                </c:pt>
                <c:pt idx="37">
                  <c:v>79.61</c:v>
                </c:pt>
                <c:pt idx="38">
                  <c:v>79.89</c:v>
                </c:pt>
                <c:pt idx="39">
                  <c:v>79.92</c:v>
                </c:pt>
                <c:pt idx="40">
                  <c:v>80.040000000000006</c:v>
                </c:pt>
                <c:pt idx="41">
                  <c:v>80.099999999999994</c:v>
                </c:pt>
                <c:pt idx="42">
                  <c:v>80.12</c:v>
                </c:pt>
                <c:pt idx="43">
                  <c:v>80.23</c:v>
                </c:pt>
                <c:pt idx="44">
                  <c:v>80.260000000000005</c:v>
                </c:pt>
                <c:pt idx="45">
                  <c:v>80.260000000000005</c:v>
                </c:pt>
                <c:pt idx="46">
                  <c:v>80.45</c:v>
                </c:pt>
                <c:pt idx="47">
                  <c:v>80.47</c:v>
                </c:pt>
                <c:pt idx="48">
                  <c:v>80.58</c:v>
                </c:pt>
                <c:pt idx="49">
                  <c:v>80.59</c:v>
                </c:pt>
                <c:pt idx="50">
                  <c:v>80.69</c:v>
                </c:pt>
                <c:pt idx="51">
                  <c:v>80.75</c:v>
                </c:pt>
                <c:pt idx="52">
                  <c:v>80.78</c:v>
                </c:pt>
                <c:pt idx="53">
                  <c:v>80.8</c:v>
                </c:pt>
                <c:pt idx="54">
                  <c:v>80.83</c:v>
                </c:pt>
                <c:pt idx="55">
                  <c:v>80.89</c:v>
                </c:pt>
                <c:pt idx="56">
                  <c:v>80.92</c:v>
                </c:pt>
                <c:pt idx="57">
                  <c:v>80.95</c:v>
                </c:pt>
                <c:pt idx="58">
                  <c:v>81.010000000000005</c:v>
                </c:pt>
                <c:pt idx="59">
                  <c:v>81.11</c:v>
                </c:pt>
                <c:pt idx="60">
                  <c:v>81.209999999999994</c:v>
                </c:pt>
                <c:pt idx="61">
                  <c:v>81.400000000000006</c:v>
                </c:pt>
                <c:pt idx="62">
                  <c:v>81.41</c:v>
                </c:pt>
                <c:pt idx="63">
                  <c:v>81.42</c:v>
                </c:pt>
                <c:pt idx="64">
                  <c:v>81.47</c:v>
                </c:pt>
                <c:pt idx="65">
                  <c:v>81.540000000000006</c:v>
                </c:pt>
                <c:pt idx="66">
                  <c:v>81.569999999999993</c:v>
                </c:pt>
                <c:pt idx="67">
                  <c:v>81.680000000000007</c:v>
                </c:pt>
                <c:pt idx="68">
                  <c:v>81.7</c:v>
                </c:pt>
                <c:pt idx="69">
                  <c:v>81.78</c:v>
                </c:pt>
                <c:pt idx="70">
                  <c:v>81.790000000000006</c:v>
                </c:pt>
                <c:pt idx="71">
                  <c:v>81.92</c:v>
                </c:pt>
                <c:pt idx="72">
                  <c:v>81.95</c:v>
                </c:pt>
                <c:pt idx="73">
                  <c:v>81.99</c:v>
                </c:pt>
                <c:pt idx="74">
                  <c:v>82.03</c:v>
                </c:pt>
                <c:pt idx="75">
                  <c:v>82.11</c:v>
                </c:pt>
                <c:pt idx="76">
                  <c:v>82.12</c:v>
                </c:pt>
                <c:pt idx="77">
                  <c:v>82.25</c:v>
                </c:pt>
                <c:pt idx="78">
                  <c:v>82.42</c:v>
                </c:pt>
                <c:pt idx="79">
                  <c:v>82.45</c:v>
                </c:pt>
                <c:pt idx="80">
                  <c:v>82.45</c:v>
                </c:pt>
                <c:pt idx="81">
                  <c:v>82.53</c:v>
                </c:pt>
                <c:pt idx="82">
                  <c:v>82.7</c:v>
                </c:pt>
                <c:pt idx="83">
                  <c:v>82.75</c:v>
                </c:pt>
                <c:pt idx="84">
                  <c:v>82.75</c:v>
                </c:pt>
                <c:pt idx="85">
                  <c:v>82.89</c:v>
                </c:pt>
                <c:pt idx="86">
                  <c:v>82.91</c:v>
                </c:pt>
                <c:pt idx="87">
                  <c:v>82.92</c:v>
                </c:pt>
                <c:pt idx="88">
                  <c:v>82.95</c:v>
                </c:pt>
                <c:pt idx="89">
                  <c:v>83.09</c:v>
                </c:pt>
                <c:pt idx="90">
                  <c:v>83.18</c:v>
                </c:pt>
                <c:pt idx="91">
                  <c:v>83.25</c:v>
                </c:pt>
                <c:pt idx="92">
                  <c:v>83.3</c:v>
                </c:pt>
                <c:pt idx="93">
                  <c:v>83.4</c:v>
                </c:pt>
                <c:pt idx="94">
                  <c:v>83.53</c:v>
                </c:pt>
                <c:pt idx="95">
                  <c:v>83.63</c:v>
                </c:pt>
                <c:pt idx="96">
                  <c:v>83.64</c:v>
                </c:pt>
                <c:pt idx="97">
                  <c:v>83.66</c:v>
                </c:pt>
                <c:pt idx="98">
                  <c:v>83.68</c:v>
                </c:pt>
                <c:pt idx="99">
                  <c:v>83.7</c:v>
                </c:pt>
                <c:pt idx="100">
                  <c:v>83.71</c:v>
                </c:pt>
                <c:pt idx="101">
                  <c:v>83.8</c:v>
                </c:pt>
                <c:pt idx="102">
                  <c:v>84.05</c:v>
                </c:pt>
                <c:pt idx="103">
                  <c:v>84.2</c:v>
                </c:pt>
                <c:pt idx="104">
                  <c:v>84.3</c:v>
                </c:pt>
                <c:pt idx="105">
                  <c:v>84.31</c:v>
                </c:pt>
                <c:pt idx="106">
                  <c:v>84.34</c:v>
                </c:pt>
                <c:pt idx="107">
                  <c:v>84.38</c:v>
                </c:pt>
                <c:pt idx="108">
                  <c:v>84.42</c:v>
                </c:pt>
                <c:pt idx="109">
                  <c:v>84.55</c:v>
                </c:pt>
                <c:pt idx="110">
                  <c:v>84.55</c:v>
                </c:pt>
                <c:pt idx="111">
                  <c:v>84.61</c:v>
                </c:pt>
                <c:pt idx="112">
                  <c:v>84.61</c:v>
                </c:pt>
                <c:pt idx="113">
                  <c:v>84.66</c:v>
                </c:pt>
                <c:pt idx="114">
                  <c:v>84.75</c:v>
                </c:pt>
                <c:pt idx="115">
                  <c:v>84.78</c:v>
                </c:pt>
                <c:pt idx="116">
                  <c:v>84.81</c:v>
                </c:pt>
                <c:pt idx="117">
                  <c:v>84.87</c:v>
                </c:pt>
                <c:pt idx="118">
                  <c:v>84.93</c:v>
                </c:pt>
                <c:pt idx="119">
                  <c:v>84.94</c:v>
                </c:pt>
                <c:pt idx="120">
                  <c:v>84.94</c:v>
                </c:pt>
                <c:pt idx="121">
                  <c:v>84.96</c:v>
                </c:pt>
                <c:pt idx="122">
                  <c:v>85.05</c:v>
                </c:pt>
                <c:pt idx="123">
                  <c:v>85.18</c:v>
                </c:pt>
                <c:pt idx="124">
                  <c:v>85.22</c:v>
                </c:pt>
                <c:pt idx="125">
                  <c:v>85.23</c:v>
                </c:pt>
                <c:pt idx="126">
                  <c:v>85.25</c:v>
                </c:pt>
                <c:pt idx="127">
                  <c:v>85.3</c:v>
                </c:pt>
                <c:pt idx="128">
                  <c:v>85.36</c:v>
                </c:pt>
                <c:pt idx="129">
                  <c:v>85.45</c:v>
                </c:pt>
                <c:pt idx="130">
                  <c:v>85.47</c:v>
                </c:pt>
                <c:pt idx="131">
                  <c:v>85.54</c:v>
                </c:pt>
                <c:pt idx="132">
                  <c:v>85.54</c:v>
                </c:pt>
                <c:pt idx="133">
                  <c:v>85.59</c:v>
                </c:pt>
                <c:pt idx="134">
                  <c:v>85.59</c:v>
                </c:pt>
                <c:pt idx="135">
                  <c:v>85.67</c:v>
                </c:pt>
                <c:pt idx="136">
                  <c:v>85.69</c:v>
                </c:pt>
                <c:pt idx="137">
                  <c:v>85.85</c:v>
                </c:pt>
                <c:pt idx="138">
                  <c:v>85.86</c:v>
                </c:pt>
                <c:pt idx="139">
                  <c:v>86</c:v>
                </c:pt>
                <c:pt idx="140">
                  <c:v>86.09</c:v>
                </c:pt>
                <c:pt idx="141">
                  <c:v>86.15</c:v>
                </c:pt>
                <c:pt idx="142">
                  <c:v>86.22</c:v>
                </c:pt>
                <c:pt idx="143">
                  <c:v>86.31</c:v>
                </c:pt>
                <c:pt idx="144">
                  <c:v>86.35</c:v>
                </c:pt>
                <c:pt idx="145">
                  <c:v>86.41</c:v>
                </c:pt>
                <c:pt idx="146">
                  <c:v>86.42</c:v>
                </c:pt>
                <c:pt idx="147">
                  <c:v>86.49</c:v>
                </c:pt>
                <c:pt idx="148">
                  <c:v>86.55</c:v>
                </c:pt>
                <c:pt idx="149">
                  <c:v>86.58</c:v>
                </c:pt>
                <c:pt idx="150">
                  <c:v>86.62</c:v>
                </c:pt>
                <c:pt idx="151">
                  <c:v>86.65</c:v>
                </c:pt>
                <c:pt idx="152">
                  <c:v>86.68</c:v>
                </c:pt>
                <c:pt idx="153">
                  <c:v>86.72</c:v>
                </c:pt>
                <c:pt idx="154">
                  <c:v>86.76</c:v>
                </c:pt>
                <c:pt idx="155">
                  <c:v>86.85</c:v>
                </c:pt>
                <c:pt idx="156">
                  <c:v>86.89</c:v>
                </c:pt>
                <c:pt idx="157">
                  <c:v>86.9</c:v>
                </c:pt>
                <c:pt idx="158">
                  <c:v>87.02</c:v>
                </c:pt>
                <c:pt idx="159">
                  <c:v>87.02</c:v>
                </c:pt>
                <c:pt idx="160">
                  <c:v>87.06</c:v>
                </c:pt>
                <c:pt idx="161">
                  <c:v>87.08</c:v>
                </c:pt>
                <c:pt idx="162">
                  <c:v>87.16</c:v>
                </c:pt>
                <c:pt idx="163">
                  <c:v>87.17</c:v>
                </c:pt>
                <c:pt idx="164">
                  <c:v>87.2</c:v>
                </c:pt>
                <c:pt idx="165">
                  <c:v>87.2</c:v>
                </c:pt>
                <c:pt idx="166">
                  <c:v>87.24</c:v>
                </c:pt>
                <c:pt idx="167">
                  <c:v>87.24</c:v>
                </c:pt>
                <c:pt idx="168">
                  <c:v>87.26</c:v>
                </c:pt>
                <c:pt idx="169">
                  <c:v>87.37</c:v>
                </c:pt>
                <c:pt idx="170">
                  <c:v>87.38</c:v>
                </c:pt>
                <c:pt idx="171">
                  <c:v>87.43</c:v>
                </c:pt>
                <c:pt idx="172">
                  <c:v>87.54</c:v>
                </c:pt>
                <c:pt idx="173">
                  <c:v>87.56</c:v>
                </c:pt>
                <c:pt idx="174">
                  <c:v>87.57</c:v>
                </c:pt>
                <c:pt idx="175">
                  <c:v>87.57</c:v>
                </c:pt>
                <c:pt idx="176">
                  <c:v>87.57</c:v>
                </c:pt>
                <c:pt idx="177">
                  <c:v>87.58</c:v>
                </c:pt>
                <c:pt idx="178">
                  <c:v>87.6</c:v>
                </c:pt>
                <c:pt idx="179">
                  <c:v>87.6</c:v>
                </c:pt>
                <c:pt idx="180">
                  <c:v>87.71</c:v>
                </c:pt>
                <c:pt idx="181">
                  <c:v>87.71</c:v>
                </c:pt>
                <c:pt idx="182">
                  <c:v>87.71</c:v>
                </c:pt>
                <c:pt idx="183">
                  <c:v>87.75</c:v>
                </c:pt>
                <c:pt idx="184">
                  <c:v>87.77</c:v>
                </c:pt>
                <c:pt idx="185">
                  <c:v>87.79</c:v>
                </c:pt>
                <c:pt idx="186">
                  <c:v>87.79</c:v>
                </c:pt>
                <c:pt idx="187">
                  <c:v>87.79</c:v>
                </c:pt>
                <c:pt idx="188">
                  <c:v>87.81</c:v>
                </c:pt>
                <c:pt idx="189">
                  <c:v>87.81</c:v>
                </c:pt>
                <c:pt idx="190">
                  <c:v>87.82</c:v>
                </c:pt>
                <c:pt idx="191">
                  <c:v>87.86</c:v>
                </c:pt>
                <c:pt idx="192">
                  <c:v>87.86</c:v>
                </c:pt>
                <c:pt idx="193">
                  <c:v>87.95</c:v>
                </c:pt>
                <c:pt idx="194">
                  <c:v>88.13</c:v>
                </c:pt>
                <c:pt idx="195">
                  <c:v>88.15</c:v>
                </c:pt>
                <c:pt idx="196">
                  <c:v>88.16</c:v>
                </c:pt>
                <c:pt idx="197">
                  <c:v>88.19</c:v>
                </c:pt>
                <c:pt idx="198">
                  <c:v>88.22</c:v>
                </c:pt>
                <c:pt idx="199">
                  <c:v>88.24</c:v>
                </c:pt>
                <c:pt idx="200">
                  <c:v>88.28</c:v>
                </c:pt>
                <c:pt idx="201">
                  <c:v>88.47</c:v>
                </c:pt>
                <c:pt idx="202">
                  <c:v>88.47</c:v>
                </c:pt>
                <c:pt idx="203">
                  <c:v>88.5</c:v>
                </c:pt>
                <c:pt idx="204">
                  <c:v>88.53</c:v>
                </c:pt>
                <c:pt idx="205">
                  <c:v>88.55</c:v>
                </c:pt>
                <c:pt idx="206">
                  <c:v>88.67</c:v>
                </c:pt>
                <c:pt idx="207">
                  <c:v>88.74</c:v>
                </c:pt>
                <c:pt idx="208">
                  <c:v>88.76</c:v>
                </c:pt>
                <c:pt idx="209">
                  <c:v>88.87</c:v>
                </c:pt>
                <c:pt idx="210">
                  <c:v>88.87</c:v>
                </c:pt>
                <c:pt idx="211">
                  <c:v>88.88</c:v>
                </c:pt>
                <c:pt idx="212">
                  <c:v>88.9</c:v>
                </c:pt>
                <c:pt idx="213">
                  <c:v>88.91</c:v>
                </c:pt>
                <c:pt idx="214">
                  <c:v>88.98</c:v>
                </c:pt>
                <c:pt idx="215">
                  <c:v>89.05</c:v>
                </c:pt>
                <c:pt idx="216">
                  <c:v>89.05</c:v>
                </c:pt>
                <c:pt idx="217">
                  <c:v>89.06</c:v>
                </c:pt>
                <c:pt idx="218">
                  <c:v>89.1</c:v>
                </c:pt>
                <c:pt idx="219">
                  <c:v>89.1</c:v>
                </c:pt>
                <c:pt idx="220">
                  <c:v>89.11</c:v>
                </c:pt>
                <c:pt idx="221">
                  <c:v>89.16</c:v>
                </c:pt>
                <c:pt idx="222">
                  <c:v>89.16</c:v>
                </c:pt>
                <c:pt idx="223">
                  <c:v>89.2</c:v>
                </c:pt>
                <c:pt idx="224">
                  <c:v>89.22</c:v>
                </c:pt>
                <c:pt idx="225">
                  <c:v>89.26</c:v>
                </c:pt>
                <c:pt idx="226">
                  <c:v>89.27</c:v>
                </c:pt>
                <c:pt idx="227">
                  <c:v>89.28</c:v>
                </c:pt>
                <c:pt idx="228">
                  <c:v>89.31</c:v>
                </c:pt>
                <c:pt idx="229">
                  <c:v>89.32</c:v>
                </c:pt>
                <c:pt idx="230">
                  <c:v>89.32</c:v>
                </c:pt>
                <c:pt idx="231">
                  <c:v>89.34</c:v>
                </c:pt>
                <c:pt idx="232">
                  <c:v>89.39</c:v>
                </c:pt>
                <c:pt idx="233">
                  <c:v>89.4</c:v>
                </c:pt>
                <c:pt idx="234">
                  <c:v>89.42</c:v>
                </c:pt>
                <c:pt idx="235">
                  <c:v>89.43</c:v>
                </c:pt>
                <c:pt idx="236">
                  <c:v>89.45</c:v>
                </c:pt>
                <c:pt idx="237">
                  <c:v>89.52</c:v>
                </c:pt>
                <c:pt idx="238">
                  <c:v>89.6</c:v>
                </c:pt>
                <c:pt idx="239">
                  <c:v>89.66</c:v>
                </c:pt>
                <c:pt idx="240">
                  <c:v>89.69</c:v>
                </c:pt>
                <c:pt idx="241">
                  <c:v>89.7</c:v>
                </c:pt>
                <c:pt idx="242">
                  <c:v>89.74</c:v>
                </c:pt>
                <c:pt idx="243">
                  <c:v>89.78</c:v>
                </c:pt>
                <c:pt idx="244">
                  <c:v>89.84</c:v>
                </c:pt>
                <c:pt idx="245">
                  <c:v>89.85</c:v>
                </c:pt>
                <c:pt idx="246">
                  <c:v>89.87</c:v>
                </c:pt>
                <c:pt idx="247">
                  <c:v>89.88</c:v>
                </c:pt>
                <c:pt idx="248">
                  <c:v>89.93</c:v>
                </c:pt>
                <c:pt idx="249">
                  <c:v>89.98</c:v>
                </c:pt>
                <c:pt idx="250">
                  <c:v>90.08</c:v>
                </c:pt>
                <c:pt idx="251">
                  <c:v>90.14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19-4B5A-87CE-8B85A3492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ID"/>
              <a:t>Grafik Debit Rembesan, Elevasi Muka Air Waduk, Hujan TH.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Rembesan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'Rembesan V- Notch'!$A$22:$A$153</c:f>
              <c:numCache>
                <c:formatCode>m/d/yyyy</c:formatCode>
                <c:ptCount val="132"/>
                <c:pt idx="0">
                  <c:v>44104</c:v>
                </c:pt>
                <c:pt idx="1">
                  <c:v>44103</c:v>
                </c:pt>
                <c:pt idx="2">
                  <c:v>44101</c:v>
                </c:pt>
                <c:pt idx="3">
                  <c:v>44102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44092</c:v>
                </c:pt>
                <c:pt idx="11">
                  <c:v>44093</c:v>
                </c:pt>
                <c:pt idx="12">
                  <c:v>44090</c:v>
                </c:pt>
                <c:pt idx="13">
                  <c:v>44091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44085</c:v>
                </c:pt>
                <c:pt idx="18">
                  <c:v>44086</c:v>
                </c:pt>
                <c:pt idx="19">
                  <c:v>44084</c:v>
                </c:pt>
                <c:pt idx="20">
                  <c:v>44047</c:v>
                </c:pt>
                <c:pt idx="21">
                  <c:v>44048</c:v>
                </c:pt>
                <c:pt idx="22">
                  <c:v>44049</c:v>
                </c:pt>
                <c:pt idx="23">
                  <c:v>44050</c:v>
                </c:pt>
                <c:pt idx="24">
                  <c:v>44051</c:v>
                </c:pt>
                <c:pt idx="25">
                  <c:v>44052</c:v>
                </c:pt>
                <c:pt idx="26">
                  <c:v>44053</c:v>
                </c:pt>
                <c:pt idx="27">
                  <c:v>44054</c:v>
                </c:pt>
                <c:pt idx="28">
                  <c:v>44055</c:v>
                </c:pt>
                <c:pt idx="29">
                  <c:v>44056</c:v>
                </c:pt>
                <c:pt idx="30">
                  <c:v>44057</c:v>
                </c:pt>
                <c:pt idx="31">
                  <c:v>44059</c:v>
                </c:pt>
                <c:pt idx="32">
                  <c:v>44060</c:v>
                </c:pt>
                <c:pt idx="33">
                  <c:v>44061</c:v>
                </c:pt>
                <c:pt idx="34">
                  <c:v>44062</c:v>
                </c:pt>
                <c:pt idx="35">
                  <c:v>44063</c:v>
                </c:pt>
                <c:pt idx="36">
                  <c:v>44064</c:v>
                </c:pt>
                <c:pt idx="37">
                  <c:v>44065</c:v>
                </c:pt>
                <c:pt idx="38">
                  <c:v>44067</c:v>
                </c:pt>
                <c:pt idx="39">
                  <c:v>44068</c:v>
                </c:pt>
                <c:pt idx="40">
                  <c:v>44069</c:v>
                </c:pt>
                <c:pt idx="41">
                  <c:v>44070</c:v>
                </c:pt>
                <c:pt idx="42">
                  <c:v>44071</c:v>
                </c:pt>
                <c:pt idx="43">
                  <c:v>44072</c:v>
                </c:pt>
                <c:pt idx="44">
                  <c:v>44073</c:v>
                </c:pt>
                <c:pt idx="45">
                  <c:v>44074</c:v>
                </c:pt>
                <c:pt idx="46">
                  <c:v>44075</c:v>
                </c:pt>
                <c:pt idx="47">
                  <c:v>44076</c:v>
                </c:pt>
                <c:pt idx="48">
                  <c:v>44078</c:v>
                </c:pt>
                <c:pt idx="49">
                  <c:v>44079</c:v>
                </c:pt>
                <c:pt idx="50">
                  <c:v>44080</c:v>
                </c:pt>
                <c:pt idx="51">
                  <c:v>44081</c:v>
                </c:pt>
                <c:pt idx="52">
                  <c:v>44082</c:v>
                </c:pt>
                <c:pt idx="53">
                  <c:v>44083</c:v>
                </c:pt>
                <c:pt idx="54">
                  <c:v>44044</c:v>
                </c:pt>
                <c:pt idx="55">
                  <c:v>44045</c:v>
                </c:pt>
                <c:pt idx="56">
                  <c:v>44046</c:v>
                </c:pt>
                <c:pt idx="57">
                  <c:v>44037</c:v>
                </c:pt>
                <c:pt idx="58">
                  <c:v>44038</c:v>
                </c:pt>
                <c:pt idx="59">
                  <c:v>44039</c:v>
                </c:pt>
                <c:pt idx="60">
                  <c:v>44040</c:v>
                </c:pt>
                <c:pt idx="61">
                  <c:v>44041</c:v>
                </c:pt>
                <c:pt idx="62">
                  <c:v>44042</c:v>
                </c:pt>
                <c:pt idx="63">
                  <c:v>44043</c:v>
                </c:pt>
                <c:pt idx="64">
                  <c:v>44034</c:v>
                </c:pt>
                <c:pt idx="65">
                  <c:v>44035</c:v>
                </c:pt>
                <c:pt idx="66">
                  <c:v>44036</c:v>
                </c:pt>
                <c:pt idx="67">
                  <c:v>44032</c:v>
                </c:pt>
                <c:pt idx="68">
                  <c:v>44033</c:v>
                </c:pt>
                <c:pt idx="69">
                  <c:v>44031</c:v>
                </c:pt>
                <c:pt idx="70">
                  <c:v>44013</c:v>
                </c:pt>
                <c:pt idx="71">
                  <c:v>44014</c:v>
                </c:pt>
                <c:pt idx="72">
                  <c:v>44015</c:v>
                </c:pt>
                <c:pt idx="73">
                  <c:v>44016</c:v>
                </c:pt>
                <c:pt idx="74">
                  <c:v>44018</c:v>
                </c:pt>
                <c:pt idx="75">
                  <c:v>44019</c:v>
                </c:pt>
                <c:pt idx="76">
                  <c:v>44020</c:v>
                </c:pt>
                <c:pt idx="77">
                  <c:v>44022</c:v>
                </c:pt>
                <c:pt idx="78">
                  <c:v>44023</c:v>
                </c:pt>
                <c:pt idx="79">
                  <c:v>44024</c:v>
                </c:pt>
                <c:pt idx="80">
                  <c:v>44025</c:v>
                </c:pt>
                <c:pt idx="81">
                  <c:v>44026</c:v>
                </c:pt>
                <c:pt idx="82">
                  <c:v>44028</c:v>
                </c:pt>
                <c:pt idx="83">
                  <c:v>44029</c:v>
                </c:pt>
                <c:pt idx="84">
                  <c:v>44030</c:v>
                </c:pt>
                <c:pt idx="85">
                  <c:v>43775</c:v>
                </c:pt>
                <c:pt idx="86">
                  <c:v>43776</c:v>
                </c:pt>
                <c:pt idx="87">
                  <c:v>43774</c:v>
                </c:pt>
                <c:pt idx="88">
                  <c:v>43768</c:v>
                </c:pt>
                <c:pt idx="89">
                  <c:v>43769</c:v>
                </c:pt>
                <c:pt idx="90">
                  <c:v>43770</c:v>
                </c:pt>
                <c:pt idx="91">
                  <c:v>43771</c:v>
                </c:pt>
                <c:pt idx="92">
                  <c:v>43765</c:v>
                </c:pt>
                <c:pt idx="93">
                  <c:v>43766</c:v>
                </c:pt>
                <c:pt idx="94">
                  <c:v>43767</c:v>
                </c:pt>
                <c:pt idx="95">
                  <c:v>43764</c:v>
                </c:pt>
                <c:pt idx="96">
                  <c:v>43763</c:v>
                </c:pt>
                <c:pt idx="97">
                  <c:v>43762</c:v>
                </c:pt>
                <c:pt idx="98">
                  <c:v>43760</c:v>
                </c:pt>
                <c:pt idx="99">
                  <c:v>43761</c:v>
                </c:pt>
                <c:pt idx="100">
                  <c:v>43759</c:v>
                </c:pt>
                <c:pt idx="101">
                  <c:v>43755</c:v>
                </c:pt>
                <c:pt idx="102">
                  <c:v>43756</c:v>
                </c:pt>
                <c:pt idx="103">
                  <c:v>43757</c:v>
                </c:pt>
                <c:pt idx="104">
                  <c:v>43758</c:v>
                </c:pt>
                <c:pt idx="105">
                  <c:v>43751</c:v>
                </c:pt>
                <c:pt idx="106">
                  <c:v>43752</c:v>
                </c:pt>
                <c:pt idx="107">
                  <c:v>43753</c:v>
                </c:pt>
                <c:pt idx="108">
                  <c:v>43754</c:v>
                </c:pt>
                <c:pt idx="109">
                  <c:v>43749</c:v>
                </c:pt>
                <c:pt idx="110">
                  <c:v>43750</c:v>
                </c:pt>
                <c:pt idx="111">
                  <c:v>43747</c:v>
                </c:pt>
                <c:pt idx="112">
                  <c:v>43748</c:v>
                </c:pt>
                <c:pt idx="113">
                  <c:v>43746</c:v>
                </c:pt>
                <c:pt idx="114">
                  <c:v>43744</c:v>
                </c:pt>
                <c:pt idx="115">
                  <c:v>43745</c:v>
                </c:pt>
                <c:pt idx="116">
                  <c:v>43741</c:v>
                </c:pt>
                <c:pt idx="117">
                  <c:v>43742</c:v>
                </c:pt>
                <c:pt idx="118">
                  <c:v>43743</c:v>
                </c:pt>
                <c:pt idx="119">
                  <c:v>43739</c:v>
                </c:pt>
                <c:pt idx="120">
                  <c:v>43740</c:v>
                </c:pt>
                <c:pt idx="121">
                  <c:v>43738</c:v>
                </c:pt>
                <c:pt idx="122">
                  <c:v>43737</c:v>
                </c:pt>
                <c:pt idx="123">
                  <c:v>43735</c:v>
                </c:pt>
                <c:pt idx="124">
                  <c:v>43736</c:v>
                </c:pt>
                <c:pt idx="125">
                  <c:v>43732</c:v>
                </c:pt>
                <c:pt idx="126">
                  <c:v>43733</c:v>
                </c:pt>
                <c:pt idx="127">
                  <c:v>43734</c:v>
                </c:pt>
                <c:pt idx="128">
                  <c:v>43730</c:v>
                </c:pt>
                <c:pt idx="129">
                  <c:v>43731</c:v>
                </c:pt>
                <c:pt idx="130">
                  <c:v>43729</c:v>
                </c:pt>
                <c:pt idx="131">
                  <c:v>43728</c:v>
                </c:pt>
              </c:numCache>
            </c:numRef>
          </c:cat>
          <c:val>
            <c:numRef>
              <c:f>'Rembesan V- Notch'!$J$287:$J$306</c:f>
              <c:numCache>
                <c:formatCode>0.00</c:formatCode>
                <c:ptCount val="20"/>
                <c:pt idx="0">
                  <c:v>3.4456556858513885</c:v>
                </c:pt>
                <c:pt idx="1">
                  <c:v>3.3507391542883926</c:v>
                </c:pt>
                <c:pt idx="2">
                  <c:v>3.3507391542883926</c:v>
                </c:pt>
                <c:pt idx="3">
                  <c:v>3.3507391542883926</c:v>
                </c:pt>
                <c:pt idx="4">
                  <c:v>3.3507391542883926</c:v>
                </c:pt>
                <c:pt idx="5">
                  <c:v>3.3507391542883926</c:v>
                </c:pt>
                <c:pt idx="6">
                  <c:v>3.3507391542883926</c:v>
                </c:pt>
                <c:pt idx="7">
                  <c:v>3.3507391542883926</c:v>
                </c:pt>
                <c:pt idx="8">
                  <c:v>3.3507391542883926</c:v>
                </c:pt>
                <c:pt idx="9">
                  <c:v>3.3507391542883926</c:v>
                </c:pt>
                <c:pt idx="10">
                  <c:v>3.3507391542883926</c:v>
                </c:pt>
                <c:pt idx="11">
                  <c:v>3.3507391542883926</c:v>
                </c:pt>
                <c:pt idx="12">
                  <c:v>3.3507391542883926</c:v>
                </c:pt>
                <c:pt idx="13">
                  <c:v>3.3507391542883926</c:v>
                </c:pt>
                <c:pt idx="14">
                  <c:v>3.3507391542883926</c:v>
                </c:pt>
                <c:pt idx="15">
                  <c:v>3.3507391542883926</c:v>
                </c:pt>
                <c:pt idx="16">
                  <c:v>3.4456556858513885</c:v>
                </c:pt>
                <c:pt idx="17">
                  <c:v>3.4456556858513885</c:v>
                </c:pt>
                <c:pt idx="18">
                  <c:v>3.3507391542883926</c:v>
                </c:pt>
                <c:pt idx="19">
                  <c:v>3.3507391542883926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A-41E3-82F0-43CA8F86B55A}"/>
            </c:ext>
          </c:extLst>
        </c:ser>
        <c:ser>
          <c:idx val="0"/>
          <c:order val="2"/>
          <c:tx>
            <c:v>Curah Hujan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'[1]Analisis rembesan ok'!$A$22:$A$196</c:f>
              <c:numCache>
                <c:formatCode>General</c:formatCode>
                <c:ptCount val="175"/>
                <c:pt idx="0">
                  <c:v>39569</c:v>
                </c:pt>
                <c:pt idx="1">
                  <c:v>39570</c:v>
                </c:pt>
                <c:pt idx="2">
                  <c:v>39571</c:v>
                </c:pt>
                <c:pt idx="3">
                  <c:v>39573</c:v>
                </c:pt>
                <c:pt idx="4">
                  <c:v>39575</c:v>
                </c:pt>
                <c:pt idx="5">
                  <c:v>39577</c:v>
                </c:pt>
                <c:pt idx="6">
                  <c:v>39578</c:v>
                </c:pt>
                <c:pt idx="7">
                  <c:v>39579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39585</c:v>
                </c:pt>
                <c:pt idx="13">
                  <c:v>39586</c:v>
                </c:pt>
                <c:pt idx="14">
                  <c:v>39587</c:v>
                </c:pt>
                <c:pt idx="15">
                  <c:v>39588</c:v>
                </c:pt>
                <c:pt idx="16">
                  <c:v>39590</c:v>
                </c:pt>
                <c:pt idx="17">
                  <c:v>39591</c:v>
                </c:pt>
                <c:pt idx="18">
                  <c:v>39592</c:v>
                </c:pt>
                <c:pt idx="19">
                  <c:v>39593</c:v>
                </c:pt>
                <c:pt idx="20">
                  <c:v>39594</c:v>
                </c:pt>
                <c:pt idx="21">
                  <c:v>39595</c:v>
                </c:pt>
                <c:pt idx="22">
                  <c:v>39596</c:v>
                </c:pt>
                <c:pt idx="23">
                  <c:v>39597</c:v>
                </c:pt>
                <c:pt idx="24">
                  <c:v>39598</c:v>
                </c:pt>
                <c:pt idx="25">
                  <c:v>39599</c:v>
                </c:pt>
                <c:pt idx="26">
                  <c:v>39600</c:v>
                </c:pt>
                <c:pt idx="27">
                  <c:v>39601</c:v>
                </c:pt>
                <c:pt idx="28">
                  <c:v>39602</c:v>
                </c:pt>
                <c:pt idx="29">
                  <c:v>39603</c:v>
                </c:pt>
                <c:pt idx="30">
                  <c:v>39604</c:v>
                </c:pt>
                <c:pt idx="31">
                  <c:v>39605</c:v>
                </c:pt>
                <c:pt idx="32">
                  <c:v>39606</c:v>
                </c:pt>
                <c:pt idx="33">
                  <c:v>39607</c:v>
                </c:pt>
                <c:pt idx="34">
                  <c:v>39608</c:v>
                </c:pt>
                <c:pt idx="35">
                  <c:v>39609</c:v>
                </c:pt>
                <c:pt idx="36">
                  <c:v>39610</c:v>
                </c:pt>
                <c:pt idx="37">
                  <c:v>39614</c:v>
                </c:pt>
                <c:pt idx="38">
                  <c:v>39615</c:v>
                </c:pt>
                <c:pt idx="39">
                  <c:v>39616</c:v>
                </c:pt>
                <c:pt idx="40">
                  <c:v>39617</c:v>
                </c:pt>
                <c:pt idx="41">
                  <c:v>39618</c:v>
                </c:pt>
                <c:pt idx="42">
                  <c:v>39619</c:v>
                </c:pt>
                <c:pt idx="43">
                  <c:v>39620</c:v>
                </c:pt>
                <c:pt idx="44">
                  <c:v>39621</c:v>
                </c:pt>
                <c:pt idx="45">
                  <c:v>39622</c:v>
                </c:pt>
                <c:pt idx="46">
                  <c:v>39623</c:v>
                </c:pt>
                <c:pt idx="47">
                  <c:v>39624</c:v>
                </c:pt>
                <c:pt idx="48">
                  <c:v>39625</c:v>
                </c:pt>
                <c:pt idx="49">
                  <c:v>39626</c:v>
                </c:pt>
                <c:pt idx="50">
                  <c:v>39627</c:v>
                </c:pt>
                <c:pt idx="51">
                  <c:v>39628</c:v>
                </c:pt>
                <c:pt idx="52">
                  <c:v>39629</c:v>
                </c:pt>
                <c:pt idx="53">
                  <c:v>39630</c:v>
                </c:pt>
                <c:pt idx="54">
                  <c:v>39631</c:v>
                </c:pt>
                <c:pt idx="55">
                  <c:v>39632</c:v>
                </c:pt>
                <c:pt idx="56">
                  <c:v>39633</c:v>
                </c:pt>
                <c:pt idx="57">
                  <c:v>39634</c:v>
                </c:pt>
                <c:pt idx="58">
                  <c:v>39635</c:v>
                </c:pt>
                <c:pt idx="59">
                  <c:v>39636</c:v>
                </c:pt>
                <c:pt idx="60">
                  <c:v>39637</c:v>
                </c:pt>
                <c:pt idx="61">
                  <c:v>39638</c:v>
                </c:pt>
                <c:pt idx="62">
                  <c:v>39639</c:v>
                </c:pt>
                <c:pt idx="63">
                  <c:v>39640</c:v>
                </c:pt>
                <c:pt idx="64">
                  <c:v>39641</c:v>
                </c:pt>
                <c:pt idx="65">
                  <c:v>39642</c:v>
                </c:pt>
                <c:pt idx="66">
                  <c:v>39643</c:v>
                </c:pt>
                <c:pt idx="67">
                  <c:v>39644</c:v>
                </c:pt>
                <c:pt idx="68">
                  <c:v>39645</c:v>
                </c:pt>
                <c:pt idx="69">
                  <c:v>39646</c:v>
                </c:pt>
                <c:pt idx="70">
                  <c:v>39647</c:v>
                </c:pt>
                <c:pt idx="71">
                  <c:v>39648</c:v>
                </c:pt>
                <c:pt idx="72">
                  <c:v>39649</c:v>
                </c:pt>
                <c:pt idx="73">
                  <c:v>39650</c:v>
                </c:pt>
                <c:pt idx="74">
                  <c:v>39651</c:v>
                </c:pt>
                <c:pt idx="75">
                  <c:v>39652</c:v>
                </c:pt>
                <c:pt idx="76">
                  <c:v>39653</c:v>
                </c:pt>
                <c:pt idx="77">
                  <c:v>39654</c:v>
                </c:pt>
                <c:pt idx="78">
                  <c:v>39655</c:v>
                </c:pt>
                <c:pt idx="79">
                  <c:v>39656</c:v>
                </c:pt>
                <c:pt idx="80">
                  <c:v>39657</c:v>
                </c:pt>
                <c:pt idx="81">
                  <c:v>39658</c:v>
                </c:pt>
                <c:pt idx="82">
                  <c:v>39659</c:v>
                </c:pt>
                <c:pt idx="83">
                  <c:v>39660</c:v>
                </c:pt>
                <c:pt idx="84">
                  <c:v>39662</c:v>
                </c:pt>
                <c:pt idx="85">
                  <c:v>39663</c:v>
                </c:pt>
                <c:pt idx="86">
                  <c:v>39665</c:v>
                </c:pt>
                <c:pt idx="87">
                  <c:v>39666</c:v>
                </c:pt>
                <c:pt idx="88">
                  <c:v>39667</c:v>
                </c:pt>
                <c:pt idx="89">
                  <c:v>39668</c:v>
                </c:pt>
                <c:pt idx="90">
                  <c:v>39669</c:v>
                </c:pt>
                <c:pt idx="91">
                  <c:v>39670</c:v>
                </c:pt>
                <c:pt idx="92">
                  <c:v>39672</c:v>
                </c:pt>
                <c:pt idx="93">
                  <c:v>39673</c:v>
                </c:pt>
                <c:pt idx="94">
                  <c:v>39676</c:v>
                </c:pt>
                <c:pt idx="95">
                  <c:v>39677</c:v>
                </c:pt>
                <c:pt idx="96">
                  <c:v>39678</c:v>
                </c:pt>
                <c:pt idx="97">
                  <c:v>39679</c:v>
                </c:pt>
                <c:pt idx="98">
                  <c:v>39680</c:v>
                </c:pt>
                <c:pt idx="99">
                  <c:v>39681</c:v>
                </c:pt>
                <c:pt idx="100">
                  <c:v>39682</c:v>
                </c:pt>
                <c:pt idx="101">
                  <c:v>39683</c:v>
                </c:pt>
                <c:pt idx="102">
                  <c:v>39684</c:v>
                </c:pt>
                <c:pt idx="103">
                  <c:v>39685</c:v>
                </c:pt>
                <c:pt idx="104">
                  <c:v>39688</c:v>
                </c:pt>
                <c:pt idx="105">
                  <c:v>39689</c:v>
                </c:pt>
                <c:pt idx="106">
                  <c:v>39691</c:v>
                </c:pt>
                <c:pt idx="107">
                  <c:v>39693</c:v>
                </c:pt>
                <c:pt idx="108">
                  <c:v>39694</c:v>
                </c:pt>
                <c:pt idx="109">
                  <c:v>39696</c:v>
                </c:pt>
                <c:pt idx="110">
                  <c:v>39697</c:v>
                </c:pt>
                <c:pt idx="111">
                  <c:v>39698</c:v>
                </c:pt>
                <c:pt idx="112">
                  <c:v>39699</c:v>
                </c:pt>
                <c:pt idx="113">
                  <c:v>39700</c:v>
                </c:pt>
                <c:pt idx="114">
                  <c:v>39701</c:v>
                </c:pt>
                <c:pt idx="115">
                  <c:v>39703</c:v>
                </c:pt>
                <c:pt idx="116">
                  <c:v>39704</c:v>
                </c:pt>
                <c:pt idx="117">
                  <c:v>39705</c:v>
                </c:pt>
                <c:pt idx="118">
                  <c:v>39707</c:v>
                </c:pt>
                <c:pt idx="119">
                  <c:v>39708</c:v>
                </c:pt>
                <c:pt idx="120">
                  <c:v>39709</c:v>
                </c:pt>
                <c:pt idx="121">
                  <c:v>39710</c:v>
                </c:pt>
                <c:pt idx="122">
                  <c:v>39711</c:v>
                </c:pt>
                <c:pt idx="123">
                  <c:v>39712</c:v>
                </c:pt>
                <c:pt idx="124">
                  <c:v>39713</c:v>
                </c:pt>
                <c:pt idx="125">
                  <c:v>39714</c:v>
                </c:pt>
                <c:pt idx="126">
                  <c:v>39715</c:v>
                </c:pt>
                <c:pt idx="127">
                  <c:v>39717</c:v>
                </c:pt>
                <c:pt idx="128">
                  <c:v>39718</c:v>
                </c:pt>
                <c:pt idx="129">
                  <c:v>39719</c:v>
                </c:pt>
                <c:pt idx="130">
                  <c:v>39720</c:v>
                </c:pt>
                <c:pt idx="131">
                  <c:v>39721</c:v>
                </c:pt>
                <c:pt idx="132">
                  <c:v>39722</c:v>
                </c:pt>
                <c:pt idx="133">
                  <c:v>39723</c:v>
                </c:pt>
                <c:pt idx="134">
                  <c:v>39724</c:v>
                </c:pt>
                <c:pt idx="135">
                  <c:v>39732</c:v>
                </c:pt>
                <c:pt idx="136">
                  <c:v>39733</c:v>
                </c:pt>
                <c:pt idx="137">
                  <c:v>39737</c:v>
                </c:pt>
                <c:pt idx="138">
                  <c:v>39738</c:v>
                </c:pt>
                <c:pt idx="139">
                  <c:v>39739</c:v>
                </c:pt>
                <c:pt idx="140">
                  <c:v>39742</c:v>
                </c:pt>
                <c:pt idx="141">
                  <c:v>39744</c:v>
                </c:pt>
                <c:pt idx="142">
                  <c:v>39745</c:v>
                </c:pt>
                <c:pt idx="143">
                  <c:v>39746</c:v>
                </c:pt>
                <c:pt idx="144">
                  <c:v>39757</c:v>
                </c:pt>
                <c:pt idx="145">
                  <c:v>39763</c:v>
                </c:pt>
                <c:pt idx="146">
                  <c:v>39764</c:v>
                </c:pt>
                <c:pt idx="147">
                  <c:v>39768</c:v>
                </c:pt>
                <c:pt idx="148">
                  <c:v>39771</c:v>
                </c:pt>
                <c:pt idx="149">
                  <c:v>39773</c:v>
                </c:pt>
                <c:pt idx="150">
                  <c:v>39777</c:v>
                </c:pt>
                <c:pt idx="151">
                  <c:v>39778</c:v>
                </c:pt>
                <c:pt idx="152">
                  <c:v>39779</c:v>
                </c:pt>
                <c:pt idx="153">
                  <c:v>39780</c:v>
                </c:pt>
                <c:pt idx="154">
                  <c:v>39781</c:v>
                </c:pt>
                <c:pt idx="155">
                  <c:v>39782</c:v>
                </c:pt>
                <c:pt idx="156">
                  <c:v>39783</c:v>
                </c:pt>
                <c:pt idx="157">
                  <c:v>39784</c:v>
                </c:pt>
                <c:pt idx="158">
                  <c:v>39785</c:v>
                </c:pt>
                <c:pt idx="159">
                  <c:v>39786</c:v>
                </c:pt>
                <c:pt idx="160">
                  <c:v>39787</c:v>
                </c:pt>
                <c:pt idx="161">
                  <c:v>39788</c:v>
                </c:pt>
                <c:pt idx="162">
                  <c:v>39789</c:v>
                </c:pt>
                <c:pt idx="163">
                  <c:v>39790</c:v>
                </c:pt>
                <c:pt idx="164">
                  <c:v>39791</c:v>
                </c:pt>
                <c:pt idx="165">
                  <c:v>39798</c:v>
                </c:pt>
                <c:pt idx="166">
                  <c:v>39799</c:v>
                </c:pt>
                <c:pt idx="167">
                  <c:v>39801</c:v>
                </c:pt>
                <c:pt idx="168">
                  <c:v>39804</c:v>
                </c:pt>
                <c:pt idx="169">
                  <c:v>39807</c:v>
                </c:pt>
                <c:pt idx="170">
                  <c:v>39808</c:v>
                </c:pt>
                <c:pt idx="171">
                  <c:v>39809</c:v>
                </c:pt>
                <c:pt idx="172">
                  <c:v>39810</c:v>
                </c:pt>
                <c:pt idx="173">
                  <c:v>39812</c:v>
                </c:pt>
                <c:pt idx="174">
                  <c:v>39812</c:v>
                </c:pt>
              </c:numCache>
            </c:numRef>
          </c:cat>
          <c:val>
            <c:numRef>
              <c:f>'[1]Analisis rembesan ok'!$I$401:$I$463</c:f>
              <c:numCache>
                <c:formatCode>General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A-41E3-82F0-43CA8F86B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284607"/>
        <c:axId val="1"/>
      </c:lineChart>
      <c:lineChart>
        <c:grouping val="standard"/>
        <c:varyColors val="0"/>
        <c:ser>
          <c:idx val="5"/>
          <c:order val="1"/>
          <c:tx>
            <c:v>MAW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'[2]Grafik perTH (Fix)'!$A$555:$A$767</c:f>
              <c:numCache>
                <c:formatCode>General</c:formatCode>
                <c:ptCount val="213"/>
                <c:pt idx="0">
                  <c:v>36014</c:v>
                </c:pt>
                <c:pt idx="1">
                  <c:v>36015</c:v>
                </c:pt>
                <c:pt idx="2">
                  <c:v>36016</c:v>
                </c:pt>
                <c:pt idx="3">
                  <c:v>36017</c:v>
                </c:pt>
                <c:pt idx="4">
                  <c:v>36018</c:v>
                </c:pt>
                <c:pt idx="5">
                  <c:v>36019</c:v>
                </c:pt>
                <c:pt idx="6">
                  <c:v>36020</c:v>
                </c:pt>
                <c:pt idx="7">
                  <c:v>36021</c:v>
                </c:pt>
                <c:pt idx="8">
                  <c:v>36022</c:v>
                </c:pt>
                <c:pt idx="9">
                  <c:v>36023</c:v>
                </c:pt>
                <c:pt idx="10">
                  <c:v>36024</c:v>
                </c:pt>
                <c:pt idx="11">
                  <c:v>36025</c:v>
                </c:pt>
                <c:pt idx="12">
                  <c:v>36026</c:v>
                </c:pt>
                <c:pt idx="13">
                  <c:v>36027</c:v>
                </c:pt>
                <c:pt idx="14">
                  <c:v>36028</c:v>
                </c:pt>
                <c:pt idx="15">
                  <c:v>36029</c:v>
                </c:pt>
                <c:pt idx="16">
                  <c:v>36030</c:v>
                </c:pt>
                <c:pt idx="17">
                  <c:v>36031</c:v>
                </c:pt>
                <c:pt idx="18">
                  <c:v>36032</c:v>
                </c:pt>
                <c:pt idx="19">
                  <c:v>36033</c:v>
                </c:pt>
                <c:pt idx="20">
                  <c:v>36034</c:v>
                </c:pt>
                <c:pt idx="21">
                  <c:v>36035</c:v>
                </c:pt>
                <c:pt idx="22">
                  <c:v>36036</c:v>
                </c:pt>
                <c:pt idx="23">
                  <c:v>36037</c:v>
                </c:pt>
                <c:pt idx="24">
                  <c:v>36038</c:v>
                </c:pt>
                <c:pt idx="25">
                  <c:v>36039</c:v>
                </c:pt>
                <c:pt idx="26">
                  <c:v>36040</c:v>
                </c:pt>
                <c:pt idx="27">
                  <c:v>36041</c:v>
                </c:pt>
                <c:pt idx="28">
                  <c:v>36042</c:v>
                </c:pt>
                <c:pt idx="29">
                  <c:v>36043</c:v>
                </c:pt>
                <c:pt idx="30">
                  <c:v>36044</c:v>
                </c:pt>
                <c:pt idx="31">
                  <c:v>36045</c:v>
                </c:pt>
                <c:pt idx="32">
                  <c:v>36046</c:v>
                </c:pt>
                <c:pt idx="33">
                  <c:v>36047</c:v>
                </c:pt>
                <c:pt idx="34">
                  <c:v>36048</c:v>
                </c:pt>
                <c:pt idx="35">
                  <c:v>36049</c:v>
                </c:pt>
                <c:pt idx="36">
                  <c:v>36050</c:v>
                </c:pt>
                <c:pt idx="37">
                  <c:v>36051</c:v>
                </c:pt>
                <c:pt idx="38">
                  <c:v>36052</c:v>
                </c:pt>
                <c:pt idx="39">
                  <c:v>36053</c:v>
                </c:pt>
                <c:pt idx="40">
                  <c:v>36054</c:v>
                </c:pt>
                <c:pt idx="41">
                  <c:v>36055</c:v>
                </c:pt>
                <c:pt idx="42">
                  <c:v>36056</c:v>
                </c:pt>
                <c:pt idx="43">
                  <c:v>36057</c:v>
                </c:pt>
                <c:pt idx="44">
                  <c:v>36058</c:v>
                </c:pt>
                <c:pt idx="45">
                  <c:v>36059</c:v>
                </c:pt>
                <c:pt idx="46">
                  <c:v>36060</c:v>
                </c:pt>
                <c:pt idx="47">
                  <c:v>36061</c:v>
                </c:pt>
                <c:pt idx="48">
                  <c:v>36062</c:v>
                </c:pt>
                <c:pt idx="49">
                  <c:v>36063</c:v>
                </c:pt>
                <c:pt idx="50">
                  <c:v>36064</c:v>
                </c:pt>
                <c:pt idx="51">
                  <c:v>36065</c:v>
                </c:pt>
                <c:pt idx="52">
                  <c:v>36066</c:v>
                </c:pt>
                <c:pt idx="53">
                  <c:v>36067</c:v>
                </c:pt>
                <c:pt idx="54">
                  <c:v>36068</c:v>
                </c:pt>
                <c:pt idx="55">
                  <c:v>36069</c:v>
                </c:pt>
                <c:pt idx="56">
                  <c:v>36070</c:v>
                </c:pt>
                <c:pt idx="57">
                  <c:v>36071</c:v>
                </c:pt>
                <c:pt idx="58">
                  <c:v>36072</c:v>
                </c:pt>
                <c:pt idx="59">
                  <c:v>36073</c:v>
                </c:pt>
                <c:pt idx="60">
                  <c:v>36074</c:v>
                </c:pt>
                <c:pt idx="61">
                  <c:v>36075</c:v>
                </c:pt>
                <c:pt idx="62">
                  <c:v>36076</c:v>
                </c:pt>
                <c:pt idx="63">
                  <c:v>36077</c:v>
                </c:pt>
                <c:pt idx="64">
                  <c:v>36078</c:v>
                </c:pt>
                <c:pt idx="65">
                  <c:v>36079</c:v>
                </c:pt>
                <c:pt idx="66">
                  <c:v>36080</c:v>
                </c:pt>
                <c:pt idx="67">
                  <c:v>36081</c:v>
                </c:pt>
                <c:pt idx="68">
                  <c:v>36082</c:v>
                </c:pt>
                <c:pt idx="69">
                  <c:v>36083</c:v>
                </c:pt>
                <c:pt idx="70">
                  <c:v>36084</c:v>
                </c:pt>
                <c:pt idx="71">
                  <c:v>36085</c:v>
                </c:pt>
                <c:pt idx="72">
                  <c:v>36086</c:v>
                </c:pt>
                <c:pt idx="73">
                  <c:v>36087</c:v>
                </c:pt>
                <c:pt idx="74">
                  <c:v>36088</c:v>
                </c:pt>
                <c:pt idx="75">
                  <c:v>36089</c:v>
                </c:pt>
                <c:pt idx="76">
                  <c:v>36090</c:v>
                </c:pt>
                <c:pt idx="77">
                  <c:v>36091</c:v>
                </c:pt>
                <c:pt idx="78">
                  <c:v>36092</c:v>
                </c:pt>
                <c:pt idx="79">
                  <c:v>36093</c:v>
                </c:pt>
                <c:pt idx="80">
                  <c:v>36094</c:v>
                </c:pt>
                <c:pt idx="81">
                  <c:v>36095</c:v>
                </c:pt>
                <c:pt idx="82">
                  <c:v>36096</c:v>
                </c:pt>
                <c:pt idx="83">
                  <c:v>36097</c:v>
                </c:pt>
                <c:pt idx="84">
                  <c:v>36098</c:v>
                </c:pt>
                <c:pt idx="85">
                  <c:v>36099</c:v>
                </c:pt>
                <c:pt idx="86">
                  <c:v>36100</c:v>
                </c:pt>
                <c:pt idx="87">
                  <c:v>36101</c:v>
                </c:pt>
                <c:pt idx="88">
                  <c:v>36102</c:v>
                </c:pt>
                <c:pt idx="89">
                  <c:v>36103</c:v>
                </c:pt>
                <c:pt idx="90">
                  <c:v>36104</c:v>
                </c:pt>
                <c:pt idx="91">
                  <c:v>36105</c:v>
                </c:pt>
                <c:pt idx="92">
                  <c:v>36106</c:v>
                </c:pt>
                <c:pt idx="93">
                  <c:v>36107</c:v>
                </c:pt>
                <c:pt idx="94">
                  <c:v>36108</c:v>
                </c:pt>
                <c:pt idx="95">
                  <c:v>36109</c:v>
                </c:pt>
                <c:pt idx="96">
                  <c:v>36110</c:v>
                </c:pt>
                <c:pt idx="97">
                  <c:v>36111</c:v>
                </c:pt>
                <c:pt idx="98">
                  <c:v>36112</c:v>
                </c:pt>
                <c:pt idx="99">
                  <c:v>36113</c:v>
                </c:pt>
                <c:pt idx="100">
                  <c:v>36114</c:v>
                </c:pt>
                <c:pt idx="101">
                  <c:v>36115</c:v>
                </c:pt>
                <c:pt idx="102">
                  <c:v>36116</c:v>
                </c:pt>
                <c:pt idx="103">
                  <c:v>36117</c:v>
                </c:pt>
                <c:pt idx="104">
                  <c:v>36118</c:v>
                </c:pt>
                <c:pt idx="105">
                  <c:v>36119</c:v>
                </c:pt>
                <c:pt idx="106">
                  <c:v>36120</c:v>
                </c:pt>
                <c:pt idx="107">
                  <c:v>36121</c:v>
                </c:pt>
                <c:pt idx="108">
                  <c:v>36122</c:v>
                </c:pt>
                <c:pt idx="109">
                  <c:v>36123</c:v>
                </c:pt>
                <c:pt idx="110">
                  <c:v>36124</c:v>
                </c:pt>
                <c:pt idx="111">
                  <c:v>36125</c:v>
                </c:pt>
                <c:pt idx="112">
                  <c:v>36126</c:v>
                </c:pt>
                <c:pt idx="113">
                  <c:v>36127</c:v>
                </c:pt>
                <c:pt idx="114">
                  <c:v>36128</c:v>
                </c:pt>
                <c:pt idx="115">
                  <c:v>36129</c:v>
                </c:pt>
                <c:pt idx="116">
                  <c:v>36130</c:v>
                </c:pt>
                <c:pt idx="117">
                  <c:v>36131</c:v>
                </c:pt>
                <c:pt idx="118">
                  <c:v>36132</c:v>
                </c:pt>
                <c:pt idx="119">
                  <c:v>36133</c:v>
                </c:pt>
                <c:pt idx="120">
                  <c:v>36134</c:v>
                </c:pt>
                <c:pt idx="121">
                  <c:v>36135</c:v>
                </c:pt>
                <c:pt idx="122">
                  <c:v>36136</c:v>
                </c:pt>
                <c:pt idx="123">
                  <c:v>36137</c:v>
                </c:pt>
                <c:pt idx="124">
                  <c:v>36138</c:v>
                </c:pt>
                <c:pt idx="125">
                  <c:v>36139</c:v>
                </c:pt>
                <c:pt idx="126">
                  <c:v>36140</c:v>
                </c:pt>
                <c:pt idx="127">
                  <c:v>36141</c:v>
                </c:pt>
                <c:pt idx="128">
                  <c:v>36142</c:v>
                </c:pt>
                <c:pt idx="129">
                  <c:v>36143</c:v>
                </c:pt>
                <c:pt idx="130">
                  <c:v>36144</c:v>
                </c:pt>
                <c:pt idx="131">
                  <c:v>36145</c:v>
                </c:pt>
                <c:pt idx="132">
                  <c:v>36146</c:v>
                </c:pt>
                <c:pt idx="133">
                  <c:v>36147</c:v>
                </c:pt>
                <c:pt idx="134">
                  <c:v>36148</c:v>
                </c:pt>
                <c:pt idx="135">
                  <c:v>36149</c:v>
                </c:pt>
                <c:pt idx="136">
                  <c:v>36150</c:v>
                </c:pt>
                <c:pt idx="137">
                  <c:v>36151</c:v>
                </c:pt>
                <c:pt idx="138">
                  <c:v>36152</c:v>
                </c:pt>
                <c:pt idx="139">
                  <c:v>36153</c:v>
                </c:pt>
                <c:pt idx="140">
                  <c:v>36154</c:v>
                </c:pt>
                <c:pt idx="141">
                  <c:v>36155</c:v>
                </c:pt>
                <c:pt idx="142">
                  <c:v>36156</c:v>
                </c:pt>
                <c:pt idx="143">
                  <c:v>36157</c:v>
                </c:pt>
                <c:pt idx="144">
                  <c:v>36158</c:v>
                </c:pt>
                <c:pt idx="145">
                  <c:v>36159</c:v>
                </c:pt>
                <c:pt idx="146">
                  <c:v>36160</c:v>
                </c:pt>
                <c:pt idx="147">
                  <c:v>36161</c:v>
                </c:pt>
                <c:pt idx="148">
                  <c:v>36162</c:v>
                </c:pt>
                <c:pt idx="149">
                  <c:v>36163</c:v>
                </c:pt>
                <c:pt idx="150">
                  <c:v>36164</c:v>
                </c:pt>
                <c:pt idx="151">
                  <c:v>36165</c:v>
                </c:pt>
                <c:pt idx="152">
                  <c:v>36166</c:v>
                </c:pt>
                <c:pt idx="153">
                  <c:v>36167</c:v>
                </c:pt>
                <c:pt idx="154">
                  <c:v>36168</c:v>
                </c:pt>
                <c:pt idx="155">
                  <c:v>36169</c:v>
                </c:pt>
                <c:pt idx="156">
                  <c:v>36170</c:v>
                </c:pt>
                <c:pt idx="157">
                  <c:v>36171</c:v>
                </c:pt>
                <c:pt idx="158">
                  <c:v>36172</c:v>
                </c:pt>
                <c:pt idx="159">
                  <c:v>36173</c:v>
                </c:pt>
                <c:pt idx="160">
                  <c:v>36174</c:v>
                </c:pt>
                <c:pt idx="161">
                  <c:v>36175</c:v>
                </c:pt>
                <c:pt idx="162">
                  <c:v>36176</c:v>
                </c:pt>
                <c:pt idx="163">
                  <c:v>36177</c:v>
                </c:pt>
                <c:pt idx="164">
                  <c:v>36178</c:v>
                </c:pt>
                <c:pt idx="165">
                  <c:v>36179</c:v>
                </c:pt>
                <c:pt idx="166">
                  <c:v>36180</c:v>
                </c:pt>
                <c:pt idx="167">
                  <c:v>36181</c:v>
                </c:pt>
                <c:pt idx="168">
                  <c:v>36182</c:v>
                </c:pt>
                <c:pt idx="169">
                  <c:v>36183</c:v>
                </c:pt>
                <c:pt idx="170">
                  <c:v>36184</c:v>
                </c:pt>
                <c:pt idx="171">
                  <c:v>36185</c:v>
                </c:pt>
                <c:pt idx="172">
                  <c:v>36186</c:v>
                </c:pt>
                <c:pt idx="173">
                  <c:v>36187</c:v>
                </c:pt>
                <c:pt idx="174">
                  <c:v>36188</c:v>
                </c:pt>
                <c:pt idx="175">
                  <c:v>36189</c:v>
                </c:pt>
                <c:pt idx="176">
                  <c:v>36190</c:v>
                </c:pt>
                <c:pt idx="177">
                  <c:v>36191</c:v>
                </c:pt>
                <c:pt idx="178">
                  <c:v>36192</c:v>
                </c:pt>
                <c:pt idx="179">
                  <c:v>36193</c:v>
                </c:pt>
                <c:pt idx="180">
                  <c:v>36194</c:v>
                </c:pt>
                <c:pt idx="181">
                  <c:v>36195</c:v>
                </c:pt>
                <c:pt idx="182">
                  <c:v>36196</c:v>
                </c:pt>
                <c:pt idx="183">
                  <c:v>36197</c:v>
                </c:pt>
                <c:pt idx="184">
                  <c:v>36198</c:v>
                </c:pt>
                <c:pt idx="185">
                  <c:v>36199</c:v>
                </c:pt>
                <c:pt idx="186">
                  <c:v>36200</c:v>
                </c:pt>
                <c:pt idx="187">
                  <c:v>36201</c:v>
                </c:pt>
                <c:pt idx="188">
                  <c:v>36202</c:v>
                </c:pt>
                <c:pt idx="189">
                  <c:v>36203</c:v>
                </c:pt>
                <c:pt idx="190">
                  <c:v>36204</c:v>
                </c:pt>
                <c:pt idx="191">
                  <c:v>36205</c:v>
                </c:pt>
                <c:pt idx="192">
                  <c:v>36206</c:v>
                </c:pt>
                <c:pt idx="193">
                  <c:v>36207</c:v>
                </c:pt>
                <c:pt idx="194">
                  <c:v>36208</c:v>
                </c:pt>
                <c:pt idx="195">
                  <c:v>36209</c:v>
                </c:pt>
                <c:pt idx="196">
                  <c:v>36210</c:v>
                </c:pt>
                <c:pt idx="197">
                  <c:v>36211</c:v>
                </c:pt>
                <c:pt idx="198">
                  <c:v>36212</c:v>
                </c:pt>
                <c:pt idx="199">
                  <c:v>36213</c:v>
                </c:pt>
                <c:pt idx="200">
                  <c:v>36214</c:v>
                </c:pt>
                <c:pt idx="201">
                  <c:v>36215</c:v>
                </c:pt>
                <c:pt idx="202">
                  <c:v>36216</c:v>
                </c:pt>
                <c:pt idx="203">
                  <c:v>36217</c:v>
                </c:pt>
                <c:pt idx="204">
                  <c:v>36218</c:v>
                </c:pt>
                <c:pt idx="205">
                  <c:v>36219</c:v>
                </c:pt>
                <c:pt idx="206">
                  <c:v>36220</c:v>
                </c:pt>
                <c:pt idx="207">
                  <c:v>36221</c:v>
                </c:pt>
                <c:pt idx="208">
                  <c:v>36222</c:v>
                </c:pt>
                <c:pt idx="209">
                  <c:v>36223</c:v>
                </c:pt>
                <c:pt idx="210">
                  <c:v>36224</c:v>
                </c:pt>
                <c:pt idx="211">
                  <c:v>36225</c:v>
                </c:pt>
                <c:pt idx="212">
                  <c:v>36226</c:v>
                </c:pt>
              </c:numCache>
            </c:numRef>
          </c:cat>
          <c:val>
            <c:numRef>
              <c:f>'Rembesan V- Notch'!$B$287:$B$306</c:f>
              <c:numCache>
                <c:formatCode>#,##0.00</c:formatCode>
                <c:ptCount val="20"/>
                <c:pt idx="0">
                  <c:v>87.25</c:v>
                </c:pt>
                <c:pt idx="1">
                  <c:v>87.24</c:v>
                </c:pt>
                <c:pt idx="2">
                  <c:v>87.24</c:v>
                </c:pt>
                <c:pt idx="3">
                  <c:v>87.24</c:v>
                </c:pt>
                <c:pt idx="4">
                  <c:v>87.24</c:v>
                </c:pt>
                <c:pt idx="5">
                  <c:v>87.24</c:v>
                </c:pt>
                <c:pt idx="6">
                  <c:v>87.24</c:v>
                </c:pt>
                <c:pt idx="7">
                  <c:v>87.24</c:v>
                </c:pt>
                <c:pt idx="8">
                  <c:v>87.24</c:v>
                </c:pt>
                <c:pt idx="9">
                  <c:v>87.24</c:v>
                </c:pt>
                <c:pt idx="10">
                  <c:v>87.24</c:v>
                </c:pt>
                <c:pt idx="11">
                  <c:v>87.24</c:v>
                </c:pt>
                <c:pt idx="12">
                  <c:v>87.24</c:v>
                </c:pt>
                <c:pt idx="13">
                  <c:v>87.24</c:v>
                </c:pt>
                <c:pt idx="14">
                  <c:v>87.24</c:v>
                </c:pt>
                <c:pt idx="15">
                  <c:v>87.24</c:v>
                </c:pt>
                <c:pt idx="16">
                  <c:v>87.24</c:v>
                </c:pt>
                <c:pt idx="17">
                  <c:v>87.24</c:v>
                </c:pt>
                <c:pt idx="18">
                  <c:v>87.23</c:v>
                </c:pt>
                <c:pt idx="19">
                  <c:v>87.23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A-41E3-82F0-43CA8F86B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98284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Tanggal Bacaan</a:t>
                </a:r>
              </a:p>
            </c:rich>
          </c:tx>
          <c:layout>
            <c:manualLayout>
              <c:xMode val="edge"/>
              <c:yMode val="edge"/>
              <c:x val="0.46921361861569427"/>
              <c:y val="0.93254608939648309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 / Hujan (mm)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84607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MAW (m)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4088626730845919"/>
          <c:y val="0.11432597952282993"/>
          <c:w val="0.15959006890923089"/>
          <c:h val="0.1174431124037423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baseline="0">
                <a:effectLst/>
              </a:rPr>
              <a:t>EP16</a:t>
            </a:r>
            <a:endParaRPr lang="en-ID" sz="1800" b="1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610642929988815E-2"/>
                  <c:y val="0.2420911244503249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'[4]ep16 (sort)'!$D$19:$D$301</c:f>
              <c:numCache>
                <c:formatCode>General</c:formatCode>
                <c:ptCount val="283"/>
                <c:pt idx="0">
                  <c:v>-528.56382000000008</c:v>
                </c:pt>
                <c:pt idx="1">
                  <c:v>-343.05347999999987</c:v>
                </c:pt>
                <c:pt idx="2">
                  <c:v>-337.19987999999989</c:v>
                </c:pt>
                <c:pt idx="3">
                  <c:v>-324.28943999999996</c:v>
                </c:pt>
                <c:pt idx="4">
                  <c:v>-309.60666000000003</c:v>
                </c:pt>
                <c:pt idx="5">
                  <c:v>-297.24906000000004</c:v>
                </c:pt>
                <c:pt idx="6">
                  <c:v>-276.11106000000007</c:v>
                </c:pt>
                <c:pt idx="7">
                  <c:v>-271.73712000000012</c:v>
                </c:pt>
                <c:pt idx="8">
                  <c:v>-261.07056000000006</c:v>
                </c:pt>
                <c:pt idx="9">
                  <c:v>-257.57466000000005</c:v>
                </c:pt>
                <c:pt idx="10">
                  <c:v>-237.34722000000011</c:v>
                </c:pt>
                <c:pt idx="11">
                  <c:v>-236.92446000000004</c:v>
                </c:pt>
                <c:pt idx="12">
                  <c:v>-227.16846000000004</c:v>
                </c:pt>
                <c:pt idx="13">
                  <c:v>-223.62377999999987</c:v>
                </c:pt>
                <c:pt idx="14">
                  <c:v>-223.15223999999992</c:v>
                </c:pt>
                <c:pt idx="15">
                  <c:v>-202.94106000000005</c:v>
                </c:pt>
                <c:pt idx="16">
                  <c:v>-200.17686000000006</c:v>
                </c:pt>
                <c:pt idx="17">
                  <c:v>-182.51849999999999</c:v>
                </c:pt>
                <c:pt idx="18">
                  <c:v>-180.58356000000006</c:v>
                </c:pt>
                <c:pt idx="19">
                  <c:v>-170.63243999999995</c:v>
                </c:pt>
                <c:pt idx="20">
                  <c:v>-150.60012000000012</c:v>
                </c:pt>
                <c:pt idx="21">
                  <c:v>-137.49456000000006</c:v>
                </c:pt>
                <c:pt idx="22">
                  <c:v>-119.60856000000005</c:v>
                </c:pt>
                <c:pt idx="23">
                  <c:v>-113.78747999999987</c:v>
                </c:pt>
                <c:pt idx="24">
                  <c:v>-106.99079999999999</c:v>
                </c:pt>
                <c:pt idx="25">
                  <c:v>-106.09649999999999</c:v>
                </c:pt>
                <c:pt idx="26">
                  <c:v>-105.33227999999988</c:v>
                </c:pt>
                <c:pt idx="27">
                  <c:v>-104.5518</c:v>
                </c:pt>
                <c:pt idx="28">
                  <c:v>-101.49492000000012</c:v>
                </c:pt>
                <c:pt idx="29">
                  <c:v>-100.8933</c:v>
                </c:pt>
                <c:pt idx="30">
                  <c:v>-100.7307</c:v>
                </c:pt>
                <c:pt idx="31">
                  <c:v>-95.917739999999938</c:v>
                </c:pt>
                <c:pt idx="32">
                  <c:v>-94.275479999999874</c:v>
                </c:pt>
                <c:pt idx="33">
                  <c:v>-93.267360000000053</c:v>
                </c:pt>
                <c:pt idx="34">
                  <c:v>-90.242999999999995</c:v>
                </c:pt>
                <c:pt idx="35">
                  <c:v>-82.828439999999944</c:v>
                </c:pt>
                <c:pt idx="36">
                  <c:v>-80.828460000000049</c:v>
                </c:pt>
                <c:pt idx="37">
                  <c:v>-79.966679999999883</c:v>
                </c:pt>
                <c:pt idx="38">
                  <c:v>-78.340679999999878</c:v>
                </c:pt>
                <c:pt idx="39">
                  <c:v>-77.348820000000117</c:v>
                </c:pt>
                <c:pt idx="40">
                  <c:v>-74.373239999999939</c:v>
                </c:pt>
                <c:pt idx="41">
                  <c:v>-68.665979999999877</c:v>
                </c:pt>
                <c:pt idx="42">
                  <c:v>-54.487260000000056</c:v>
                </c:pt>
                <c:pt idx="43">
                  <c:v>-49.023899999999998</c:v>
                </c:pt>
                <c:pt idx="44">
                  <c:v>-46.129620000000116</c:v>
                </c:pt>
                <c:pt idx="45">
                  <c:v>-41.788199999999996</c:v>
                </c:pt>
                <c:pt idx="46">
                  <c:v>-40.828860000000056</c:v>
                </c:pt>
                <c:pt idx="47">
                  <c:v>-40.584960000000059</c:v>
                </c:pt>
                <c:pt idx="48">
                  <c:v>-37.755720000000117</c:v>
                </c:pt>
                <c:pt idx="49">
                  <c:v>-37.59312000000012</c:v>
                </c:pt>
                <c:pt idx="50">
                  <c:v>-33.772020000000119</c:v>
                </c:pt>
                <c:pt idx="51">
                  <c:v>-31.999679999999881</c:v>
                </c:pt>
                <c:pt idx="52">
                  <c:v>-30.682620000000117</c:v>
                </c:pt>
                <c:pt idx="53">
                  <c:v>-23.820899999999998</c:v>
                </c:pt>
                <c:pt idx="54">
                  <c:v>-23.47943999999994</c:v>
                </c:pt>
                <c:pt idx="55">
                  <c:v>-21.23556000000006</c:v>
                </c:pt>
                <c:pt idx="56">
                  <c:v>-21.23556000000006</c:v>
                </c:pt>
                <c:pt idx="57">
                  <c:v>-20.99166000000006</c:v>
                </c:pt>
                <c:pt idx="58">
                  <c:v>-20.99166000000006</c:v>
                </c:pt>
                <c:pt idx="59">
                  <c:v>-20.99166000000006</c:v>
                </c:pt>
                <c:pt idx="60">
                  <c:v>-20.99166000000006</c:v>
                </c:pt>
                <c:pt idx="61">
                  <c:v>-20.9754</c:v>
                </c:pt>
                <c:pt idx="62">
                  <c:v>-20.764020000000119</c:v>
                </c:pt>
                <c:pt idx="63">
                  <c:v>-20.764020000000119</c:v>
                </c:pt>
                <c:pt idx="64">
                  <c:v>-20.650199999999998</c:v>
                </c:pt>
                <c:pt idx="65">
                  <c:v>-20.520120000000119</c:v>
                </c:pt>
                <c:pt idx="66">
                  <c:v>-20.520120000000119</c:v>
                </c:pt>
                <c:pt idx="67">
                  <c:v>-20.29247999999988</c:v>
                </c:pt>
                <c:pt idx="68">
                  <c:v>-20.29247999999988</c:v>
                </c:pt>
                <c:pt idx="69">
                  <c:v>-20.178660000000058</c:v>
                </c:pt>
                <c:pt idx="70">
                  <c:v>-20.178660000000058</c:v>
                </c:pt>
                <c:pt idx="71">
                  <c:v>-20.178660000000058</c:v>
                </c:pt>
                <c:pt idx="72">
                  <c:v>-20.06483999999994</c:v>
                </c:pt>
                <c:pt idx="73">
                  <c:v>-20.06483999999994</c:v>
                </c:pt>
                <c:pt idx="74">
                  <c:v>-20.06483999999994</c:v>
                </c:pt>
                <c:pt idx="75">
                  <c:v>-19.82093999999994</c:v>
                </c:pt>
                <c:pt idx="76">
                  <c:v>-19.82093999999994</c:v>
                </c:pt>
                <c:pt idx="77">
                  <c:v>-19.707120000000117</c:v>
                </c:pt>
                <c:pt idx="78">
                  <c:v>-19.707120000000117</c:v>
                </c:pt>
                <c:pt idx="79">
                  <c:v>-19.593299999999999</c:v>
                </c:pt>
                <c:pt idx="80">
                  <c:v>-19.593299999999999</c:v>
                </c:pt>
                <c:pt idx="81">
                  <c:v>-19.593299999999999</c:v>
                </c:pt>
                <c:pt idx="82">
                  <c:v>-19.593299999999999</c:v>
                </c:pt>
                <c:pt idx="83">
                  <c:v>-19.479479999999882</c:v>
                </c:pt>
                <c:pt idx="84">
                  <c:v>-19.479479999999882</c:v>
                </c:pt>
                <c:pt idx="85">
                  <c:v>-19.479479999999882</c:v>
                </c:pt>
                <c:pt idx="86">
                  <c:v>-19.479479999999882</c:v>
                </c:pt>
                <c:pt idx="87">
                  <c:v>-19.349399999999999</c:v>
                </c:pt>
                <c:pt idx="88">
                  <c:v>-19.349399999999999</c:v>
                </c:pt>
                <c:pt idx="89">
                  <c:v>-19.235579999999882</c:v>
                </c:pt>
                <c:pt idx="90">
                  <c:v>-19.121760000000059</c:v>
                </c:pt>
                <c:pt idx="91">
                  <c:v>-18.991679999999882</c:v>
                </c:pt>
                <c:pt idx="92">
                  <c:v>-18.764039999999941</c:v>
                </c:pt>
                <c:pt idx="93">
                  <c:v>-18.520139999999941</c:v>
                </c:pt>
                <c:pt idx="94">
                  <c:v>-18.422579999999883</c:v>
                </c:pt>
                <c:pt idx="95">
                  <c:v>-18.422579999999883</c:v>
                </c:pt>
                <c:pt idx="96">
                  <c:v>-18.390060000000059</c:v>
                </c:pt>
                <c:pt idx="97">
                  <c:v>-18.373799999999999</c:v>
                </c:pt>
                <c:pt idx="98">
                  <c:v>-18.34127999999988</c:v>
                </c:pt>
                <c:pt idx="99">
                  <c:v>-18.30876000000006</c:v>
                </c:pt>
                <c:pt idx="100">
                  <c:v>-18.30876000000006</c:v>
                </c:pt>
                <c:pt idx="101">
                  <c:v>-18.30876000000006</c:v>
                </c:pt>
                <c:pt idx="102">
                  <c:v>-18.178679999999883</c:v>
                </c:pt>
                <c:pt idx="103">
                  <c:v>-18.178679999999883</c:v>
                </c:pt>
                <c:pt idx="104">
                  <c:v>-18.0486</c:v>
                </c:pt>
                <c:pt idx="105">
                  <c:v>-17.951039999999939</c:v>
                </c:pt>
                <c:pt idx="106">
                  <c:v>-17.951039999999939</c:v>
                </c:pt>
                <c:pt idx="107">
                  <c:v>-17.951039999999939</c:v>
                </c:pt>
                <c:pt idx="108">
                  <c:v>-17.951039999999939</c:v>
                </c:pt>
                <c:pt idx="109">
                  <c:v>-17.951039999999939</c:v>
                </c:pt>
                <c:pt idx="110">
                  <c:v>-17.885999999999999</c:v>
                </c:pt>
                <c:pt idx="111">
                  <c:v>-17.837220000000119</c:v>
                </c:pt>
                <c:pt idx="112">
                  <c:v>-17.837220000000119</c:v>
                </c:pt>
                <c:pt idx="113">
                  <c:v>-17.723399999999998</c:v>
                </c:pt>
                <c:pt idx="114">
                  <c:v>-17.723399999999998</c:v>
                </c:pt>
                <c:pt idx="115">
                  <c:v>-17.5608</c:v>
                </c:pt>
                <c:pt idx="116">
                  <c:v>-17.235599999999998</c:v>
                </c:pt>
                <c:pt idx="117">
                  <c:v>-17.12177999999988</c:v>
                </c:pt>
                <c:pt idx="118">
                  <c:v>-17.12177999999988</c:v>
                </c:pt>
                <c:pt idx="119">
                  <c:v>-17.073</c:v>
                </c:pt>
                <c:pt idx="120">
                  <c:v>-17.073</c:v>
                </c:pt>
                <c:pt idx="121">
                  <c:v>-16.780320000000117</c:v>
                </c:pt>
                <c:pt idx="122">
                  <c:v>-16.5852</c:v>
                </c:pt>
                <c:pt idx="123">
                  <c:v>-16.536420000000117</c:v>
                </c:pt>
                <c:pt idx="124">
                  <c:v>-16.536420000000117</c:v>
                </c:pt>
                <c:pt idx="125">
                  <c:v>-16.422599999999999</c:v>
                </c:pt>
                <c:pt idx="126">
                  <c:v>-16.422599999999999</c:v>
                </c:pt>
                <c:pt idx="127">
                  <c:v>-16.259999999999998</c:v>
                </c:pt>
                <c:pt idx="128">
                  <c:v>-16.259999999999998</c:v>
                </c:pt>
                <c:pt idx="129">
                  <c:v>-16.064879999999881</c:v>
                </c:pt>
                <c:pt idx="130">
                  <c:v>-15.7722</c:v>
                </c:pt>
                <c:pt idx="131">
                  <c:v>-15.6096</c:v>
                </c:pt>
                <c:pt idx="132">
                  <c:v>-15.446999999999999</c:v>
                </c:pt>
                <c:pt idx="133">
                  <c:v>-15.3657</c:v>
                </c:pt>
                <c:pt idx="134">
                  <c:v>-15.2844</c:v>
                </c:pt>
                <c:pt idx="135">
                  <c:v>-15.2844</c:v>
                </c:pt>
                <c:pt idx="136">
                  <c:v>-15.251879999999881</c:v>
                </c:pt>
                <c:pt idx="137">
                  <c:v>-15.138060000000058</c:v>
                </c:pt>
                <c:pt idx="138">
                  <c:v>-15.138060000000058</c:v>
                </c:pt>
                <c:pt idx="139">
                  <c:v>-14.959199999999999</c:v>
                </c:pt>
                <c:pt idx="140">
                  <c:v>-14.894160000000058</c:v>
                </c:pt>
                <c:pt idx="141">
                  <c:v>-14.7966</c:v>
                </c:pt>
                <c:pt idx="142">
                  <c:v>-14.7966</c:v>
                </c:pt>
                <c:pt idx="143">
                  <c:v>-14.634</c:v>
                </c:pt>
                <c:pt idx="144">
                  <c:v>-14.634</c:v>
                </c:pt>
                <c:pt idx="145">
                  <c:v>-14.471399999999999</c:v>
                </c:pt>
                <c:pt idx="146">
                  <c:v>-14.471399999999999</c:v>
                </c:pt>
                <c:pt idx="147">
                  <c:v>-14.3088</c:v>
                </c:pt>
                <c:pt idx="148">
                  <c:v>-14.3088</c:v>
                </c:pt>
                <c:pt idx="149">
                  <c:v>-14.3088</c:v>
                </c:pt>
                <c:pt idx="150">
                  <c:v>-14.3088</c:v>
                </c:pt>
                <c:pt idx="151">
                  <c:v>-14.1462</c:v>
                </c:pt>
                <c:pt idx="152">
                  <c:v>-14.081160000000059</c:v>
                </c:pt>
                <c:pt idx="153">
                  <c:v>-13.983599999999999</c:v>
                </c:pt>
                <c:pt idx="154">
                  <c:v>-13.821</c:v>
                </c:pt>
                <c:pt idx="155">
                  <c:v>-13.821</c:v>
                </c:pt>
                <c:pt idx="156">
                  <c:v>-13.6584</c:v>
                </c:pt>
                <c:pt idx="157">
                  <c:v>-13.6584</c:v>
                </c:pt>
                <c:pt idx="158">
                  <c:v>-13.6584</c:v>
                </c:pt>
                <c:pt idx="159">
                  <c:v>-13.6584</c:v>
                </c:pt>
                <c:pt idx="160">
                  <c:v>-13.495799999999999</c:v>
                </c:pt>
                <c:pt idx="161">
                  <c:v>-13.495799999999999</c:v>
                </c:pt>
                <c:pt idx="162">
                  <c:v>-13.3332</c:v>
                </c:pt>
                <c:pt idx="163">
                  <c:v>-13.3332</c:v>
                </c:pt>
                <c:pt idx="164">
                  <c:v>-13.268160000000059</c:v>
                </c:pt>
                <c:pt idx="165">
                  <c:v>-13.1706</c:v>
                </c:pt>
                <c:pt idx="166">
                  <c:v>-13.1706</c:v>
                </c:pt>
                <c:pt idx="167">
                  <c:v>-13.154339999999941</c:v>
                </c:pt>
                <c:pt idx="168">
                  <c:v>-13.007999999999999</c:v>
                </c:pt>
                <c:pt idx="169">
                  <c:v>-13.007999999999999</c:v>
                </c:pt>
                <c:pt idx="170">
                  <c:v>-12.910439999999941</c:v>
                </c:pt>
                <c:pt idx="171">
                  <c:v>-12.8454</c:v>
                </c:pt>
                <c:pt idx="172">
                  <c:v>-12.8454</c:v>
                </c:pt>
                <c:pt idx="173">
                  <c:v>-12.796620000000118</c:v>
                </c:pt>
                <c:pt idx="174">
                  <c:v>-12.796620000000118</c:v>
                </c:pt>
                <c:pt idx="175">
                  <c:v>-12.6828</c:v>
                </c:pt>
                <c:pt idx="176">
                  <c:v>-12.520199999999999</c:v>
                </c:pt>
                <c:pt idx="177">
                  <c:v>-12.34133999999994</c:v>
                </c:pt>
                <c:pt idx="178">
                  <c:v>-12.195</c:v>
                </c:pt>
                <c:pt idx="179">
                  <c:v>-12.195</c:v>
                </c:pt>
                <c:pt idx="180">
                  <c:v>-12.09743999999994</c:v>
                </c:pt>
                <c:pt idx="181">
                  <c:v>-12.09743999999994</c:v>
                </c:pt>
                <c:pt idx="182">
                  <c:v>-12.032399999999999</c:v>
                </c:pt>
                <c:pt idx="183">
                  <c:v>-11.983620000000117</c:v>
                </c:pt>
                <c:pt idx="184">
                  <c:v>-11.7072</c:v>
                </c:pt>
                <c:pt idx="185">
                  <c:v>-11.642160000000059</c:v>
                </c:pt>
                <c:pt idx="186">
                  <c:v>-11.544599999999999</c:v>
                </c:pt>
                <c:pt idx="187">
                  <c:v>-11.398260000000059</c:v>
                </c:pt>
                <c:pt idx="188">
                  <c:v>-11.382</c:v>
                </c:pt>
                <c:pt idx="189">
                  <c:v>-11.382</c:v>
                </c:pt>
                <c:pt idx="190">
                  <c:v>-11.382</c:v>
                </c:pt>
                <c:pt idx="191">
                  <c:v>-11.382</c:v>
                </c:pt>
                <c:pt idx="192">
                  <c:v>-11.2194</c:v>
                </c:pt>
                <c:pt idx="193">
                  <c:v>-11.056799999999999</c:v>
                </c:pt>
                <c:pt idx="194">
                  <c:v>-10.8942</c:v>
                </c:pt>
                <c:pt idx="195">
                  <c:v>-10.4064</c:v>
                </c:pt>
                <c:pt idx="196">
                  <c:v>-10.4064</c:v>
                </c:pt>
                <c:pt idx="197">
                  <c:v>-10.081199999999999</c:v>
                </c:pt>
                <c:pt idx="198">
                  <c:v>-9.7560000000000002</c:v>
                </c:pt>
                <c:pt idx="199">
                  <c:v>-9.593399999999999</c:v>
                </c:pt>
                <c:pt idx="200">
                  <c:v>-9.4307999999999996</c:v>
                </c:pt>
                <c:pt idx="201">
                  <c:v>-9.105599999999999</c:v>
                </c:pt>
                <c:pt idx="202">
                  <c:v>-8.4551999999999996</c:v>
                </c:pt>
                <c:pt idx="203">
                  <c:v>-8.129999999999999</c:v>
                </c:pt>
                <c:pt idx="204">
                  <c:v>-3.0893999999999999</c:v>
                </c:pt>
                <c:pt idx="205">
                  <c:v>-2.4715200000001181</c:v>
                </c:pt>
                <c:pt idx="206">
                  <c:v>-2.4552600000000591</c:v>
                </c:pt>
                <c:pt idx="207">
                  <c:v>-1.3008</c:v>
                </c:pt>
                <c:pt idx="208">
                  <c:v>-1.3008</c:v>
                </c:pt>
                <c:pt idx="209">
                  <c:v>-1.3008</c:v>
                </c:pt>
                <c:pt idx="210">
                  <c:v>-1.0569</c:v>
                </c:pt>
                <c:pt idx="211">
                  <c:v>-0.48780000000000001</c:v>
                </c:pt>
                <c:pt idx="212">
                  <c:v>-0.32519999999999999</c:v>
                </c:pt>
                <c:pt idx="213">
                  <c:v>-0.16259999999999999</c:v>
                </c:pt>
                <c:pt idx="214">
                  <c:v>0.16259999999999999</c:v>
                </c:pt>
                <c:pt idx="215">
                  <c:v>0.81299999999999994</c:v>
                </c:pt>
                <c:pt idx="216">
                  <c:v>4.536539999999941</c:v>
                </c:pt>
                <c:pt idx="217">
                  <c:v>7.0893600000000587</c:v>
                </c:pt>
                <c:pt idx="218">
                  <c:v>13.690920000000117</c:v>
                </c:pt>
                <c:pt idx="219">
                  <c:v>13.869779999999881</c:v>
                </c:pt>
                <c:pt idx="220">
                  <c:v>19.77216000000006</c:v>
                </c:pt>
                <c:pt idx="221">
                  <c:v>22.585139999999939</c:v>
                </c:pt>
                <c:pt idx="222">
                  <c:v>25.089179999999882</c:v>
                </c:pt>
                <c:pt idx="223">
                  <c:v>26.308679999999882</c:v>
                </c:pt>
                <c:pt idx="224">
                  <c:v>26.389979999999881</c:v>
                </c:pt>
                <c:pt idx="225">
                  <c:v>27.202979999999879</c:v>
                </c:pt>
                <c:pt idx="226">
                  <c:v>27.804600000000001</c:v>
                </c:pt>
                <c:pt idx="227">
                  <c:v>34.893960000000057</c:v>
                </c:pt>
                <c:pt idx="228">
                  <c:v>38.032139999999941</c:v>
                </c:pt>
                <c:pt idx="229">
                  <c:v>53.040120000000115</c:v>
                </c:pt>
                <c:pt idx="230">
                  <c:v>74.893560000000051</c:v>
                </c:pt>
                <c:pt idx="231">
                  <c:v>84.535739999999933</c:v>
                </c:pt>
                <c:pt idx="232">
                  <c:v>86.535720000000111</c:v>
                </c:pt>
                <c:pt idx="233">
                  <c:v>92.714520000000121</c:v>
                </c:pt>
                <c:pt idx="234">
                  <c:v>93.657600000000002</c:v>
                </c:pt>
                <c:pt idx="235">
                  <c:v>95.82017999999988</c:v>
                </c:pt>
                <c:pt idx="236">
                  <c:v>99.153479999999874</c:v>
                </c:pt>
                <c:pt idx="237">
                  <c:v>101.75507999999988</c:v>
                </c:pt>
                <c:pt idx="238">
                  <c:v>113.12082000000011</c:v>
                </c:pt>
                <c:pt idx="239">
                  <c:v>113.46227999999988</c:v>
                </c:pt>
                <c:pt idx="240">
                  <c:v>116.51916000000006</c:v>
                </c:pt>
                <c:pt idx="241">
                  <c:v>116.51916000000006</c:v>
                </c:pt>
                <c:pt idx="242">
                  <c:v>116.51916000000006</c:v>
                </c:pt>
                <c:pt idx="243">
                  <c:v>123.9825</c:v>
                </c:pt>
                <c:pt idx="244">
                  <c:v>137.54333999999994</c:v>
                </c:pt>
                <c:pt idx="245">
                  <c:v>142.97418000000002</c:v>
                </c:pt>
                <c:pt idx="246">
                  <c:v>143.08799999999999</c:v>
                </c:pt>
                <c:pt idx="247">
                  <c:v>146.92536000000004</c:v>
                </c:pt>
                <c:pt idx="248">
                  <c:v>148.79526000000004</c:v>
                </c:pt>
                <c:pt idx="249">
                  <c:v>148.97411999999997</c:v>
                </c:pt>
                <c:pt idx="250">
                  <c:v>149.57573999999994</c:v>
                </c:pt>
                <c:pt idx="251">
                  <c:v>150.07980000000001</c:v>
                </c:pt>
                <c:pt idx="252">
                  <c:v>150.6489</c:v>
                </c:pt>
                <c:pt idx="253">
                  <c:v>150.7302</c:v>
                </c:pt>
                <c:pt idx="254">
                  <c:v>150.84401999999997</c:v>
                </c:pt>
                <c:pt idx="255">
                  <c:v>151.33181999999996</c:v>
                </c:pt>
                <c:pt idx="256">
                  <c:v>151.38059999999999</c:v>
                </c:pt>
                <c:pt idx="257">
                  <c:v>151.47816000000006</c:v>
                </c:pt>
                <c:pt idx="258">
                  <c:v>154.69763999999992</c:v>
                </c:pt>
                <c:pt idx="259">
                  <c:v>157.57566000000006</c:v>
                </c:pt>
                <c:pt idx="260">
                  <c:v>157.77078000000003</c:v>
                </c:pt>
                <c:pt idx="261">
                  <c:v>160.19351999999998</c:v>
                </c:pt>
                <c:pt idx="262">
                  <c:v>169.917</c:v>
                </c:pt>
                <c:pt idx="263">
                  <c:v>182.66483999999994</c:v>
                </c:pt>
                <c:pt idx="264">
                  <c:v>187.91681999999997</c:v>
                </c:pt>
                <c:pt idx="265">
                  <c:v>188.09568000000002</c:v>
                </c:pt>
                <c:pt idx="266">
                  <c:v>196.32323999999994</c:v>
                </c:pt>
                <c:pt idx="267">
                  <c:v>198.92483999999993</c:v>
                </c:pt>
                <c:pt idx="268">
                  <c:v>211.78649999999999</c:v>
                </c:pt>
                <c:pt idx="269">
                  <c:v>229.77006000000006</c:v>
                </c:pt>
                <c:pt idx="270">
                  <c:v>233.93261999999996</c:v>
                </c:pt>
                <c:pt idx="271">
                  <c:v>246.16013999999993</c:v>
                </c:pt>
                <c:pt idx="272">
                  <c:v>250.69668000000001</c:v>
                </c:pt>
                <c:pt idx="273">
                  <c:v>279.46061999999995</c:v>
                </c:pt>
                <c:pt idx="274">
                  <c:v>280.07849999999996</c:v>
                </c:pt>
                <c:pt idx="275">
                  <c:v>285.83453999999995</c:v>
                </c:pt>
                <c:pt idx="276">
                  <c:v>286.09469999999999</c:v>
                </c:pt>
                <c:pt idx="277">
                  <c:v>286.17599999999999</c:v>
                </c:pt>
                <c:pt idx="278">
                  <c:v>305.39531999999997</c:v>
                </c:pt>
                <c:pt idx="279">
                  <c:v>311.75298000000004</c:v>
                </c:pt>
                <c:pt idx="280">
                  <c:v>334.71209999999996</c:v>
                </c:pt>
                <c:pt idx="281">
                  <c:v>398.33748000000003</c:v>
                </c:pt>
                <c:pt idx="282">
                  <c:v>490.87313999999992</c:v>
                </c:pt>
              </c:numCache>
            </c:numRef>
          </c:xVal>
          <c:yVal>
            <c:numRef>
              <c:f>'[4]ep16 (sort)'!$B$19:$B$301</c:f>
              <c:numCache>
                <c:formatCode>General</c:formatCode>
                <c:ptCount val="283"/>
                <c:pt idx="0">
                  <c:v>68.53</c:v>
                </c:pt>
                <c:pt idx="1">
                  <c:v>68.66</c:v>
                </c:pt>
                <c:pt idx="2">
                  <c:v>68.83</c:v>
                </c:pt>
                <c:pt idx="3">
                  <c:v>68.87</c:v>
                </c:pt>
                <c:pt idx="4">
                  <c:v>69.06</c:v>
                </c:pt>
                <c:pt idx="5">
                  <c:v>69.83</c:v>
                </c:pt>
                <c:pt idx="6">
                  <c:v>70.23</c:v>
                </c:pt>
                <c:pt idx="7">
                  <c:v>70.37</c:v>
                </c:pt>
                <c:pt idx="8">
                  <c:v>70.78</c:v>
                </c:pt>
                <c:pt idx="9">
                  <c:v>70.8</c:v>
                </c:pt>
                <c:pt idx="10">
                  <c:v>70.819999999999993</c:v>
                </c:pt>
                <c:pt idx="11">
                  <c:v>71.150000000000006</c:v>
                </c:pt>
                <c:pt idx="12">
                  <c:v>71.209999999999994</c:v>
                </c:pt>
                <c:pt idx="13">
                  <c:v>71.650000000000006</c:v>
                </c:pt>
                <c:pt idx="14">
                  <c:v>71.650000000000006</c:v>
                </c:pt>
                <c:pt idx="15">
                  <c:v>72.150000000000006</c:v>
                </c:pt>
                <c:pt idx="16">
                  <c:v>72.48</c:v>
                </c:pt>
                <c:pt idx="17">
                  <c:v>72.58</c:v>
                </c:pt>
                <c:pt idx="18">
                  <c:v>72.63</c:v>
                </c:pt>
                <c:pt idx="19">
                  <c:v>72.87</c:v>
                </c:pt>
                <c:pt idx="20">
                  <c:v>73.37</c:v>
                </c:pt>
                <c:pt idx="21">
                  <c:v>73.67</c:v>
                </c:pt>
                <c:pt idx="22">
                  <c:v>74.05</c:v>
                </c:pt>
                <c:pt idx="23">
                  <c:v>74.709999999999994</c:v>
                </c:pt>
                <c:pt idx="24">
                  <c:v>74.91</c:v>
                </c:pt>
                <c:pt idx="25">
                  <c:v>74.989999999999995</c:v>
                </c:pt>
                <c:pt idx="26">
                  <c:v>74.989999999999995</c:v>
                </c:pt>
                <c:pt idx="27">
                  <c:v>75.03</c:v>
                </c:pt>
                <c:pt idx="28">
                  <c:v>75.05</c:v>
                </c:pt>
                <c:pt idx="29">
                  <c:v>75.42</c:v>
                </c:pt>
                <c:pt idx="30">
                  <c:v>75.44</c:v>
                </c:pt>
                <c:pt idx="31">
                  <c:v>75.58</c:v>
                </c:pt>
                <c:pt idx="32">
                  <c:v>75.81</c:v>
                </c:pt>
                <c:pt idx="33">
                  <c:v>75.88</c:v>
                </c:pt>
                <c:pt idx="34">
                  <c:v>76.040000000000006</c:v>
                </c:pt>
                <c:pt idx="35">
                  <c:v>76.430000000000007</c:v>
                </c:pt>
                <c:pt idx="36">
                  <c:v>76.650000000000006</c:v>
                </c:pt>
                <c:pt idx="37">
                  <c:v>76.680000000000007</c:v>
                </c:pt>
                <c:pt idx="38">
                  <c:v>76.75</c:v>
                </c:pt>
                <c:pt idx="39">
                  <c:v>76.86</c:v>
                </c:pt>
                <c:pt idx="40">
                  <c:v>77.03</c:v>
                </c:pt>
                <c:pt idx="41">
                  <c:v>77.2</c:v>
                </c:pt>
                <c:pt idx="42">
                  <c:v>77.27</c:v>
                </c:pt>
                <c:pt idx="43">
                  <c:v>77.42</c:v>
                </c:pt>
                <c:pt idx="44">
                  <c:v>77.760000000000005</c:v>
                </c:pt>
                <c:pt idx="45">
                  <c:v>77.8</c:v>
                </c:pt>
                <c:pt idx="46">
                  <c:v>78.8</c:v>
                </c:pt>
                <c:pt idx="47">
                  <c:v>78.81</c:v>
                </c:pt>
                <c:pt idx="48">
                  <c:v>78.88</c:v>
                </c:pt>
                <c:pt idx="49">
                  <c:v>79.12</c:v>
                </c:pt>
                <c:pt idx="50">
                  <c:v>79.14</c:v>
                </c:pt>
                <c:pt idx="51">
                  <c:v>79.42</c:v>
                </c:pt>
                <c:pt idx="52">
                  <c:v>79.48</c:v>
                </c:pt>
                <c:pt idx="53">
                  <c:v>79.61</c:v>
                </c:pt>
                <c:pt idx="54">
                  <c:v>79.89</c:v>
                </c:pt>
                <c:pt idx="55">
                  <c:v>79.89</c:v>
                </c:pt>
                <c:pt idx="56">
                  <c:v>79.92</c:v>
                </c:pt>
                <c:pt idx="57">
                  <c:v>80.040000000000006</c:v>
                </c:pt>
                <c:pt idx="58">
                  <c:v>80.099999999999994</c:v>
                </c:pt>
                <c:pt idx="59">
                  <c:v>80.12</c:v>
                </c:pt>
                <c:pt idx="60">
                  <c:v>80.23</c:v>
                </c:pt>
                <c:pt idx="61">
                  <c:v>80.260000000000005</c:v>
                </c:pt>
                <c:pt idx="62">
                  <c:v>80.260000000000005</c:v>
                </c:pt>
                <c:pt idx="63">
                  <c:v>80.319999999999993</c:v>
                </c:pt>
                <c:pt idx="64">
                  <c:v>80.33</c:v>
                </c:pt>
                <c:pt idx="65">
                  <c:v>80.45</c:v>
                </c:pt>
                <c:pt idx="66">
                  <c:v>80.47</c:v>
                </c:pt>
                <c:pt idx="67">
                  <c:v>80.58</c:v>
                </c:pt>
                <c:pt idx="68">
                  <c:v>80.59</c:v>
                </c:pt>
                <c:pt idx="69">
                  <c:v>80.69</c:v>
                </c:pt>
                <c:pt idx="70">
                  <c:v>80.75</c:v>
                </c:pt>
                <c:pt idx="71">
                  <c:v>80.78</c:v>
                </c:pt>
                <c:pt idx="72">
                  <c:v>80.78</c:v>
                </c:pt>
                <c:pt idx="73">
                  <c:v>80.8</c:v>
                </c:pt>
                <c:pt idx="74">
                  <c:v>80.83</c:v>
                </c:pt>
                <c:pt idx="75">
                  <c:v>80.89</c:v>
                </c:pt>
                <c:pt idx="76">
                  <c:v>80.92</c:v>
                </c:pt>
                <c:pt idx="77">
                  <c:v>80.95</c:v>
                </c:pt>
                <c:pt idx="78">
                  <c:v>81.010000000000005</c:v>
                </c:pt>
                <c:pt idx="79">
                  <c:v>81.11</c:v>
                </c:pt>
                <c:pt idx="80">
                  <c:v>81.209999999999994</c:v>
                </c:pt>
                <c:pt idx="81">
                  <c:v>81.400000000000006</c:v>
                </c:pt>
                <c:pt idx="82">
                  <c:v>81.41</c:v>
                </c:pt>
                <c:pt idx="83">
                  <c:v>81.42</c:v>
                </c:pt>
                <c:pt idx="84">
                  <c:v>81.47</c:v>
                </c:pt>
                <c:pt idx="85">
                  <c:v>81.540000000000006</c:v>
                </c:pt>
                <c:pt idx="86">
                  <c:v>81.569999999999993</c:v>
                </c:pt>
                <c:pt idx="87">
                  <c:v>81.680000000000007</c:v>
                </c:pt>
                <c:pt idx="88">
                  <c:v>81.7</c:v>
                </c:pt>
                <c:pt idx="89">
                  <c:v>81.78</c:v>
                </c:pt>
                <c:pt idx="90">
                  <c:v>81.790000000000006</c:v>
                </c:pt>
                <c:pt idx="91">
                  <c:v>81.8</c:v>
                </c:pt>
                <c:pt idx="92">
                  <c:v>81.92</c:v>
                </c:pt>
                <c:pt idx="93">
                  <c:v>81.95</c:v>
                </c:pt>
                <c:pt idx="94">
                  <c:v>81.99</c:v>
                </c:pt>
                <c:pt idx="95">
                  <c:v>82.03</c:v>
                </c:pt>
                <c:pt idx="96">
                  <c:v>82.11</c:v>
                </c:pt>
                <c:pt idx="97">
                  <c:v>82.12</c:v>
                </c:pt>
                <c:pt idx="98">
                  <c:v>82.14</c:v>
                </c:pt>
                <c:pt idx="99">
                  <c:v>82.25</c:v>
                </c:pt>
                <c:pt idx="100">
                  <c:v>82.42</c:v>
                </c:pt>
                <c:pt idx="101">
                  <c:v>82.45</c:v>
                </c:pt>
                <c:pt idx="102">
                  <c:v>82.45</c:v>
                </c:pt>
                <c:pt idx="103">
                  <c:v>82.53</c:v>
                </c:pt>
                <c:pt idx="104">
                  <c:v>82.64</c:v>
                </c:pt>
                <c:pt idx="105">
                  <c:v>82.7</c:v>
                </c:pt>
                <c:pt idx="106">
                  <c:v>82.75</c:v>
                </c:pt>
                <c:pt idx="107">
                  <c:v>82.75</c:v>
                </c:pt>
                <c:pt idx="108">
                  <c:v>82.89</c:v>
                </c:pt>
                <c:pt idx="109">
                  <c:v>82.91</c:v>
                </c:pt>
                <c:pt idx="110">
                  <c:v>82.92</c:v>
                </c:pt>
                <c:pt idx="111">
                  <c:v>82.95</c:v>
                </c:pt>
                <c:pt idx="112">
                  <c:v>83.09</c:v>
                </c:pt>
                <c:pt idx="113">
                  <c:v>83.18</c:v>
                </c:pt>
                <c:pt idx="114">
                  <c:v>83.25</c:v>
                </c:pt>
                <c:pt idx="115">
                  <c:v>83.3</c:v>
                </c:pt>
                <c:pt idx="116">
                  <c:v>83.4</c:v>
                </c:pt>
                <c:pt idx="117">
                  <c:v>83.53</c:v>
                </c:pt>
                <c:pt idx="118">
                  <c:v>83.6</c:v>
                </c:pt>
                <c:pt idx="119">
                  <c:v>83.63</c:v>
                </c:pt>
                <c:pt idx="120">
                  <c:v>83.64</c:v>
                </c:pt>
                <c:pt idx="121">
                  <c:v>83.66</c:v>
                </c:pt>
                <c:pt idx="122">
                  <c:v>83.68</c:v>
                </c:pt>
                <c:pt idx="123">
                  <c:v>83.7</c:v>
                </c:pt>
                <c:pt idx="124">
                  <c:v>83.71</c:v>
                </c:pt>
                <c:pt idx="125">
                  <c:v>83.8</c:v>
                </c:pt>
                <c:pt idx="126">
                  <c:v>84.05</c:v>
                </c:pt>
                <c:pt idx="127">
                  <c:v>84.2</c:v>
                </c:pt>
                <c:pt idx="128">
                  <c:v>84.3</c:v>
                </c:pt>
                <c:pt idx="129">
                  <c:v>84.31</c:v>
                </c:pt>
                <c:pt idx="130">
                  <c:v>84.34</c:v>
                </c:pt>
                <c:pt idx="131">
                  <c:v>84.38</c:v>
                </c:pt>
                <c:pt idx="132">
                  <c:v>84.42</c:v>
                </c:pt>
                <c:pt idx="133">
                  <c:v>84.55</c:v>
                </c:pt>
                <c:pt idx="134">
                  <c:v>84.55</c:v>
                </c:pt>
                <c:pt idx="135">
                  <c:v>84.61</c:v>
                </c:pt>
                <c:pt idx="136">
                  <c:v>84.61</c:v>
                </c:pt>
                <c:pt idx="137">
                  <c:v>84.66</c:v>
                </c:pt>
                <c:pt idx="138">
                  <c:v>84.75</c:v>
                </c:pt>
                <c:pt idx="139">
                  <c:v>84.78</c:v>
                </c:pt>
                <c:pt idx="140">
                  <c:v>84.81</c:v>
                </c:pt>
                <c:pt idx="141">
                  <c:v>84.87</c:v>
                </c:pt>
                <c:pt idx="142">
                  <c:v>84.93</c:v>
                </c:pt>
                <c:pt idx="143">
                  <c:v>84.94</c:v>
                </c:pt>
                <c:pt idx="144">
                  <c:v>84.94</c:v>
                </c:pt>
                <c:pt idx="145">
                  <c:v>84.96</c:v>
                </c:pt>
                <c:pt idx="146">
                  <c:v>85.05</c:v>
                </c:pt>
                <c:pt idx="147">
                  <c:v>85.18</c:v>
                </c:pt>
                <c:pt idx="148">
                  <c:v>85.22</c:v>
                </c:pt>
                <c:pt idx="149">
                  <c:v>85.23</c:v>
                </c:pt>
                <c:pt idx="150">
                  <c:v>85.25</c:v>
                </c:pt>
                <c:pt idx="151">
                  <c:v>85.3</c:v>
                </c:pt>
                <c:pt idx="152">
                  <c:v>85.36</c:v>
                </c:pt>
                <c:pt idx="153">
                  <c:v>85.45</c:v>
                </c:pt>
                <c:pt idx="154">
                  <c:v>85.47</c:v>
                </c:pt>
                <c:pt idx="155">
                  <c:v>85.54</c:v>
                </c:pt>
                <c:pt idx="156">
                  <c:v>85.54</c:v>
                </c:pt>
                <c:pt idx="157">
                  <c:v>85.59</c:v>
                </c:pt>
                <c:pt idx="158">
                  <c:v>85.59</c:v>
                </c:pt>
                <c:pt idx="159">
                  <c:v>85.67</c:v>
                </c:pt>
                <c:pt idx="160">
                  <c:v>85.69</c:v>
                </c:pt>
                <c:pt idx="161">
                  <c:v>85.85</c:v>
                </c:pt>
                <c:pt idx="162">
                  <c:v>85.86</c:v>
                </c:pt>
                <c:pt idx="163">
                  <c:v>86</c:v>
                </c:pt>
                <c:pt idx="164">
                  <c:v>86.09</c:v>
                </c:pt>
                <c:pt idx="165">
                  <c:v>86.15</c:v>
                </c:pt>
                <c:pt idx="166">
                  <c:v>86.22</c:v>
                </c:pt>
                <c:pt idx="167">
                  <c:v>86.31</c:v>
                </c:pt>
                <c:pt idx="168">
                  <c:v>86.35</c:v>
                </c:pt>
                <c:pt idx="169">
                  <c:v>86.41</c:v>
                </c:pt>
                <c:pt idx="170">
                  <c:v>86.42</c:v>
                </c:pt>
                <c:pt idx="171">
                  <c:v>86.49</c:v>
                </c:pt>
                <c:pt idx="172">
                  <c:v>86.55</c:v>
                </c:pt>
                <c:pt idx="173">
                  <c:v>86.58</c:v>
                </c:pt>
                <c:pt idx="174">
                  <c:v>86.62</c:v>
                </c:pt>
                <c:pt idx="175">
                  <c:v>86.65</c:v>
                </c:pt>
                <c:pt idx="176">
                  <c:v>86.68</c:v>
                </c:pt>
                <c:pt idx="177">
                  <c:v>86.72</c:v>
                </c:pt>
                <c:pt idx="178">
                  <c:v>86.76</c:v>
                </c:pt>
                <c:pt idx="179">
                  <c:v>86.85</c:v>
                </c:pt>
                <c:pt idx="180">
                  <c:v>86.89</c:v>
                </c:pt>
                <c:pt idx="181">
                  <c:v>86.9</c:v>
                </c:pt>
                <c:pt idx="182">
                  <c:v>87.02</c:v>
                </c:pt>
                <c:pt idx="183">
                  <c:v>87.02</c:v>
                </c:pt>
                <c:pt idx="184">
                  <c:v>87.06</c:v>
                </c:pt>
                <c:pt idx="185">
                  <c:v>87.08</c:v>
                </c:pt>
                <c:pt idx="186">
                  <c:v>87.16</c:v>
                </c:pt>
                <c:pt idx="187">
                  <c:v>87.17</c:v>
                </c:pt>
                <c:pt idx="188">
                  <c:v>87.2</c:v>
                </c:pt>
                <c:pt idx="189">
                  <c:v>87.2</c:v>
                </c:pt>
                <c:pt idx="190">
                  <c:v>87.24</c:v>
                </c:pt>
                <c:pt idx="191">
                  <c:v>87.24</c:v>
                </c:pt>
                <c:pt idx="192">
                  <c:v>87.26</c:v>
                </c:pt>
                <c:pt idx="193">
                  <c:v>87.37</c:v>
                </c:pt>
                <c:pt idx="194">
                  <c:v>87.38</c:v>
                </c:pt>
                <c:pt idx="195">
                  <c:v>87.43</c:v>
                </c:pt>
                <c:pt idx="196">
                  <c:v>87.54</c:v>
                </c:pt>
                <c:pt idx="197">
                  <c:v>87.56</c:v>
                </c:pt>
                <c:pt idx="198">
                  <c:v>87.57</c:v>
                </c:pt>
                <c:pt idx="199">
                  <c:v>87.57</c:v>
                </c:pt>
                <c:pt idx="200">
                  <c:v>87.57</c:v>
                </c:pt>
                <c:pt idx="201">
                  <c:v>87.58</c:v>
                </c:pt>
                <c:pt idx="202">
                  <c:v>87.6</c:v>
                </c:pt>
                <c:pt idx="203">
                  <c:v>87.6</c:v>
                </c:pt>
                <c:pt idx="204">
                  <c:v>87.71</c:v>
                </c:pt>
                <c:pt idx="205">
                  <c:v>87.71</c:v>
                </c:pt>
                <c:pt idx="206">
                  <c:v>87.71</c:v>
                </c:pt>
                <c:pt idx="207">
                  <c:v>87.75</c:v>
                </c:pt>
                <c:pt idx="208">
                  <c:v>87.77</c:v>
                </c:pt>
                <c:pt idx="209">
                  <c:v>87.79</c:v>
                </c:pt>
                <c:pt idx="210">
                  <c:v>87.79</c:v>
                </c:pt>
                <c:pt idx="211">
                  <c:v>87.79</c:v>
                </c:pt>
                <c:pt idx="212">
                  <c:v>87.81</c:v>
                </c:pt>
                <c:pt idx="213">
                  <c:v>87.81</c:v>
                </c:pt>
                <c:pt idx="214">
                  <c:v>87.82</c:v>
                </c:pt>
                <c:pt idx="215">
                  <c:v>87.86</c:v>
                </c:pt>
                <c:pt idx="216">
                  <c:v>87.86</c:v>
                </c:pt>
                <c:pt idx="217">
                  <c:v>87.95</c:v>
                </c:pt>
                <c:pt idx="218">
                  <c:v>88.13</c:v>
                </c:pt>
                <c:pt idx="219">
                  <c:v>88.15</c:v>
                </c:pt>
                <c:pt idx="220">
                  <c:v>88.16</c:v>
                </c:pt>
                <c:pt idx="221">
                  <c:v>88.19</c:v>
                </c:pt>
                <c:pt idx="222">
                  <c:v>88.22</c:v>
                </c:pt>
                <c:pt idx="223">
                  <c:v>88.24</c:v>
                </c:pt>
                <c:pt idx="224">
                  <c:v>88.28</c:v>
                </c:pt>
                <c:pt idx="225">
                  <c:v>88.47</c:v>
                </c:pt>
                <c:pt idx="226">
                  <c:v>88.47</c:v>
                </c:pt>
                <c:pt idx="227">
                  <c:v>88.5</c:v>
                </c:pt>
                <c:pt idx="228">
                  <c:v>88.53</c:v>
                </c:pt>
                <c:pt idx="229">
                  <c:v>88.55</c:v>
                </c:pt>
                <c:pt idx="230">
                  <c:v>88.67</c:v>
                </c:pt>
                <c:pt idx="231">
                  <c:v>88.74</c:v>
                </c:pt>
                <c:pt idx="232">
                  <c:v>88.76</c:v>
                </c:pt>
                <c:pt idx="233">
                  <c:v>88.87</c:v>
                </c:pt>
                <c:pt idx="234">
                  <c:v>88.87</c:v>
                </c:pt>
                <c:pt idx="235">
                  <c:v>88.88</c:v>
                </c:pt>
                <c:pt idx="236">
                  <c:v>88.9</c:v>
                </c:pt>
                <c:pt idx="237">
                  <c:v>88.91</c:v>
                </c:pt>
                <c:pt idx="238">
                  <c:v>88.98</c:v>
                </c:pt>
                <c:pt idx="239">
                  <c:v>89.05</c:v>
                </c:pt>
                <c:pt idx="240">
                  <c:v>89.05</c:v>
                </c:pt>
                <c:pt idx="241">
                  <c:v>89.06</c:v>
                </c:pt>
                <c:pt idx="242">
                  <c:v>89.1</c:v>
                </c:pt>
                <c:pt idx="243">
                  <c:v>89.1</c:v>
                </c:pt>
                <c:pt idx="244">
                  <c:v>89.11</c:v>
                </c:pt>
                <c:pt idx="245">
                  <c:v>89.16</c:v>
                </c:pt>
                <c:pt idx="246">
                  <c:v>89.16</c:v>
                </c:pt>
                <c:pt idx="247">
                  <c:v>89.2</c:v>
                </c:pt>
                <c:pt idx="248">
                  <c:v>89.22</c:v>
                </c:pt>
                <c:pt idx="249">
                  <c:v>89.26</c:v>
                </c:pt>
                <c:pt idx="250">
                  <c:v>89.27</c:v>
                </c:pt>
                <c:pt idx="251">
                  <c:v>89.28</c:v>
                </c:pt>
                <c:pt idx="252">
                  <c:v>89.31</c:v>
                </c:pt>
                <c:pt idx="253">
                  <c:v>89.32</c:v>
                </c:pt>
                <c:pt idx="254">
                  <c:v>89.32</c:v>
                </c:pt>
                <c:pt idx="255">
                  <c:v>89.34</c:v>
                </c:pt>
                <c:pt idx="256">
                  <c:v>89.39</c:v>
                </c:pt>
                <c:pt idx="257">
                  <c:v>89.4</c:v>
                </c:pt>
                <c:pt idx="258">
                  <c:v>89.42</c:v>
                </c:pt>
                <c:pt idx="259">
                  <c:v>89.43</c:v>
                </c:pt>
                <c:pt idx="260">
                  <c:v>89.45</c:v>
                </c:pt>
                <c:pt idx="261">
                  <c:v>89.52</c:v>
                </c:pt>
                <c:pt idx="262">
                  <c:v>89.6</c:v>
                </c:pt>
                <c:pt idx="263">
                  <c:v>89.66</c:v>
                </c:pt>
                <c:pt idx="264">
                  <c:v>89.69</c:v>
                </c:pt>
                <c:pt idx="265">
                  <c:v>89.7</c:v>
                </c:pt>
                <c:pt idx="266">
                  <c:v>89.74</c:v>
                </c:pt>
                <c:pt idx="267">
                  <c:v>89.78</c:v>
                </c:pt>
                <c:pt idx="268">
                  <c:v>89.84</c:v>
                </c:pt>
                <c:pt idx="269">
                  <c:v>89.85</c:v>
                </c:pt>
                <c:pt idx="270">
                  <c:v>89.87</c:v>
                </c:pt>
                <c:pt idx="271">
                  <c:v>89.88</c:v>
                </c:pt>
                <c:pt idx="272">
                  <c:v>89.93</c:v>
                </c:pt>
                <c:pt idx="273">
                  <c:v>89.98</c:v>
                </c:pt>
                <c:pt idx="274">
                  <c:v>90.08</c:v>
                </c:pt>
                <c:pt idx="275">
                  <c:v>90.14</c:v>
                </c:pt>
                <c:pt idx="276">
                  <c:v>90.16</c:v>
                </c:pt>
                <c:pt idx="277">
                  <c:v>90.16</c:v>
                </c:pt>
                <c:pt idx="278">
                  <c:v>90.22</c:v>
                </c:pt>
                <c:pt idx="279">
                  <c:v>90.28</c:v>
                </c:pt>
                <c:pt idx="280">
                  <c:v>90.45</c:v>
                </c:pt>
                <c:pt idx="281">
                  <c:v>90.47</c:v>
                </c:pt>
                <c:pt idx="282">
                  <c:v>90.72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0F-4D1B-9503-56FC92AB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0816"/>
        <c:axId val="1"/>
      </c:scatterChart>
      <c:valAx>
        <c:axId val="14128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Piezometer Head</a:t>
                </a:r>
                <a:r>
                  <a:rPr lang="en-US" baseline="0">
                    <a:solidFill>
                      <a:schemeClr val="tx1"/>
                    </a:solidFill>
                  </a:rPr>
                  <a:t> (KPa)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Elevasi</a:t>
                </a:r>
                <a:r>
                  <a:rPr lang="en-US" baseline="0">
                    <a:solidFill>
                      <a:schemeClr val="tx1"/>
                    </a:solidFill>
                  </a:rPr>
                  <a:t> (m)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808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8998811519789108E-2"/>
                  <c:y val="0.2031886742086472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Notch'!$J$287:$J$306</c:f>
              <c:numCache>
                <c:formatCode>0.00</c:formatCode>
                <c:ptCount val="20"/>
                <c:pt idx="0">
                  <c:v>3.4456556858513885</c:v>
                </c:pt>
                <c:pt idx="1">
                  <c:v>3.3507391542883926</c:v>
                </c:pt>
                <c:pt idx="2">
                  <c:v>3.3507391542883926</c:v>
                </c:pt>
                <c:pt idx="3">
                  <c:v>3.3507391542883926</c:v>
                </c:pt>
                <c:pt idx="4">
                  <c:v>3.3507391542883926</c:v>
                </c:pt>
                <c:pt idx="5">
                  <c:v>3.3507391542883926</c:v>
                </c:pt>
                <c:pt idx="6">
                  <c:v>3.3507391542883926</c:v>
                </c:pt>
                <c:pt idx="7">
                  <c:v>3.3507391542883926</c:v>
                </c:pt>
                <c:pt idx="8">
                  <c:v>3.3507391542883926</c:v>
                </c:pt>
                <c:pt idx="9">
                  <c:v>3.3507391542883926</c:v>
                </c:pt>
                <c:pt idx="10">
                  <c:v>3.3507391542883926</c:v>
                </c:pt>
                <c:pt idx="11">
                  <c:v>3.3507391542883926</c:v>
                </c:pt>
                <c:pt idx="12">
                  <c:v>3.3507391542883926</c:v>
                </c:pt>
                <c:pt idx="13">
                  <c:v>3.3507391542883926</c:v>
                </c:pt>
                <c:pt idx="14">
                  <c:v>3.3507391542883926</c:v>
                </c:pt>
                <c:pt idx="15">
                  <c:v>3.3507391542883926</c:v>
                </c:pt>
                <c:pt idx="16">
                  <c:v>3.4456556858513885</c:v>
                </c:pt>
                <c:pt idx="17">
                  <c:v>3.4456556858513885</c:v>
                </c:pt>
                <c:pt idx="18">
                  <c:v>3.3507391542883926</c:v>
                </c:pt>
                <c:pt idx="19">
                  <c:v>3.3507391542883926</c:v>
                </c:pt>
              </c:numCache>
            </c:numRef>
          </c:xVal>
          <c:yVal>
            <c:numRef>
              <c:f>'Rembesan V- Notch'!$B$287:$B$306</c:f>
              <c:numCache>
                <c:formatCode>#,##0.00</c:formatCode>
                <c:ptCount val="20"/>
                <c:pt idx="0">
                  <c:v>87.25</c:v>
                </c:pt>
                <c:pt idx="1">
                  <c:v>87.24</c:v>
                </c:pt>
                <c:pt idx="2">
                  <c:v>87.24</c:v>
                </c:pt>
                <c:pt idx="3">
                  <c:v>87.24</c:v>
                </c:pt>
                <c:pt idx="4">
                  <c:v>87.24</c:v>
                </c:pt>
                <c:pt idx="5">
                  <c:v>87.24</c:v>
                </c:pt>
                <c:pt idx="6">
                  <c:v>87.24</c:v>
                </c:pt>
                <c:pt idx="7">
                  <c:v>87.24</c:v>
                </c:pt>
                <c:pt idx="8">
                  <c:v>87.24</c:v>
                </c:pt>
                <c:pt idx="9">
                  <c:v>87.24</c:v>
                </c:pt>
                <c:pt idx="10">
                  <c:v>87.24</c:v>
                </c:pt>
                <c:pt idx="11">
                  <c:v>87.24</c:v>
                </c:pt>
                <c:pt idx="12">
                  <c:v>87.24</c:v>
                </c:pt>
                <c:pt idx="13">
                  <c:v>87.24</c:v>
                </c:pt>
                <c:pt idx="14">
                  <c:v>87.24</c:v>
                </c:pt>
                <c:pt idx="15">
                  <c:v>87.24</c:v>
                </c:pt>
                <c:pt idx="16">
                  <c:v>87.24</c:v>
                </c:pt>
                <c:pt idx="17">
                  <c:v>87.24</c:v>
                </c:pt>
                <c:pt idx="18">
                  <c:v>87.23</c:v>
                </c:pt>
                <c:pt idx="19">
                  <c:v>87.23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27-4DDA-B35A-C8E9FDDFB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69215"/>
        <c:axId val="1"/>
      </c:scatterChart>
      <c:valAx>
        <c:axId val="998269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6921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ID"/>
              <a:t>Grafik Debit Rembesan, Elevasi Muka Air Waduk, Hujan TH. 2011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v>Rembesan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'Rembesan V- Notch'!$A$22:$A$153</c:f>
              <c:numCache>
                <c:formatCode>m/d/yyyy</c:formatCode>
                <c:ptCount val="132"/>
                <c:pt idx="0">
                  <c:v>44104</c:v>
                </c:pt>
                <c:pt idx="1">
                  <c:v>44103</c:v>
                </c:pt>
                <c:pt idx="2">
                  <c:v>44101</c:v>
                </c:pt>
                <c:pt idx="3">
                  <c:v>44102</c:v>
                </c:pt>
                <c:pt idx="4">
                  <c:v>44099</c:v>
                </c:pt>
                <c:pt idx="5">
                  <c:v>44098</c:v>
                </c:pt>
                <c:pt idx="6">
                  <c:v>44097</c:v>
                </c:pt>
                <c:pt idx="7">
                  <c:v>44096</c:v>
                </c:pt>
                <c:pt idx="8">
                  <c:v>44095</c:v>
                </c:pt>
                <c:pt idx="9">
                  <c:v>44094</c:v>
                </c:pt>
                <c:pt idx="10">
                  <c:v>44092</c:v>
                </c:pt>
                <c:pt idx="11">
                  <c:v>44093</c:v>
                </c:pt>
                <c:pt idx="12">
                  <c:v>44090</c:v>
                </c:pt>
                <c:pt idx="13">
                  <c:v>44091</c:v>
                </c:pt>
                <c:pt idx="14">
                  <c:v>44089</c:v>
                </c:pt>
                <c:pt idx="15">
                  <c:v>44088</c:v>
                </c:pt>
                <c:pt idx="16">
                  <c:v>44087</c:v>
                </c:pt>
                <c:pt idx="17">
                  <c:v>44085</c:v>
                </c:pt>
                <c:pt idx="18">
                  <c:v>44086</c:v>
                </c:pt>
                <c:pt idx="19">
                  <c:v>44084</c:v>
                </c:pt>
                <c:pt idx="20">
                  <c:v>44047</c:v>
                </c:pt>
                <c:pt idx="21">
                  <c:v>44048</c:v>
                </c:pt>
                <c:pt idx="22">
                  <c:v>44049</c:v>
                </c:pt>
                <c:pt idx="23">
                  <c:v>44050</c:v>
                </c:pt>
                <c:pt idx="24">
                  <c:v>44051</c:v>
                </c:pt>
                <c:pt idx="25">
                  <c:v>44052</c:v>
                </c:pt>
                <c:pt idx="26">
                  <c:v>44053</c:v>
                </c:pt>
                <c:pt idx="27">
                  <c:v>44054</c:v>
                </c:pt>
                <c:pt idx="28">
                  <c:v>44055</c:v>
                </c:pt>
                <c:pt idx="29">
                  <c:v>44056</c:v>
                </c:pt>
                <c:pt idx="30">
                  <c:v>44057</c:v>
                </c:pt>
                <c:pt idx="31">
                  <c:v>44059</c:v>
                </c:pt>
                <c:pt idx="32">
                  <c:v>44060</c:v>
                </c:pt>
                <c:pt idx="33">
                  <c:v>44061</c:v>
                </c:pt>
                <c:pt idx="34">
                  <c:v>44062</c:v>
                </c:pt>
                <c:pt idx="35">
                  <c:v>44063</c:v>
                </c:pt>
                <c:pt idx="36">
                  <c:v>44064</c:v>
                </c:pt>
                <c:pt idx="37">
                  <c:v>44065</c:v>
                </c:pt>
                <c:pt idx="38">
                  <c:v>44067</c:v>
                </c:pt>
                <c:pt idx="39">
                  <c:v>44068</c:v>
                </c:pt>
                <c:pt idx="40">
                  <c:v>44069</c:v>
                </c:pt>
                <c:pt idx="41">
                  <c:v>44070</c:v>
                </c:pt>
                <c:pt idx="42">
                  <c:v>44071</c:v>
                </c:pt>
                <c:pt idx="43">
                  <c:v>44072</c:v>
                </c:pt>
                <c:pt idx="44">
                  <c:v>44073</c:v>
                </c:pt>
                <c:pt idx="45">
                  <c:v>44074</c:v>
                </c:pt>
                <c:pt idx="46">
                  <c:v>44075</c:v>
                </c:pt>
                <c:pt idx="47">
                  <c:v>44076</c:v>
                </c:pt>
                <c:pt idx="48">
                  <c:v>44078</c:v>
                </c:pt>
                <c:pt idx="49">
                  <c:v>44079</c:v>
                </c:pt>
                <c:pt idx="50">
                  <c:v>44080</c:v>
                </c:pt>
                <c:pt idx="51">
                  <c:v>44081</c:v>
                </c:pt>
                <c:pt idx="52">
                  <c:v>44082</c:v>
                </c:pt>
                <c:pt idx="53">
                  <c:v>44083</c:v>
                </c:pt>
                <c:pt idx="54">
                  <c:v>44044</c:v>
                </c:pt>
                <c:pt idx="55">
                  <c:v>44045</c:v>
                </c:pt>
                <c:pt idx="56">
                  <c:v>44046</c:v>
                </c:pt>
                <c:pt idx="57">
                  <c:v>44037</c:v>
                </c:pt>
                <c:pt idx="58">
                  <c:v>44038</c:v>
                </c:pt>
                <c:pt idx="59">
                  <c:v>44039</c:v>
                </c:pt>
                <c:pt idx="60">
                  <c:v>44040</c:v>
                </c:pt>
                <c:pt idx="61">
                  <c:v>44041</c:v>
                </c:pt>
                <c:pt idx="62">
                  <c:v>44042</c:v>
                </c:pt>
                <c:pt idx="63">
                  <c:v>44043</c:v>
                </c:pt>
                <c:pt idx="64">
                  <c:v>44034</c:v>
                </c:pt>
                <c:pt idx="65">
                  <c:v>44035</c:v>
                </c:pt>
                <c:pt idx="66">
                  <c:v>44036</c:v>
                </c:pt>
                <c:pt idx="67">
                  <c:v>44032</c:v>
                </c:pt>
                <c:pt idx="68">
                  <c:v>44033</c:v>
                </c:pt>
                <c:pt idx="69">
                  <c:v>44031</c:v>
                </c:pt>
                <c:pt idx="70">
                  <c:v>44013</c:v>
                </c:pt>
                <c:pt idx="71">
                  <c:v>44014</c:v>
                </c:pt>
                <c:pt idx="72">
                  <c:v>44015</c:v>
                </c:pt>
                <c:pt idx="73">
                  <c:v>44016</c:v>
                </c:pt>
                <c:pt idx="74">
                  <c:v>44018</c:v>
                </c:pt>
                <c:pt idx="75">
                  <c:v>44019</c:v>
                </c:pt>
                <c:pt idx="76">
                  <c:v>44020</c:v>
                </c:pt>
                <c:pt idx="77">
                  <c:v>44022</c:v>
                </c:pt>
                <c:pt idx="78">
                  <c:v>44023</c:v>
                </c:pt>
                <c:pt idx="79">
                  <c:v>44024</c:v>
                </c:pt>
                <c:pt idx="80">
                  <c:v>44025</c:v>
                </c:pt>
                <c:pt idx="81">
                  <c:v>44026</c:v>
                </c:pt>
                <c:pt idx="82">
                  <c:v>44028</c:v>
                </c:pt>
                <c:pt idx="83">
                  <c:v>44029</c:v>
                </c:pt>
                <c:pt idx="84">
                  <c:v>44030</c:v>
                </c:pt>
                <c:pt idx="85">
                  <c:v>43775</c:v>
                </c:pt>
                <c:pt idx="86">
                  <c:v>43776</c:v>
                </c:pt>
                <c:pt idx="87">
                  <c:v>43774</c:v>
                </c:pt>
                <c:pt idx="88">
                  <c:v>43768</c:v>
                </c:pt>
                <c:pt idx="89">
                  <c:v>43769</c:v>
                </c:pt>
                <c:pt idx="90">
                  <c:v>43770</c:v>
                </c:pt>
                <c:pt idx="91">
                  <c:v>43771</c:v>
                </c:pt>
                <c:pt idx="92">
                  <c:v>43765</c:v>
                </c:pt>
                <c:pt idx="93">
                  <c:v>43766</c:v>
                </c:pt>
                <c:pt idx="94">
                  <c:v>43767</c:v>
                </c:pt>
                <c:pt idx="95">
                  <c:v>43764</c:v>
                </c:pt>
                <c:pt idx="96">
                  <c:v>43763</c:v>
                </c:pt>
                <c:pt idx="97">
                  <c:v>43762</c:v>
                </c:pt>
                <c:pt idx="98">
                  <c:v>43760</c:v>
                </c:pt>
                <c:pt idx="99">
                  <c:v>43761</c:v>
                </c:pt>
                <c:pt idx="100">
                  <c:v>43759</c:v>
                </c:pt>
                <c:pt idx="101">
                  <c:v>43755</c:v>
                </c:pt>
                <c:pt idx="102">
                  <c:v>43756</c:v>
                </c:pt>
                <c:pt idx="103">
                  <c:v>43757</c:v>
                </c:pt>
                <c:pt idx="104">
                  <c:v>43758</c:v>
                </c:pt>
                <c:pt idx="105">
                  <c:v>43751</c:v>
                </c:pt>
                <c:pt idx="106">
                  <c:v>43752</c:v>
                </c:pt>
                <c:pt idx="107">
                  <c:v>43753</c:v>
                </c:pt>
                <c:pt idx="108">
                  <c:v>43754</c:v>
                </c:pt>
                <c:pt idx="109">
                  <c:v>43749</c:v>
                </c:pt>
                <c:pt idx="110">
                  <c:v>43750</c:v>
                </c:pt>
                <c:pt idx="111">
                  <c:v>43747</c:v>
                </c:pt>
                <c:pt idx="112">
                  <c:v>43748</c:v>
                </c:pt>
                <c:pt idx="113">
                  <c:v>43746</c:v>
                </c:pt>
                <c:pt idx="114">
                  <c:v>43744</c:v>
                </c:pt>
                <c:pt idx="115">
                  <c:v>43745</c:v>
                </c:pt>
                <c:pt idx="116">
                  <c:v>43741</c:v>
                </c:pt>
                <c:pt idx="117">
                  <c:v>43742</c:v>
                </c:pt>
                <c:pt idx="118">
                  <c:v>43743</c:v>
                </c:pt>
                <c:pt idx="119">
                  <c:v>43739</c:v>
                </c:pt>
                <c:pt idx="120">
                  <c:v>43740</c:v>
                </c:pt>
                <c:pt idx="121">
                  <c:v>43738</c:v>
                </c:pt>
                <c:pt idx="122">
                  <c:v>43737</c:v>
                </c:pt>
                <c:pt idx="123">
                  <c:v>43735</c:v>
                </c:pt>
                <c:pt idx="124">
                  <c:v>43736</c:v>
                </c:pt>
                <c:pt idx="125">
                  <c:v>43732</c:v>
                </c:pt>
                <c:pt idx="126">
                  <c:v>43733</c:v>
                </c:pt>
                <c:pt idx="127">
                  <c:v>43734</c:v>
                </c:pt>
                <c:pt idx="128">
                  <c:v>43730</c:v>
                </c:pt>
                <c:pt idx="129">
                  <c:v>43731</c:v>
                </c:pt>
                <c:pt idx="130">
                  <c:v>43729</c:v>
                </c:pt>
                <c:pt idx="131">
                  <c:v>43728</c:v>
                </c:pt>
              </c:numCache>
            </c:numRef>
          </c:cat>
          <c:val>
            <c:numRef>
              <c:f>'Rembesan V- Notch'!$J$307:$J$360</c:f>
              <c:numCache>
                <c:formatCode>0.00</c:formatCode>
                <c:ptCount val="54"/>
                <c:pt idx="0">
                  <c:v>3.3507391542883926</c:v>
                </c:pt>
                <c:pt idx="1">
                  <c:v>3.3507391542883926</c:v>
                </c:pt>
                <c:pt idx="2">
                  <c:v>3.3507391542883926</c:v>
                </c:pt>
                <c:pt idx="3">
                  <c:v>3.3507391542883926</c:v>
                </c:pt>
                <c:pt idx="4">
                  <c:v>3.3507391542883926</c:v>
                </c:pt>
                <c:pt idx="5">
                  <c:v>3.3507391542883926</c:v>
                </c:pt>
                <c:pt idx="6">
                  <c:v>3.3507391542883926</c:v>
                </c:pt>
                <c:pt idx="7">
                  <c:v>3.3480268106057971</c:v>
                </c:pt>
                <c:pt idx="8">
                  <c:v>3.35</c:v>
                </c:pt>
                <c:pt idx="9">
                  <c:v>3.35</c:v>
                </c:pt>
                <c:pt idx="10">
                  <c:v>3.35</c:v>
                </c:pt>
                <c:pt idx="11">
                  <c:v>3.35</c:v>
                </c:pt>
                <c:pt idx="12">
                  <c:v>3.3507391542883926</c:v>
                </c:pt>
                <c:pt idx="13">
                  <c:v>3.3507391542883926</c:v>
                </c:pt>
                <c:pt idx="14">
                  <c:v>3.3507391542883926</c:v>
                </c:pt>
                <c:pt idx="15">
                  <c:v>3.3507391542883926</c:v>
                </c:pt>
                <c:pt idx="16">
                  <c:v>3.2964834714603213</c:v>
                </c:pt>
                <c:pt idx="17">
                  <c:v>3.3480268106057971</c:v>
                </c:pt>
                <c:pt idx="18">
                  <c:v>3.2847316658238497</c:v>
                </c:pt>
                <c:pt idx="19">
                  <c:v>3.2847316658238497</c:v>
                </c:pt>
                <c:pt idx="20">
                  <c:v>3.2847316658238497</c:v>
                </c:pt>
                <c:pt idx="21">
                  <c:v>3.2847316658238497</c:v>
                </c:pt>
                <c:pt idx="22">
                  <c:v>3.26</c:v>
                </c:pt>
                <c:pt idx="23">
                  <c:v>3.26</c:v>
                </c:pt>
                <c:pt idx="24">
                  <c:v>3.26</c:v>
                </c:pt>
                <c:pt idx="25">
                  <c:v>3.26</c:v>
                </c:pt>
                <c:pt idx="26">
                  <c:v>3.26</c:v>
                </c:pt>
                <c:pt idx="27">
                  <c:v>3.26</c:v>
                </c:pt>
                <c:pt idx="28">
                  <c:v>3.26</c:v>
                </c:pt>
                <c:pt idx="29">
                  <c:v>3.26</c:v>
                </c:pt>
                <c:pt idx="30">
                  <c:v>3.26</c:v>
                </c:pt>
                <c:pt idx="31">
                  <c:v>3.26</c:v>
                </c:pt>
                <c:pt idx="32">
                  <c:v>3.26</c:v>
                </c:pt>
                <c:pt idx="33">
                  <c:v>3.26</c:v>
                </c:pt>
                <c:pt idx="34">
                  <c:v>3.2574089424804344</c:v>
                </c:pt>
                <c:pt idx="35">
                  <c:v>3.2574089424804344</c:v>
                </c:pt>
                <c:pt idx="36">
                  <c:v>3.2574089424804344</c:v>
                </c:pt>
                <c:pt idx="37">
                  <c:v>3.2574089424804344</c:v>
                </c:pt>
                <c:pt idx="38">
                  <c:v>3.2574089424804344</c:v>
                </c:pt>
                <c:pt idx="39">
                  <c:v>3.2574089424804344</c:v>
                </c:pt>
                <c:pt idx="40">
                  <c:v>3.2574089424804344</c:v>
                </c:pt>
                <c:pt idx="41">
                  <c:v>3.2574089424804344</c:v>
                </c:pt>
                <c:pt idx="42">
                  <c:v>3.2574089424804344</c:v>
                </c:pt>
                <c:pt idx="43">
                  <c:v>3.1836509253764071</c:v>
                </c:pt>
                <c:pt idx="44">
                  <c:v>3.1836509253764071</c:v>
                </c:pt>
                <c:pt idx="45">
                  <c:v>3.1836509253764071</c:v>
                </c:pt>
                <c:pt idx="46">
                  <c:v>3.1836509253764071</c:v>
                </c:pt>
                <c:pt idx="47">
                  <c:v>3.17</c:v>
                </c:pt>
                <c:pt idx="48">
                  <c:v>3.17</c:v>
                </c:pt>
                <c:pt idx="49">
                  <c:v>3.17</c:v>
                </c:pt>
                <c:pt idx="50">
                  <c:v>3.17</c:v>
                </c:pt>
                <c:pt idx="51">
                  <c:v>3.17</c:v>
                </c:pt>
                <c:pt idx="52">
                  <c:v>3.17</c:v>
                </c:pt>
                <c:pt idx="53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C59-B9BD-2B67AB2CD63B}"/>
            </c:ext>
          </c:extLst>
        </c:ser>
        <c:ser>
          <c:idx val="0"/>
          <c:order val="2"/>
          <c:tx>
            <c:v>Curah Hujan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'[1]Analisis rembesan ok'!$A$22:$A$196</c:f>
              <c:numCache>
                <c:formatCode>General</c:formatCode>
                <c:ptCount val="175"/>
                <c:pt idx="0">
                  <c:v>39569</c:v>
                </c:pt>
                <c:pt idx="1">
                  <c:v>39570</c:v>
                </c:pt>
                <c:pt idx="2">
                  <c:v>39571</c:v>
                </c:pt>
                <c:pt idx="3">
                  <c:v>39573</c:v>
                </c:pt>
                <c:pt idx="4">
                  <c:v>39575</c:v>
                </c:pt>
                <c:pt idx="5">
                  <c:v>39577</c:v>
                </c:pt>
                <c:pt idx="6">
                  <c:v>39578</c:v>
                </c:pt>
                <c:pt idx="7">
                  <c:v>39579</c:v>
                </c:pt>
                <c:pt idx="8">
                  <c:v>39580</c:v>
                </c:pt>
                <c:pt idx="9">
                  <c:v>39581</c:v>
                </c:pt>
                <c:pt idx="10">
                  <c:v>39582</c:v>
                </c:pt>
                <c:pt idx="11">
                  <c:v>39583</c:v>
                </c:pt>
                <c:pt idx="12">
                  <c:v>39585</c:v>
                </c:pt>
                <c:pt idx="13">
                  <c:v>39586</c:v>
                </c:pt>
                <c:pt idx="14">
                  <c:v>39587</c:v>
                </c:pt>
                <c:pt idx="15">
                  <c:v>39588</c:v>
                </c:pt>
                <c:pt idx="16">
                  <c:v>39590</c:v>
                </c:pt>
                <c:pt idx="17">
                  <c:v>39591</c:v>
                </c:pt>
                <c:pt idx="18">
                  <c:v>39592</c:v>
                </c:pt>
                <c:pt idx="19">
                  <c:v>39593</c:v>
                </c:pt>
                <c:pt idx="20">
                  <c:v>39594</c:v>
                </c:pt>
                <c:pt idx="21">
                  <c:v>39595</c:v>
                </c:pt>
                <c:pt idx="22">
                  <c:v>39596</c:v>
                </c:pt>
                <c:pt idx="23">
                  <c:v>39597</c:v>
                </c:pt>
                <c:pt idx="24">
                  <c:v>39598</c:v>
                </c:pt>
                <c:pt idx="25">
                  <c:v>39599</c:v>
                </c:pt>
                <c:pt idx="26">
                  <c:v>39600</c:v>
                </c:pt>
                <c:pt idx="27">
                  <c:v>39601</c:v>
                </c:pt>
                <c:pt idx="28">
                  <c:v>39602</c:v>
                </c:pt>
                <c:pt idx="29">
                  <c:v>39603</c:v>
                </c:pt>
                <c:pt idx="30">
                  <c:v>39604</c:v>
                </c:pt>
                <c:pt idx="31">
                  <c:v>39605</c:v>
                </c:pt>
                <c:pt idx="32">
                  <c:v>39606</c:v>
                </c:pt>
                <c:pt idx="33">
                  <c:v>39607</c:v>
                </c:pt>
                <c:pt idx="34">
                  <c:v>39608</c:v>
                </c:pt>
                <c:pt idx="35">
                  <c:v>39609</c:v>
                </c:pt>
                <c:pt idx="36">
                  <c:v>39610</c:v>
                </c:pt>
                <c:pt idx="37">
                  <c:v>39614</c:v>
                </c:pt>
                <c:pt idx="38">
                  <c:v>39615</c:v>
                </c:pt>
                <c:pt idx="39">
                  <c:v>39616</c:v>
                </c:pt>
                <c:pt idx="40">
                  <c:v>39617</c:v>
                </c:pt>
                <c:pt idx="41">
                  <c:v>39618</c:v>
                </c:pt>
                <c:pt idx="42">
                  <c:v>39619</c:v>
                </c:pt>
                <c:pt idx="43">
                  <c:v>39620</c:v>
                </c:pt>
                <c:pt idx="44">
                  <c:v>39621</c:v>
                </c:pt>
                <c:pt idx="45">
                  <c:v>39622</c:v>
                </c:pt>
                <c:pt idx="46">
                  <c:v>39623</c:v>
                </c:pt>
                <c:pt idx="47">
                  <c:v>39624</c:v>
                </c:pt>
                <c:pt idx="48">
                  <c:v>39625</c:v>
                </c:pt>
                <c:pt idx="49">
                  <c:v>39626</c:v>
                </c:pt>
                <c:pt idx="50">
                  <c:v>39627</c:v>
                </c:pt>
                <c:pt idx="51">
                  <c:v>39628</c:v>
                </c:pt>
                <c:pt idx="52">
                  <c:v>39629</c:v>
                </c:pt>
                <c:pt idx="53">
                  <c:v>39630</c:v>
                </c:pt>
                <c:pt idx="54">
                  <c:v>39631</c:v>
                </c:pt>
                <c:pt idx="55">
                  <c:v>39632</c:v>
                </c:pt>
                <c:pt idx="56">
                  <c:v>39633</c:v>
                </c:pt>
                <c:pt idx="57">
                  <c:v>39634</c:v>
                </c:pt>
                <c:pt idx="58">
                  <c:v>39635</c:v>
                </c:pt>
                <c:pt idx="59">
                  <c:v>39636</c:v>
                </c:pt>
                <c:pt idx="60">
                  <c:v>39637</c:v>
                </c:pt>
                <c:pt idx="61">
                  <c:v>39638</c:v>
                </c:pt>
                <c:pt idx="62">
                  <c:v>39639</c:v>
                </c:pt>
                <c:pt idx="63">
                  <c:v>39640</c:v>
                </c:pt>
                <c:pt idx="64">
                  <c:v>39641</c:v>
                </c:pt>
                <c:pt idx="65">
                  <c:v>39642</c:v>
                </c:pt>
                <c:pt idx="66">
                  <c:v>39643</c:v>
                </c:pt>
                <c:pt idx="67">
                  <c:v>39644</c:v>
                </c:pt>
                <c:pt idx="68">
                  <c:v>39645</c:v>
                </c:pt>
                <c:pt idx="69">
                  <c:v>39646</c:v>
                </c:pt>
                <c:pt idx="70">
                  <c:v>39647</c:v>
                </c:pt>
                <c:pt idx="71">
                  <c:v>39648</c:v>
                </c:pt>
                <c:pt idx="72">
                  <c:v>39649</c:v>
                </c:pt>
                <c:pt idx="73">
                  <c:v>39650</c:v>
                </c:pt>
                <c:pt idx="74">
                  <c:v>39651</c:v>
                </c:pt>
                <c:pt idx="75">
                  <c:v>39652</c:v>
                </c:pt>
                <c:pt idx="76">
                  <c:v>39653</c:v>
                </c:pt>
                <c:pt idx="77">
                  <c:v>39654</c:v>
                </c:pt>
                <c:pt idx="78">
                  <c:v>39655</c:v>
                </c:pt>
                <c:pt idx="79">
                  <c:v>39656</c:v>
                </c:pt>
                <c:pt idx="80">
                  <c:v>39657</c:v>
                </c:pt>
                <c:pt idx="81">
                  <c:v>39658</c:v>
                </c:pt>
                <c:pt idx="82">
                  <c:v>39659</c:v>
                </c:pt>
                <c:pt idx="83">
                  <c:v>39660</c:v>
                </c:pt>
                <c:pt idx="84">
                  <c:v>39662</c:v>
                </c:pt>
                <c:pt idx="85">
                  <c:v>39663</c:v>
                </c:pt>
                <c:pt idx="86">
                  <c:v>39665</c:v>
                </c:pt>
                <c:pt idx="87">
                  <c:v>39666</c:v>
                </c:pt>
                <c:pt idx="88">
                  <c:v>39667</c:v>
                </c:pt>
                <c:pt idx="89">
                  <c:v>39668</c:v>
                </c:pt>
                <c:pt idx="90">
                  <c:v>39669</c:v>
                </c:pt>
                <c:pt idx="91">
                  <c:v>39670</c:v>
                </c:pt>
                <c:pt idx="92">
                  <c:v>39672</c:v>
                </c:pt>
                <c:pt idx="93">
                  <c:v>39673</c:v>
                </c:pt>
                <c:pt idx="94">
                  <c:v>39676</c:v>
                </c:pt>
                <c:pt idx="95">
                  <c:v>39677</c:v>
                </c:pt>
                <c:pt idx="96">
                  <c:v>39678</c:v>
                </c:pt>
                <c:pt idx="97">
                  <c:v>39679</c:v>
                </c:pt>
                <c:pt idx="98">
                  <c:v>39680</c:v>
                </c:pt>
                <c:pt idx="99">
                  <c:v>39681</c:v>
                </c:pt>
                <c:pt idx="100">
                  <c:v>39682</c:v>
                </c:pt>
                <c:pt idx="101">
                  <c:v>39683</c:v>
                </c:pt>
                <c:pt idx="102">
                  <c:v>39684</c:v>
                </c:pt>
                <c:pt idx="103">
                  <c:v>39685</c:v>
                </c:pt>
                <c:pt idx="104">
                  <c:v>39688</c:v>
                </c:pt>
                <c:pt idx="105">
                  <c:v>39689</c:v>
                </c:pt>
                <c:pt idx="106">
                  <c:v>39691</c:v>
                </c:pt>
                <c:pt idx="107">
                  <c:v>39693</c:v>
                </c:pt>
                <c:pt idx="108">
                  <c:v>39694</c:v>
                </c:pt>
                <c:pt idx="109">
                  <c:v>39696</c:v>
                </c:pt>
                <c:pt idx="110">
                  <c:v>39697</c:v>
                </c:pt>
                <c:pt idx="111">
                  <c:v>39698</c:v>
                </c:pt>
                <c:pt idx="112">
                  <c:v>39699</c:v>
                </c:pt>
                <c:pt idx="113">
                  <c:v>39700</c:v>
                </c:pt>
                <c:pt idx="114">
                  <c:v>39701</c:v>
                </c:pt>
                <c:pt idx="115">
                  <c:v>39703</c:v>
                </c:pt>
                <c:pt idx="116">
                  <c:v>39704</c:v>
                </c:pt>
                <c:pt idx="117">
                  <c:v>39705</c:v>
                </c:pt>
                <c:pt idx="118">
                  <c:v>39707</c:v>
                </c:pt>
                <c:pt idx="119">
                  <c:v>39708</c:v>
                </c:pt>
                <c:pt idx="120">
                  <c:v>39709</c:v>
                </c:pt>
                <c:pt idx="121">
                  <c:v>39710</c:v>
                </c:pt>
                <c:pt idx="122">
                  <c:v>39711</c:v>
                </c:pt>
                <c:pt idx="123">
                  <c:v>39712</c:v>
                </c:pt>
                <c:pt idx="124">
                  <c:v>39713</c:v>
                </c:pt>
                <c:pt idx="125">
                  <c:v>39714</c:v>
                </c:pt>
                <c:pt idx="126">
                  <c:v>39715</c:v>
                </c:pt>
                <c:pt idx="127">
                  <c:v>39717</c:v>
                </c:pt>
                <c:pt idx="128">
                  <c:v>39718</c:v>
                </c:pt>
                <c:pt idx="129">
                  <c:v>39719</c:v>
                </c:pt>
                <c:pt idx="130">
                  <c:v>39720</c:v>
                </c:pt>
                <c:pt idx="131">
                  <c:v>39721</c:v>
                </c:pt>
                <c:pt idx="132">
                  <c:v>39722</c:v>
                </c:pt>
                <c:pt idx="133">
                  <c:v>39723</c:v>
                </c:pt>
                <c:pt idx="134">
                  <c:v>39724</c:v>
                </c:pt>
                <c:pt idx="135">
                  <c:v>39732</c:v>
                </c:pt>
                <c:pt idx="136">
                  <c:v>39733</c:v>
                </c:pt>
                <c:pt idx="137">
                  <c:v>39737</c:v>
                </c:pt>
                <c:pt idx="138">
                  <c:v>39738</c:v>
                </c:pt>
                <c:pt idx="139">
                  <c:v>39739</c:v>
                </c:pt>
                <c:pt idx="140">
                  <c:v>39742</c:v>
                </c:pt>
                <c:pt idx="141">
                  <c:v>39744</c:v>
                </c:pt>
                <c:pt idx="142">
                  <c:v>39745</c:v>
                </c:pt>
                <c:pt idx="143">
                  <c:v>39746</c:v>
                </c:pt>
                <c:pt idx="144">
                  <c:v>39757</c:v>
                </c:pt>
                <c:pt idx="145">
                  <c:v>39763</c:v>
                </c:pt>
                <c:pt idx="146">
                  <c:v>39764</c:v>
                </c:pt>
                <c:pt idx="147">
                  <c:v>39768</c:v>
                </c:pt>
                <c:pt idx="148">
                  <c:v>39771</c:v>
                </c:pt>
                <c:pt idx="149">
                  <c:v>39773</c:v>
                </c:pt>
                <c:pt idx="150">
                  <c:v>39777</c:v>
                </c:pt>
                <c:pt idx="151">
                  <c:v>39778</c:v>
                </c:pt>
                <c:pt idx="152">
                  <c:v>39779</c:v>
                </c:pt>
                <c:pt idx="153">
                  <c:v>39780</c:v>
                </c:pt>
                <c:pt idx="154">
                  <c:v>39781</c:v>
                </c:pt>
                <c:pt idx="155">
                  <c:v>39782</c:v>
                </c:pt>
                <c:pt idx="156">
                  <c:v>39783</c:v>
                </c:pt>
                <c:pt idx="157">
                  <c:v>39784</c:v>
                </c:pt>
                <c:pt idx="158">
                  <c:v>39785</c:v>
                </c:pt>
                <c:pt idx="159">
                  <c:v>39786</c:v>
                </c:pt>
                <c:pt idx="160">
                  <c:v>39787</c:v>
                </c:pt>
                <c:pt idx="161">
                  <c:v>39788</c:v>
                </c:pt>
                <c:pt idx="162">
                  <c:v>39789</c:v>
                </c:pt>
                <c:pt idx="163">
                  <c:v>39790</c:v>
                </c:pt>
                <c:pt idx="164">
                  <c:v>39791</c:v>
                </c:pt>
                <c:pt idx="165">
                  <c:v>39798</c:v>
                </c:pt>
                <c:pt idx="166">
                  <c:v>39799</c:v>
                </c:pt>
                <c:pt idx="167">
                  <c:v>39801</c:v>
                </c:pt>
                <c:pt idx="168">
                  <c:v>39804</c:v>
                </c:pt>
                <c:pt idx="169">
                  <c:v>39807</c:v>
                </c:pt>
                <c:pt idx="170">
                  <c:v>39808</c:v>
                </c:pt>
                <c:pt idx="171">
                  <c:v>39809</c:v>
                </c:pt>
                <c:pt idx="172">
                  <c:v>39810</c:v>
                </c:pt>
                <c:pt idx="173">
                  <c:v>39812</c:v>
                </c:pt>
                <c:pt idx="174">
                  <c:v>39812</c:v>
                </c:pt>
              </c:numCache>
            </c:numRef>
          </c:cat>
          <c:val>
            <c:numRef>
              <c:f>'[1]Analisis rembesan ok'!$I$471:$I$537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C59-B9BD-2B67AB2C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276703"/>
        <c:axId val="1"/>
      </c:lineChart>
      <c:lineChart>
        <c:grouping val="standard"/>
        <c:varyColors val="0"/>
        <c:ser>
          <c:idx val="5"/>
          <c:order val="1"/>
          <c:tx>
            <c:v>MAW</c:v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'[2]Grafik perTH (Fix)'!$A$555:$A$767</c:f>
              <c:numCache>
                <c:formatCode>General</c:formatCode>
                <c:ptCount val="213"/>
                <c:pt idx="0">
                  <c:v>36014</c:v>
                </c:pt>
                <c:pt idx="1">
                  <c:v>36015</c:v>
                </c:pt>
                <c:pt idx="2">
                  <c:v>36016</c:v>
                </c:pt>
                <c:pt idx="3">
                  <c:v>36017</c:v>
                </c:pt>
                <c:pt idx="4">
                  <c:v>36018</c:v>
                </c:pt>
                <c:pt idx="5">
                  <c:v>36019</c:v>
                </c:pt>
                <c:pt idx="6">
                  <c:v>36020</c:v>
                </c:pt>
                <c:pt idx="7">
                  <c:v>36021</c:v>
                </c:pt>
                <c:pt idx="8">
                  <c:v>36022</c:v>
                </c:pt>
                <c:pt idx="9">
                  <c:v>36023</c:v>
                </c:pt>
                <c:pt idx="10">
                  <c:v>36024</c:v>
                </c:pt>
                <c:pt idx="11">
                  <c:v>36025</c:v>
                </c:pt>
                <c:pt idx="12">
                  <c:v>36026</c:v>
                </c:pt>
                <c:pt idx="13">
                  <c:v>36027</c:v>
                </c:pt>
                <c:pt idx="14">
                  <c:v>36028</c:v>
                </c:pt>
                <c:pt idx="15">
                  <c:v>36029</c:v>
                </c:pt>
                <c:pt idx="16">
                  <c:v>36030</c:v>
                </c:pt>
                <c:pt idx="17">
                  <c:v>36031</c:v>
                </c:pt>
                <c:pt idx="18">
                  <c:v>36032</c:v>
                </c:pt>
                <c:pt idx="19">
                  <c:v>36033</c:v>
                </c:pt>
                <c:pt idx="20">
                  <c:v>36034</c:v>
                </c:pt>
                <c:pt idx="21">
                  <c:v>36035</c:v>
                </c:pt>
                <c:pt idx="22">
                  <c:v>36036</c:v>
                </c:pt>
                <c:pt idx="23">
                  <c:v>36037</c:v>
                </c:pt>
                <c:pt idx="24">
                  <c:v>36038</c:v>
                </c:pt>
                <c:pt idx="25">
                  <c:v>36039</c:v>
                </c:pt>
                <c:pt idx="26">
                  <c:v>36040</c:v>
                </c:pt>
                <c:pt idx="27">
                  <c:v>36041</c:v>
                </c:pt>
                <c:pt idx="28">
                  <c:v>36042</c:v>
                </c:pt>
                <c:pt idx="29">
                  <c:v>36043</c:v>
                </c:pt>
                <c:pt idx="30">
                  <c:v>36044</c:v>
                </c:pt>
                <c:pt idx="31">
                  <c:v>36045</c:v>
                </c:pt>
                <c:pt idx="32">
                  <c:v>36046</c:v>
                </c:pt>
                <c:pt idx="33">
                  <c:v>36047</c:v>
                </c:pt>
                <c:pt idx="34">
                  <c:v>36048</c:v>
                </c:pt>
                <c:pt idx="35">
                  <c:v>36049</c:v>
                </c:pt>
                <c:pt idx="36">
                  <c:v>36050</c:v>
                </c:pt>
                <c:pt idx="37">
                  <c:v>36051</c:v>
                </c:pt>
                <c:pt idx="38">
                  <c:v>36052</c:v>
                </c:pt>
                <c:pt idx="39">
                  <c:v>36053</c:v>
                </c:pt>
                <c:pt idx="40">
                  <c:v>36054</c:v>
                </c:pt>
                <c:pt idx="41">
                  <c:v>36055</c:v>
                </c:pt>
                <c:pt idx="42">
                  <c:v>36056</c:v>
                </c:pt>
                <c:pt idx="43">
                  <c:v>36057</c:v>
                </c:pt>
                <c:pt idx="44">
                  <c:v>36058</c:v>
                </c:pt>
                <c:pt idx="45">
                  <c:v>36059</c:v>
                </c:pt>
                <c:pt idx="46">
                  <c:v>36060</c:v>
                </c:pt>
                <c:pt idx="47">
                  <c:v>36061</c:v>
                </c:pt>
                <c:pt idx="48">
                  <c:v>36062</c:v>
                </c:pt>
                <c:pt idx="49">
                  <c:v>36063</c:v>
                </c:pt>
                <c:pt idx="50">
                  <c:v>36064</c:v>
                </c:pt>
                <c:pt idx="51">
                  <c:v>36065</c:v>
                </c:pt>
                <c:pt idx="52">
                  <c:v>36066</c:v>
                </c:pt>
                <c:pt idx="53">
                  <c:v>36067</c:v>
                </c:pt>
                <c:pt idx="54">
                  <c:v>36068</c:v>
                </c:pt>
                <c:pt idx="55">
                  <c:v>36069</c:v>
                </c:pt>
                <c:pt idx="56">
                  <c:v>36070</c:v>
                </c:pt>
                <c:pt idx="57">
                  <c:v>36071</c:v>
                </c:pt>
                <c:pt idx="58">
                  <c:v>36072</c:v>
                </c:pt>
                <c:pt idx="59">
                  <c:v>36073</c:v>
                </c:pt>
                <c:pt idx="60">
                  <c:v>36074</c:v>
                </c:pt>
                <c:pt idx="61">
                  <c:v>36075</c:v>
                </c:pt>
                <c:pt idx="62">
                  <c:v>36076</c:v>
                </c:pt>
                <c:pt idx="63">
                  <c:v>36077</c:v>
                </c:pt>
                <c:pt idx="64">
                  <c:v>36078</c:v>
                </c:pt>
                <c:pt idx="65">
                  <c:v>36079</c:v>
                </c:pt>
                <c:pt idx="66">
                  <c:v>36080</c:v>
                </c:pt>
                <c:pt idx="67">
                  <c:v>36081</c:v>
                </c:pt>
                <c:pt idx="68">
                  <c:v>36082</c:v>
                </c:pt>
                <c:pt idx="69">
                  <c:v>36083</c:v>
                </c:pt>
                <c:pt idx="70">
                  <c:v>36084</c:v>
                </c:pt>
                <c:pt idx="71">
                  <c:v>36085</c:v>
                </c:pt>
                <c:pt idx="72">
                  <c:v>36086</c:v>
                </c:pt>
                <c:pt idx="73">
                  <c:v>36087</c:v>
                </c:pt>
                <c:pt idx="74">
                  <c:v>36088</c:v>
                </c:pt>
                <c:pt idx="75">
                  <c:v>36089</c:v>
                </c:pt>
                <c:pt idx="76">
                  <c:v>36090</c:v>
                </c:pt>
                <c:pt idx="77">
                  <c:v>36091</c:v>
                </c:pt>
                <c:pt idx="78">
                  <c:v>36092</c:v>
                </c:pt>
                <c:pt idx="79">
                  <c:v>36093</c:v>
                </c:pt>
                <c:pt idx="80">
                  <c:v>36094</c:v>
                </c:pt>
                <c:pt idx="81">
                  <c:v>36095</c:v>
                </c:pt>
                <c:pt idx="82">
                  <c:v>36096</c:v>
                </c:pt>
                <c:pt idx="83">
                  <c:v>36097</c:v>
                </c:pt>
                <c:pt idx="84">
                  <c:v>36098</c:v>
                </c:pt>
                <c:pt idx="85">
                  <c:v>36099</c:v>
                </c:pt>
                <c:pt idx="86">
                  <c:v>36100</c:v>
                </c:pt>
                <c:pt idx="87">
                  <c:v>36101</c:v>
                </c:pt>
                <c:pt idx="88">
                  <c:v>36102</c:v>
                </c:pt>
                <c:pt idx="89">
                  <c:v>36103</c:v>
                </c:pt>
                <c:pt idx="90">
                  <c:v>36104</c:v>
                </c:pt>
                <c:pt idx="91">
                  <c:v>36105</c:v>
                </c:pt>
                <c:pt idx="92">
                  <c:v>36106</c:v>
                </c:pt>
                <c:pt idx="93">
                  <c:v>36107</c:v>
                </c:pt>
                <c:pt idx="94">
                  <c:v>36108</c:v>
                </c:pt>
                <c:pt idx="95">
                  <c:v>36109</c:v>
                </c:pt>
                <c:pt idx="96">
                  <c:v>36110</c:v>
                </c:pt>
                <c:pt idx="97">
                  <c:v>36111</c:v>
                </c:pt>
                <c:pt idx="98">
                  <c:v>36112</c:v>
                </c:pt>
                <c:pt idx="99">
                  <c:v>36113</c:v>
                </c:pt>
                <c:pt idx="100">
                  <c:v>36114</c:v>
                </c:pt>
                <c:pt idx="101">
                  <c:v>36115</c:v>
                </c:pt>
                <c:pt idx="102">
                  <c:v>36116</c:v>
                </c:pt>
                <c:pt idx="103">
                  <c:v>36117</c:v>
                </c:pt>
                <c:pt idx="104">
                  <c:v>36118</c:v>
                </c:pt>
                <c:pt idx="105">
                  <c:v>36119</c:v>
                </c:pt>
                <c:pt idx="106">
                  <c:v>36120</c:v>
                </c:pt>
                <c:pt idx="107">
                  <c:v>36121</c:v>
                </c:pt>
                <c:pt idx="108">
                  <c:v>36122</c:v>
                </c:pt>
                <c:pt idx="109">
                  <c:v>36123</c:v>
                </c:pt>
                <c:pt idx="110">
                  <c:v>36124</c:v>
                </c:pt>
                <c:pt idx="111">
                  <c:v>36125</c:v>
                </c:pt>
                <c:pt idx="112">
                  <c:v>36126</c:v>
                </c:pt>
                <c:pt idx="113">
                  <c:v>36127</c:v>
                </c:pt>
                <c:pt idx="114">
                  <c:v>36128</c:v>
                </c:pt>
                <c:pt idx="115">
                  <c:v>36129</c:v>
                </c:pt>
                <c:pt idx="116">
                  <c:v>36130</c:v>
                </c:pt>
                <c:pt idx="117">
                  <c:v>36131</c:v>
                </c:pt>
                <c:pt idx="118">
                  <c:v>36132</c:v>
                </c:pt>
                <c:pt idx="119">
                  <c:v>36133</c:v>
                </c:pt>
                <c:pt idx="120">
                  <c:v>36134</c:v>
                </c:pt>
                <c:pt idx="121">
                  <c:v>36135</c:v>
                </c:pt>
                <c:pt idx="122">
                  <c:v>36136</c:v>
                </c:pt>
                <c:pt idx="123">
                  <c:v>36137</c:v>
                </c:pt>
                <c:pt idx="124">
                  <c:v>36138</c:v>
                </c:pt>
                <c:pt idx="125">
                  <c:v>36139</c:v>
                </c:pt>
                <c:pt idx="126">
                  <c:v>36140</c:v>
                </c:pt>
                <c:pt idx="127">
                  <c:v>36141</c:v>
                </c:pt>
                <c:pt idx="128">
                  <c:v>36142</c:v>
                </c:pt>
                <c:pt idx="129">
                  <c:v>36143</c:v>
                </c:pt>
                <c:pt idx="130">
                  <c:v>36144</c:v>
                </c:pt>
                <c:pt idx="131">
                  <c:v>36145</c:v>
                </c:pt>
                <c:pt idx="132">
                  <c:v>36146</c:v>
                </c:pt>
                <c:pt idx="133">
                  <c:v>36147</c:v>
                </c:pt>
                <c:pt idx="134">
                  <c:v>36148</c:v>
                </c:pt>
                <c:pt idx="135">
                  <c:v>36149</c:v>
                </c:pt>
                <c:pt idx="136">
                  <c:v>36150</c:v>
                </c:pt>
                <c:pt idx="137">
                  <c:v>36151</c:v>
                </c:pt>
                <c:pt idx="138">
                  <c:v>36152</c:v>
                </c:pt>
                <c:pt idx="139">
                  <c:v>36153</c:v>
                </c:pt>
                <c:pt idx="140">
                  <c:v>36154</c:v>
                </c:pt>
                <c:pt idx="141">
                  <c:v>36155</c:v>
                </c:pt>
                <c:pt idx="142">
                  <c:v>36156</c:v>
                </c:pt>
                <c:pt idx="143">
                  <c:v>36157</c:v>
                </c:pt>
                <c:pt idx="144">
                  <c:v>36158</c:v>
                </c:pt>
                <c:pt idx="145">
                  <c:v>36159</c:v>
                </c:pt>
                <c:pt idx="146">
                  <c:v>36160</c:v>
                </c:pt>
                <c:pt idx="147">
                  <c:v>36161</c:v>
                </c:pt>
                <c:pt idx="148">
                  <c:v>36162</c:v>
                </c:pt>
                <c:pt idx="149">
                  <c:v>36163</c:v>
                </c:pt>
                <c:pt idx="150">
                  <c:v>36164</c:v>
                </c:pt>
                <c:pt idx="151">
                  <c:v>36165</c:v>
                </c:pt>
                <c:pt idx="152">
                  <c:v>36166</c:v>
                </c:pt>
                <c:pt idx="153">
                  <c:v>36167</c:v>
                </c:pt>
                <c:pt idx="154">
                  <c:v>36168</c:v>
                </c:pt>
                <c:pt idx="155">
                  <c:v>36169</c:v>
                </c:pt>
                <c:pt idx="156">
                  <c:v>36170</c:v>
                </c:pt>
                <c:pt idx="157">
                  <c:v>36171</c:v>
                </c:pt>
                <c:pt idx="158">
                  <c:v>36172</c:v>
                </c:pt>
                <c:pt idx="159">
                  <c:v>36173</c:v>
                </c:pt>
                <c:pt idx="160">
                  <c:v>36174</c:v>
                </c:pt>
                <c:pt idx="161">
                  <c:v>36175</c:v>
                </c:pt>
                <c:pt idx="162">
                  <c:v>36176</c:v>
                </c:pt>
                <c:pt idx="163">
                  <c:v>36177</c:v>
                </c:pt>
                <c:pt idx="164">
                  <c:v>36178</c:v>
                </c:pt>
                <c:pt idx="165">
                  <c:v>36179</c:v>
                </c:pt>
                <c:pt idx="166">
                  <c:v>36180</c:v>
                </c:pt>
                <c:pt idx="167">
                  <c:v>36181</c:v>
                </c:pt>
                <c:pt idx="168">
                  <c:v>36182</c:v>
                </c:pt>
                <c:pt idx="169">
                  <c:v>36183</c:v>
                </c:pt>
                <c:pt idx="170">
                  <c:v>36184</c:v>
                </c:pt>
                <c:pt idx="171">
                  <c:v>36185</c:v>
                </c:pt>
                <c:pt idx="172">
                  <c:v>36186</c:v>
                </c:pt>
                <c:pt idx="173">
                  <c:v>36187</c:v>
                </c:pt>
                <c:pt idx="174">
                  <c:v>36188</c:v>
                </c:pt>
                <c:pt idx="175">
                  <c:v>36189</c:v>
                </c:pt>
                <c:pt idx="176">
                  <c:v>36190</c:v>
                </c:pt>
                <c:pt idx="177">
                  <c:v>36191</c:v>
                </c:pt>
                <c:pt idx="178">
                  <c:v>36192</c:v>
                </c:pt>
                <c:pt idx="179">
                  <c:v>36193</c:v>
                </c:pt>
                <c:pt idx="180">
                  <c:v>36194</c:v>
                </c:pt>
                <c:pt idx="181">
                  <c:v>36195</c:v>
                </c:pt>
                <c:pt idx="182">
                  <c:v>36196</c:v>
                </c:pt>
                <c:pt idx="183">
                  <c:v>36197</c:v>
                </c:pt>
                <c:pt idx="184">
                  <c:v>36198</c:v>
                </c:pt>
                <c:pt idx="185">
                  <c:v>36199</c:v>
                </c:pt>
                <c:pt idx="186">
                  <c:v>36200</c:v>
                </c:pt>
                <c:pt idx="187">
                  <c:v>36201</c:v>
                </c:pt>
                <c:pt idx="188">
                  <c:v>36202</c:v>
                </c:pt>
                <c:pt idx="189">
                  <c:v>36203</c:v>
                </c:pt>
                <c:pt idx="190">
                  <c:v>36204</c:v>
                </c:pt>
                <c:pt idx="191">
                  <c:v>36205</c:v>
                </c:pt>
                <c:pt idx="192">
                  <c:v>36206</c:v>
                </c:pt>
                <c:pt idx="193">
                  <c:v>36207</c:v>
                </c:pt>
                <c:pt idx="194">
                  <c:v>36208</c:v>
                </c:pt>
                <c:pt idx="195">
                  <c:v>36209</c:v>
                </c:pt>
                <c:pt idx="196">
                  <c:v>36210</c:v>
                </c:pt>
                <c:pt idx="197">
                  <c:v>36211</c:v>
                </c:pt>
                <c:pt idx="198">
                  <c:v>36212</c:v>
                </c:pt>
                <c:pt idx="199">
                  <c:v>36213</c:v>
                </c:pt>
                <c:pt idx="200">
                  <c:v>36214</c:v>
                </c:pt>
                <c:pt idx="201">
                  <c:v>36215</c:v>
                </c:pt>
                <c:pt idx="202">
                  <c:v>36216</c:v>
                </c:pt>
                <c:pt idx="203">
                  <c:v>36217</c:v>
                </c:pt>
                <c:pt idx="204">
                  <c:v>36218</c:v>
                </c:pt>
                <c:pt idx="205">
                  <c:v>36219</c:v>
                </c:pt>
                <c:pt idx="206">
                  <c:v>36220</c:v>
                </c:pt>
                <c:pt idx="207">
                  <c:v>36221</c:v>
                </c:pt>
                <c:pt idx="208">
                  <c:v>36222</c:v>
                </c:pt>
                <c:pt idx="209">
                  <c:v>36223</c:v>
                </c:pt>
                <c:pt idx="210">
                  <c:v>36224</c:v>
                </c:pt>
                <c:pt idx="211">
                  <c:v>36225</c:v>
                </c:pt>
                <c:pt idx="212">
                  <c:v>36226</c:v>
                </c:pt>
              </c:numCache>
            </c:numRef>
          </c:cat>
          <c:val>
            <c:numRef>
              <c:f>'Rembesan V- Notch'!$B$307:$B$360</c:f>
              <c:numCache>
                <c:formatCode>#,##0.00</c:formatCode>
                <c:ptCount val="54"/>
                <c:pt idx="0">
                  <c:v>87.23</c:v>
                </c:pt>
                <c:pt idx="1">
                  <c:v>87.23</c:v>
                </c:pt>
                <c:pt idx="2">
                  <c:v>87.23</c:v>
                </c:pt>
                <c:pt idx="3">
                  <c:v>87.22</c:v>
                </c:pt>
                <c:pt idx="4" formatCode="0.00">
                  <c:v>87.22</c:v>
                </c:pt>
                <c:pt idx="5">
                  <c:v>87.22</c:v>
                </c:pt>
                <c:pt idx="6">
                  <c:v>87.21</c:v>
                </c:pt>
                <c:pt idx="7" formatCode="0.00">
                  <c:v>87.2</c:v>
                </c:pt>
                <c:pt idx="8" formatCode="0.00">
                  <c:v>87.2</c:v>
                </c:pt>
                <c:pt idx="9" formatCode="0.00">
                  <c:v>87.2</c:v>
                </c:pt>
                <c:pt idx="10" formatCode="0.00">
                  <c:v>87.2</c:v>
                </c:pt>
                <c:pt idx="11">
                  <c:v>87.2</c:v>
                </c:pt>
                <c:pt idx="12">
                  <c:v>87.2</c:v>
                </c:pt>
                <c:pt idx="13">
                  <c:v>87.2</c:v>
                </c:pt>
                <c:pt idx="14">
                  <c:v>87.2</c:v>
                </c:pt>
                <c:pt idx="15">
                  <c:v>87.2</c:v>
                </c:pt>
                <c:pt idx="16" formatCode="0.00">
                  <c:v>87.19</c:v>
                </c:pt>
                <c:pt idx="17">
                  <c:v>87.19</c:v>
                </c:pt>
                <c:pt idx="18">
                  <c:v>87.18</c:v>
                </c:pt>
                <c:pt idx="19">
                  <c:v>87.18</c:v>
                </c:pt>
                <c:pt idx="20">
                  <c:v>87.18</c:v>
                </c:pt>
                <c:pt idx="21">
                  <c:v>87.18</c:v>
                </c:pt>
                <c:pt idx="22" formatCode="0.00">
                  <c:v>87.17</c:v>
                </c:pt>
                <c:pt idx="23" formatCode="0.00">
                  <c:v>87.17</c:v>
                </c:pt>
                <c:pt idx="24" formatCode="0.00">
                  <c:v>87.17</c:v>
                </c:pt>
                <c:pt idx="25" formatCode="0.00">
                  <c:v>87.17</c:v>
                </c:pt>
                <c:pt idx="26" formatCode="0.00">
                  <c:v>87.17</c:v>
                </c:pt>
                <c:pt idx="27" formatCode="0.00">
                  <c:v>87.17</c:v>
                </c:pt>
                <c:pt idx="28" formatCode="0.00">
                  <c:v>87.17</c:v>
                </c:pt>
                <c:pt idx="29" formatCode="0.00">
                  <c:v>87.17</c:v>
                </c:pt>
                <c:pt idx="30">
                  <c:v>87.17</c:v>
                </c:pt>
                <c:pt idx="31">
                  <c:v>87.17</c:v>
                </c:pt>
                <c:pt idx="32" formatCode="0.00">
                  <c:v>87.16</c:v>
                </c:pt>
                <c:pt idx="33">
                  <c:v>87.16</c:v>
                </c:pt>
                <c:pt idx="34">
                  <c:v>87.15</c:v>
                </c:pt>
                <c:pt idx="35">
                  <c:v>87.14</c:v>
                </c:pt>
                <c:pt idx="36">
                  <c:v>87.14</c:v>
                </c:pt>
                <c:pt idx="37">
                  <c:v>87.14</c:v>
                </c:pt>
                <c:pt idx="38">
                  <c:v>87.14</c:v>
                </c:pt>
                <c:pt idx="39" formatCode="0.00">
                  <c:v>87.13</c:v>
                </c:pt>
                <c:pt idx="40" formatCode="0.00">
                  <c:v>87.13</c:v>
                </c:pt>
                <c:pt idx="41" formatCode="0.00">
                  <c:v>87.12</c:v>
                </c:pt>
                <c:pt idx="42" formatCode="0.00">
                  <c:v>87.1</c:v>
                </c:pt>
                <c:pt idx="43">
                  <c:v>87.09</c:v>
                </c:pt>
                <c:pt idx="44">
                  <c:v>87.09</c:v>
                </c:pt>
                <c:pt idx="45">
                  <c:v>87.09</c:v>
                </c:pt>
                <c:pt idx="46">
                  <c:v>87.09</c:v>
                </c:pt>
                <c:pt idx="47">
                  <c:v>87.08</c:v>
                </c:pt>
                <c:pt idx="48">
                  <c:v>87.08</c:v>
                </c:pt>
                <c:pt idx="49">
                  <c:v>87.08</c:v>
                </c:pt>
                <c:pt idx="50">
                  <c:v>87.08</c:v>
                </c:pt>
                <c:pt idx="51">
                  <c:v>87.08</c:v>
                </c:pt>
                <c:pt idx="52">
                  <c:v>87.08</c:v>
                </c:pt>
                <c:pt idx="53">
                  <c:v>87.08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9-4C59-B9BD-2B67AB2C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98276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Tanggal Bacaan</a:t>
                </a:r>
              </a:p>
            </c:rich>
          </c:tx>
          <c:layout>
            <c:manualLayout>
              <c:xMode val="edge"/>
              <c:yMode val="edge"/>
              <c:x val="0.46921369203849522"/>
              <c:y val="0.9325465282748748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 / Hujan (mm)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76703"/>
        <c:crosses val="autoZero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MAW (m)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0317986293379997"/>
          <c:y val="0.11432623478883321"/>
          <c:w val="0.15959007728200647"/>
          <c:h val="0.21976825340014317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8998811519789108E-2"/>
                  <c:y val="0.2031886742086472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Notch'!$J$307:$J$360</c:f>
              <c:numCache>
                <c:formatCode>0.00</c:formatCode>
                <c:ptCount val="54"/>
                <c:pt idx="0">
                  <c:v>3.3507391542883926</c:v>
                </c:pt>
                <c:pt idx="1">
                  <c:v>3.3507391542883926</c:v>
                </c:pt>
                <c:pt idx="2">
                  <c:v>3.3507391542883926</c:v>
                </c:pt>
                <c:pt idx="3">
                  <c:v>3.3507391542883926</c:v>
                </c:pt>
                <c:pt idx="4">
                  <c:v>3.3507391542883926</c:v>
                </c:pt>
                <c:pt idx="5">
                  <c:v>3.3507391542883926</c:v>
                </c:pt>
                <c:pt idx="6">
                  <c:v>3.3507391542883926</c:v>
                </c:pt>
                <c:pt idx="7">
                  <c:v>3.3480268106057971</c:v>
                </c:pt>
                <c:pt idx="8">
                  <c:v>3.35</c:v>
                </c:pt>
                <c:pt idx="9">
                  <c:v>3.35</c:v>
                </c:pt>
                <c:pt idx="10">
                  <c:v>3.35</c:v>
                </c:pt>
                <c:pt idx="11">
                  <c:v>3.35</c:v>
                </c:pt>
                <c:pt idx="12">
                  <c:v>3.3507391542883926</c:v>
                </c:pt>
                <c:pt idx="13">
                  <c:v>3.3507391542883926</c:v>
                </c:pt>
                <c:pt idx="14">
                  <c:v>3.3507391542883926</c:v>
                </c:pt>
                <c:pt idx="15">
                  <c:v>3.3507391542883926</c:v>
                </c:pt>
                <c:pt idx="16">
                  <c:v>3.2964834714603213</c:v>
                </c:pt>
                <c:pt idx="17">
                  <c:v>3.3480268106057971</c:v>
                </c:pt>
                <c:pt idx="18">
                  <c:v>3.2847316658238497</c:v>
                </c:pt>
                <c:pt idx="19">
                  <c:v>3.2847316658238497</c:v>
                </c:pt>
                <c:pt idx="20">
                  <c:v>3.2847316658238497</c:v>
                </c:pt>
                <c:pt idx="21">
                  <c:v>3.2847316658238497</c:v>
                </c:pt>
                <c:pt idx="22">
                  <c:v>3.26</c:v>
                </c:pt>
                <c:pt idx="23">
                  <c:v>3.26</c:v>
                </c:pt>
                <c:pt idx="24">
                  <c:v>3.26</c:v>
                </c:pt>
                <c:pt idx="25">
                  <c:v>3.26</c:v>
                </c:pt>
                <c:pt idx="26">
                  <c:v>3.26</c:v>
                </c:pt>
                <c:pt idx="27">
                  <c:v>3.26</c:v>
                </c:pt>
                <c:pt idx="28">
                  <c:v>3.26</c:v>
                </c:pt>
                <c:pt idx="29">
                  <c:v>3.26</c:v>
                </c:pt>
                <c:pt idx="30">
                  <c:v>3.26</c:v>
                </c:pt>
                <c:pt idx="31">
                  <c:v>3.26</c:v>
                </c:pt>
                <c:pt idx="32">
                  <c:v>3.26</c:v>
                </c:pt>
                <c:pt idx="33">
                  <c:v>3.26</c:v>
                </c:pt>
                <c:pt idx="34">
                  <c:v>3.2574089424804344</c:v>
                </c:pt>
                <c:pt idx="35">
                  <c:v>3.2574089424804344</c:v>
                </c:pt>
                <c:pt idx="36">
                  <c:v>3.2574089424804344</c:v>
                </c:pt>
                <c:pt idx="37">
                  <c:v>3.2574089424804344</c:v>
                </c:pt>
                <c:pt idx="38">
                  <c:v>3.2574089424804344</c:v>
                </c:pt>
                <c:pt idx="39">
                  <c:v>3.2574089424804344</c:v>
                </c:pt>
                <c:pt idx="40">
                  <c:v>3.2574089424804344</c:v>
                </c:pt>
                <c:pt idx="41">
                  <c:v>3.2574089424804344</c:v>
                </c:pt>
                <c:pt idx="42">
                  <c:v>3.2574089424804344</c:v>
                </c:pt>
                <c:pt idx="43">
                  <c:v>3.1836509253764071</c:v>
                </c:pt>
                <c:pt idx="44">
                  <c:v>3.1836509253764071</c:v>
                </c:pt>
                <c:pt idx="45">
                  <c:v>3.1836509253764071</c:v>
                </c:pt>
                <c:pt idx="46">
                  <c:v>3.1836509253764071</c:v>
                </c:pt>
                <c:pt idx="47">
                  <c:v>3.17</c:v>
                </c:pt>
                <c:pt idx="48">
                  <c:v>3.17</c:v>
                </c:pt>
                <c:pt idx="49">
                  <c:v>3.17</c:v>
                </c:pt>
                <c:pt idx="50">
                  <c:v>3.17</c:v>
                </c:pt>
                <c:pt idx="51">
                  <c:v>3.17</c:v>
                </c:pt>
                <c:pt idx="52">
                  <c:v>3.17</c:v>
                </c:pt>
                <c:pt idx="53">
                  <c:v>3.17</c:v>
                </c:pt>
              </c:numCache>
            </c:numRef>
          </c:xVal>
          <c:yVal>
            <c:numRef>
              <c:f>'Rembesan V- Notch'!$B$307:$B$360</c:f>
              <c:numCache>
                <c:formatCode>#,##0.00</c:formatCode>
                <c:ptCount val="54"/>
                <c:pt idx="0">
                  <c:v>87.23</c:v>
                </c:pt>
                <c:pt idx="1">
                  <c:v>87.23</c:v>
                </c:pt>
                <c:pt idx="2">
                  <c:v>87.23</c:v>
                </c:pt>
                <c:pt idx="3">
                  <c:v>87.22</c:v>
                </c:pt>
                <c:pt idx="4" formatCode="0.00">
                  <c:v>87.22</c:v>
                </c:pt>
                <c:pt idx="5">
                  <c:v>87.22</c:v>
                </c:pt>
                <c:pt idx="6">
                  <c:v>87.21</c:v>
                </c:pt>
                <c:pt idx="7" formatCode="0.00">
                  <c:v>87.2</c:v>
                </c:pt>
                <c:pt idx="8" formatCode="0.00">
                  <c:v>87.2</c:v>
                </c:pt>
                <c:pt idx="9" formatCode="0.00">
                  <c:v>87.2</c:v>
                </c:pt>
                <c:pt idx="10" formatCode="0.00">
                  <c:v>87.2</c:v>
                </c:pt>
                <c:pt idx="11">
                  <c:v>87.2</c:v>
                </c:pt>
                <c:pt idx="12">
                  <c:v>87.2</c:v>
                </c:pt>
                <c:pt idx="13">
                  <c:v>87.2</c:v>
                </c:pt>
                <c:pt idx="14">
                  <c:v>87.2</c:v>
                </c:pt>
                <c:pt idx="15">
                  <c:v>87.2</c:v>
                </c:pt>
                <c:pt idx="16" formatCode="0.00">
                  <c:v>87.19</c:v>
                </c:pt>
                <c:pt idx="17">
                  <c:v>87.19</c:v>
                </c:pt>
                <c:pt idx="18">
                  <c:v>87.18</c:v>
                </c:pt>
                <c:pt idx="19">
                  <c:v>87.18</c:v>
                </c:pt>
                <c:pt idx="20">
                  <c:v>87.18</c:v>
                </c:pt>
                <c:pt idx="21">
                  <c:v>87.18</c:v>
                </c:pt>
                <c:pt idx="22" formatCode="0.00">
                  <c:v>87.17</c:v>
                </c:pt>
                <c:pt idx="23" formatCode="0.00">
                  <c:v>87.17</c:v>
                </c:pt>
                <c:pt idx="24" formatCode="0.00">
                  <c:v>87.17</c:v>
                </c:pt>
                <c:pt idx="25" formatCode="0.00">
                  <c:v>87.17</c:v>
                </c:pt>
                <c:pt idx="26" formatCode="0.00">
                  <c:v>87.17</c:v>
                </c:pt>
                <c:pt idx="27" formatCode="0.00">
                  <c:v>87.17</c:v>
                </c:pt>
                <c:pt idx="28" formatCode="0.00">
                  <c:v>87.17</c:v>
                </c:pt>
                <c:pt idx="29" formatCode="0.00">
                  <c:v>87.17</c:v>
                </c:pt>
                <c:pt idx="30">
                  <c:v>87.17</c:v>
                </c:pt>
                <c:pt idx="31">
                  <c:v>87.17</c:v>
                </c:pt>
                <c:pt idx="32" formatCode="0.00">
                  <c:v>87.16</c:v>
                </c:pt>
                <c:pt idx="33">
                  <c:v>87.16</c:v>
                </c:pt>
                <c:pt idx="34">
                  <c:v>87.15</c:v>
                </c:pt>
                <c:pt idx="35">
                  <c:v>87.14</c:v>
                </c:pt>
                <c:pt idx="36">
                  <c:v>87.14</c:v>
                </c:pt>
                <c:pt idx="37">
                  <c:v>87.14</c:v>
                </c:pt>
                <c:pt idx="38">
                  <c:v>87.14</c:v>
                </c:pt>
                <c:pt idx="39" formatCode="0.00">
                  <c:v>87.13</c:v>
                </c:pt>
                <c:pt idx="40" formatCode="0.00">
                  <c:v>87.13</c:v>
                </c:pt>
                <c:pt idx="41" formatCode="0.00">
                  <c:v>87.12</c:v>
                </c:pt>
                <c:pt idx="42" formatCode="0.00">
                  <c:v>87.1</c:v>
                </c:pt>
                <c:pt idx="43">
                  <c:v>87.09</c:v>
                </c:pt>
                <c:pt idx="44">
                  <c:v>87.09</c:v>
                </c:pt>
                <c:pt idx="45">
                  <c:v>87.09</c:v>
                </c:pt>
                <c:pt idx="46">
                  <c:v>87.09</c:v>
                </c:pt>
                <c:pt idx="47">
                  <c:v>87.08</c:v>
                </c:pt>
                <c:pt idx="48">
                  <c:v>87.08</c:v>
                </c:pt>
                <c:pt idx="49">
                  <c:v>87.08</c:v>
                </c:pt>
                <c:pt idx="50">
                  <c:v>87.08</c:v>
                </c:pt>
                <c:pt idx="51">
                  <c:v>87.08</c:v>
                </c:pt>
                <c:pt idx="52">
                  <c:v>87.08</c:v>
                </c:pt>
                <c:pt idx="53">
                  <c:v>87.08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59-4706-895E-D21A693A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72543"/>
        <c:axId val="1"/>
      </c:scatterChart>
      <c:valAx>
        <c:axId val="99827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7254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Grafik Hubungan Debit Rembesan VS Elevasi Muka Air Waduk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ID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Regresi Linear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101538277206391"/>
                  <c:y val="5.882425522079748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'Rembesan V- Notch'!$J$361:$T$406</c:f>
              <c:numCache>
                <c:formatCode>0.00</c:formatCode>
                <c:ptCount val="46"/>
                <c:pt idx="0">
                  <c:v>3.17</c:v>
                </c:pt>
                <c:pt idx="1">
                  <c:v>3.17</c:v>
                </c:pt>
                <c:pt idx="2">
                  <c:v>3.17</c:v>
                </c:pt>
                <c:pt idx="3">
                  <c:v>3.17</c:v>
                </c:pt>
                <c:pt idx="4">
                  <c:v>3.17</c:v>
                </c:pt>
                <c:pt idx="5">
                  <c:v>3.17</c:v>
                </c:pt>
                <c:pt idx="6">
                  <c:v>3.17</c:v>
                </c:pt>
                <c:pt idx="7">
                  <c:v>3.17</c:v>
                </c:pt>
                <c:pt idx="8">
                  <c:v>3.17</c:v>
                </c:pt>
                <c:pt idx="9">
                  <c:v>3.17</c:v>
                </c:pt>
                <c:pt idx="10">
                  <c:v>3.17</c:v>
                </c:pt>
                <c:pt idx="11">
                  <c:v>3.17</c:v>
                </c:pt>
                <c:pt idx="12">
                  <c:v>3.1656561132488634</c:v>
                </c:pt>
                <c:pt idx="13">
                  <c:v>3.17</c:v>
                </c:pt>
                <c:pt idx="14">
                  <c:v>3.1656561132488634</c:v>
                </c:pt>
                <c:pt idx="15">
                  <c:v>3.1656561132488634</c:v>
                </c:pt>
                <c:pt idx="16">
                  <c:v>3.1656561132488634</c:v>
                </c:pt>
                <c:pt idx="17">
                  <c:v>3.1656561132488634</c:v>
                </c:pt>
                <c:pt idx="18">
                  <c:v>3.1656561132488634</c:v>
                </c:pt>
                <c:pt idx="19">
                  <c:v>3.07547167848805</c:v>
                </c:pt>
                <c:pt idx="20">
                  <c:v>3.07547167848805</c:v>
                </c:pt>
                <c:pt idx="21">
                  <c:v>3.07547167848805</c:v>
                </c:pt>
                <c:pt idx="22">
                  <c:v>3.07547167848805</c:v>
                </c:pt>
                <c:pt idx="23">
                  <c:v>3.07547167848805</c:v>
                </c:pt>
                <c:pt idx="24">
                  <c:v>3.07547167848805</c:v>
                </c:pt>
                <c:pt idx="25">
                  <c:v>3.07547167848805</c:v>
                </c:pt>
                <c:pt idx="26">
                  <c:v>3.08</c:v>
                </c:pt>
                <c:pt idx="27">
                  <c:v>3.08</c:v>
                </c:pt>
                <c:pt idx="28">
                  <c:v>3.08</c:v>
                </c:pt>
                <c:pt idx="29">
                  <c:v>3.08</c:v>
                </c:pt>
                <c:pt idx="30">
                  <c:v>3.08</c:v>
                </c:pt>
                <c:pt idx="31">
                  <c:v>3.0886406277372327</c:v>
                </c:pt>
                <c:pt idx="32">
                  <c:v>3.1145462074679369</c:v>
                </c:pt>
                <c:pt idx="33">
                  <c:v>3.1145462074679369</c:v>
                </c:pt>
                <c:pt idx="34">
                  <c:v>3.1656561132488634</c:v>
                </c:pt>
                <c:pt idx="35">
                  <c:v>3.07547167848805</c:v>
                </c:pt>
                <c:pt idx="36">
                  <c:v>3.07547167848805</c:v>
                </c:pt>
                <c:pt idx="37">
                  <c:v>3.07547167848805</c:v>
                </c:pt>
                <c:pt idx="38">
                  <c:v>3.07547167848805</c:v>
                </c:pt>
                <c:pt idx="39">
                  <c:v>3.07547167848805</c:v>
                </c:pt>
                <c:pt idx="40">
                  <c:v>3.07547167848805</c:v>
                </c:pt>
                <c:pt idx="41">
                  <c:v>3.07547167848805</c:v>
                </c:pt>
                <c:pt idx="42">
                  <c:v>3.07547167848805</c:v>
                </c:pt>
                <c:pt idx="43">
                  <c:v>3.07547167848805</c:v>
                </c:pt>
                <c:pt idx="44">
                  <c:v>3.07547167848805</c:v>
                </c:pt>
                <c:pt idx="45">
                  <c:v>3.07547167848805</c:v>
                </c:pt>
              </c:numCache>
            </c:numRef>
          </c:xVal>
          <c:yVal>
            <c:numRef>
              <c:f>'Rembesan V- Notch'!$B$361:$B$406</c:f>
              <c:numCache>
                <c:formatCode>#,##0.00</c:formatCode>
                <c:ptCount val="46"/>
                <c:pt idx="0">
                  <c:v>87.08</c:v>
                </c:pt>
                <c:pt idx="1">
                  <c:v>87.08</c:v>
                </c:pt>
                <c:pt idx="2">
                  <c:v>87.08</c:v>
                </c:pt>
                <c:pt idx="3" formatCode="0.00">
                  <c:v>87.07</c:v>
                </c:pt>
                <c:pt idx="4" formatCode="0.00">
                  <c:v>87.06</c:v>
                </c:pt>
                <c:pt idx="5">
                  <c:v>87.06</c:v>
                </c:pt>
                <c:pt idx="6">
                  <c:v>87.06</c:v>
                </c:pt>
                <c:pt idx="7">
                  <c:v>87.06</c:v>
                </c:pt>
                <c:pt idx="8">
                  <c:v>87.06</c:v>
                </c:pt>
                <c:pt idx="9">
                  <c:v>87.06</c:v>
                </c:pt>
                <c:pt idx="10">
                  <c:v>87.06</c:v>
                </c:pt>
                <c:pt idx="11">
                  <c:v>87.06</c:v>
                </c:pt>
                <c:pt idx="12">
                  <c:v>87.04</c:v>
                </c:pt>
                <c:pt idx="13">
                  <c:v>87.04</c:v>
                </c:pt>
                <c:pt idx="14">
                  <c:v>87.03</c:v>
                </c:pt>
                <c:pt idx="15">
                  <c:v>87.03</c:v>
                </c:pt>
                <c:pt idx="16">
                  <c:v>87.03</c:v>
                </c:pt>
                <c:pt idx="17">
                  <c:v>87.03</c:v>
                </c:pt>
                <c:pt idx="18">
                  <c:v>87.03</c:v>
                </c:pt>
                <c:pt idx="19" formatCode="0.00">
                  <c:v>87.02</c:v>
                </c:pt>
                <c:pt idx="20" formatCode="0.00">
                  <c:v>87.02</c:v>
                </c:pt>
                <c:pt idx="21" formatCode="0.00">
                  <c:v>87.02</c:v>
                </c:pt>
                <c:pt idx="22" formatCode="0.00">
                  <c:v>87.02</c:v>
                </c:pt>
                <c:pt idx="23" formatCode="0.00">
                  <c:v>87.02</c:v>
                </c:pt>
                <c:pt idx="24" formatCode="0.00">
                  <c:v>87.02</c:v>
                </c:pt>
                <c:pt idx="25" formatCode="0.00">
                  <c:v>87.02</c:v>
                </c:pt>
                <c:pt idx="26" formatCode="0.00">
                  <c:v>87.02</c:v>
                </c:pt>
                <c:pt idx="27" formatCode="0.00">
                  <c:v>87.02</c:v>
                </c:pt>
                <c:pt idx="28" formatCode="0.00">
                  <c:v>87.02</c:v>
                </c:pt>
                <c:pt idx="29" formatCode="0.00">
                  <c:v>87.02</c:v>
                </c:pt>
                <c:pt idx="30" formatCode="0.00">
                  <c:v>87.02</c:v>
                </c:pt>
                <c:pt idx="31" formatCode="0.00">
                  <c:v>87.02</c:v>
                </c:pt>
                <c:pt idx="32" formatCode="0.00">
                  <c:v>87.02</c:v>
                </c:pt>
                <c:pt idx="33" formatCode="0.00">
                  <c:v>87.02</c:v>
                </c:pt>
                <c:pt idx="34">
                  <c:v>87.02</c:v>
                </c:pt>
                <c:pt idx="35" formatCode="0.00">
                  <c:v>87</c:v>
                </c:pt>
                <c:pt idx="36" formatCode="0.00">
                  <c:v>87</c:v>
                </c:pt>
                <c:pt idx="37" formatCode="0.00">
                  <c:v>87</c:v>
                </c:pt>
                <c:pt idx="38">
                  <c:v>87</c:v>
                </c:pt>
                <c:pt idx="39">
                  <c:v>87</c:v>
                </c:pt>
                <c:pt idx="40">
                  <c:v>87</c:v>
                </c:pt>
                <c:pt idx="41">
                  <c:v>86.99</c:v>
                </c:pt>
                <c:pt idx="42" formatCode="0.00">
                  <c:v>86.97</c:v>
                </c:pt>
                <c:pt idx="43">
                  <c:v>86.93</c:v>
                </c:pt>
                <c:pt idx="44">
                  <c:v>86.93</c:v>
                </c:pt>
                <c:pt idx="45" formatCode="0.00">
                  <c:v>86.92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DB-4620-B12B-65594178C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269631"/>
        <c:axId val="1"/>
      </c:scatterChart>
      <c:valAx>
        <c:axId val="99826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Debit (liter/detik)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D"/>
                  <a:t>Elevasi 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8269631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image" Target="../media/image2.png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18" Type="http://schemas.openxmlformats.org/officeDocument/2006/relationships/chart" Target="../charts/chart35.xml"/><Relationship Id="rId3" Type="http://schemas.openxmlformats.org/officeDocument/2006/relationships/chart" Target="../charts/chart20.xml"/><Relationship Id="rId21" Type="http://schemas.openxmlformats.org/officeDocument/2006/relationships/image" Target="../media/image1.png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20" Type="http://schemas.openxmlformats.org/officeDocument/2006/relationships/chart" Target="../charts/chart37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19" Type="http://schemas.openxmlformats.org/officeDocument/2006/relationships/chart" Target="../charts/chart36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Relationship Id="rId2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13" Type="http://schemas.openxmlformats.org/officeDocument/2006/relationships/chart" Target="../charts/chart50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12" Type="http://schemas.openxmlformats.org/officeDocument/2006/relationships/chart" Target="../charts/chart49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11" Type="http://schemas.openxmlformats.org/officeDocument/2006/relationships/chart" Target="../charts/chart48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561975</xdr:colOff>
      <xdr:row>22</xdr:row>
      <xdr:rowOff>28575</xdr:rowOff>
    </xdr:from>
    <xdr:to>
      <xdr:col>29</xdr:col>
      <xdr:colOff>438150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15334-D586-4DE6-9CF2-32D3FF94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76200</xdr:colOff>
      <xdr:row>46</xdr:row>
      <xdr:rowOff>133350</xdr:rowOff>
    </xdr:from>
    <xdr:to>
      <xdr:col>29</xdr:col>
      <xdr:colOff>476250</xdr:colOff>
      <xdr:row>67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81850E-0F8D-45EB-A695-4F6043AD1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31</xdr:col>
      <xdr:colOff>195942</xdr:colOff>
      <xdr:row>13</xdr:row>
      <xdr:rowOff>20411</xdr:rowOff>
    </xdr:from>
    <xdr:to>
      <xdr:col>36</xdr:col>
      <xdr:colOff>500743</xdr:colOff>
      <xdr:row>19</xdr:row>
      <xdr:rowOff>157843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B8FE52-4C36-474C-80AF-6AED63434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94" t="45058" r="14078" b="15553"/>
        <a:stretch>
          <a:fillRect/>
        </a:stretch>
      </xdr:blipFill>
      <xdr:spPr bwMode="auto">
        <a:xfrm>
          <a:off x="13064217" y="2515961"/>
          <a:ext cx="3467101" cy="1356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444954</xdr:colOff>
      <xdr:row>11</xdr:row>
      <xdr:rowOff>108857</xdr:rowOff>
    </xdr:from>
    <xdr:to>
      <xdr:col>29</xdr:col>
      <xdr:colOff>496660</xdr:colOff>
      <xdr:row>18</xdr:row>
      <xdr:rowOff>51707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5CE7FE-F442-434F-81D1-12FF3402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9" t="3081" r="7736" b="10229"/>
        <a:stretch>
          <a:fillRect/>
        </a:stretch>
      </xdr:blipFill>
      <xdr:spPr bwMode="auto">
        <a:xfrm>
          <a:off x="8436429" y="2223407"/>
          <a:ext cx="370930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238125</xdr:colOff>
      <xdr:row>102</xdr:row>
      <xdr:rowOff>66675</xdr:rowOff>
    </xdr:from>
    <xdr:to>
      <xdr:col>30</xdr:col>
      <xdr:colOff>123825</xdr:colOff>
      <xdr:row>122</xdr:row>
      <xdr:rowOff>152400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F4C8AEB-596D-4AA3-A92D-E42300586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523875</xdr:colOff>
      <xdr:row>124</xdr:row>
      <xdr:rowOff>66675</xdr:rowOff>
    </xdr:from>
    <xdr:to>
      <xdr:col>30</xdr:col>
      <xdr:colOff>314325</xdr:colOff>
      <xdr:row>144</xdr:row>
      <xdr:rowOff>123825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B8C657-90C1-44F8-AF56-B3A8F4D3C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447675</xdr:colOff>
      <xdr:row>243</xdr:row>
      <xdr:rowOff>0</xdr:rowOff>
    </xdr:from>
    <xdr:to>
      <xdr:col>30</xdr:col>
      <xdr:colOff>333375</xdr:colOff>
      <xdr:row>262</xdr:row>
      <xdr:rowOff>76200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7FD55CD5-40C4-40FA-A714-8AA0AA0CB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457200</xdr:colOff>
      <xdr:row>264</xdr:row>
      <xdr:rowOff>28575</xdr:rowOff>
    </xdr:from>
    <xdr:to>
      <xdr:col>30</xdr:col>
      <xdr:colOff>266700</xdr:colOff>
      <xdr:row>284</xdr:row>
      <xdr:rowOff>85725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EF0D5DDC-0662-429C-A89C-1D84EA8A7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600075</xdr:colOff>
      <xdr:row>250</xdr:row>
      <xdr:rowOff>104775</xdr:rowOff>
    </xdr:from>
    <xdr:to>
      <xdr:col>40</xdr:col>
      <xdr:colOff>466725</xdr:colOff>
      <xdr:row>271</xdr:row>
      <xdr:rowOff>28575</xdr:rowOff>
    </xdr:to>
    <xdr:graphicFrame macro="">
      <xdr:nvGraphicFramePr>
        <xdr:cNvPr id="10" name="Chart 11">
          <a:extLst>
            <a:ext uri="{FF2B5EF4-FFF2-40B4-BE49-F238E27FC236}">
              <a16:creationId xmlns:a16="http://schemas.microsoft.com/office/drawing/2014/main" id="{7B9F2E30-0C48-4732-9A25-A62FA90D8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552450</xdr:colOff>
      <xdr:row>272</xdr:row>
      <xdr:rowOff>9525</xdr:rowOff>
    </xdr:from>
    <xdr:to>
      <xdr:col>40</xdr:col>
      <xdr:colOff>352425</xdr:colOff>
      <xdr:row>292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1374B3-972E-48D4-A9B0-0CA39EADA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57150</xdr:colOff>
      <xdr:row>338</xdr:row>
      <xdr:rowOff>123825</xdr:rowOff>
    </xdr:from>
    <xdr:to>
      <xdr:col>29</xdr:col>
      <xdr:colOff>466725</xdr:colOff>
      <xdr:row>359</xdr:row>
      <xdr:rowOff>9525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72F8DC4F-D840-4545-925C-D5268B326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438150</xdr:colOff>
      <xdr:row>394</xdr:row>
      <xdr:rowOff>104775</xdr:rowOff>
    </xdr:from>
    <xdr:to>
      <xdr:col>29</xdr:col>
      <xdr:colOff>238125</xdr:colOff>
      <xdr:row>405</xdr:row>
      <xdr:rowOff>104775</xdr:rowOff>
    </xdr:to>
    <xdr:graphicFrame macro="">
      <xdr:nvGraphicFramePr>
        <xdr:cNvPr id="13" name="Chart 10">
          <a:extLst>
            <a:ext uri="{FF2B5EF4-FFF2-40B4-BE49-F238E27FC236}">
              <a16:creationId xmlns:a16="http://schemas.microsoft.com/office/drawing/2014/main" id="{9CA9A46E-7D6F-493B-9E8B-8A4201FBA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409575</xdr:colOff>
      <xdr:row>482</xdr:row>
      <xdr:rowOff>28575</xdr:rowOff>
    </xdr:from>
    <xdr:to>
      <xdr:col>29</xdr:col>
      <xdr:colOff>209550</xdr:colOff>
      <xdr:row>497</xdr:row>
      <xdr:rowOff>85725</xdr:rowOff>
    </xdr:to>
    <xdr:graphicFrame macro="">
      <xdr:nvGraphicFramePr>
        <xdr:cNvPr id="14" name="Chart 10">
          <a:extLst>
            <a:ext uri="{FF2B5EF4-FFF2-40B4-BE49-F238E27FC236}">
              <a16:creationId xmlns:a16="http://schemas.microsoft.com/office/drawing/2014/main" id="{047B82AB-A8F2-4498-8938-AEB26EADF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571500</xdr:colOff>
      <xdr:row>563</xdr:row>
      <xdr:rowOff>66675</xdr:rowOff>
    </xdr:from>
    <xdr:to>
      <xdr:col>29</xdr:col>
      <xdr:colOff>361950</xdr:colOff>
      <xdr:row>577</xdr:row>
      <xdr:rowOff>57150</xdr:rowOff>
    </xdr:to>
    <xdr:graphicFrame macro="">
      <xdr:nvGraphicFramePr>
        <xdr:cNvPr id="15" name="Chart 10">
          <a:extLst>
            <a:ext uri="{FF2B5EF4-FFF2-40B4-BE49-F238E27FC236}">
              <a16:creationId xmlns:a16="http://schemas.microsoft.com/office/drawing/2014/main" id="{A3A6D4DB-9BC5-4D5B-8E64-69E920DD1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485775</xdr:colOff>
      <xdr:row>715</xdr:row>
      <xdr:rowOff>28575</xdr:rowOff>
    </xdr:from>
    <xdr:to>
      <xdr:col>29</xdr:col>
      <xdr:colOff>285750</xdr:colOff>
      <xdr:row>735</xdr:row>
      <xdr:rowOff>95250</xdr:rowOff>
    </xdr:to>
    <xdr:graphicFrame macro="">
      <xdr:nvGraphicFramePr>
        <xdr:cNvPr id="16" name="Chart 10">
          <a:extLst>
            <a:ext uri="{FF2B5EF4-FFF2-40B4-BE49-F238E27FC236}">
              <a16:creationId xmlns:a16="http://schemas.microsoft.com/office/drawing/2014/main" id="{C1FFEA28-8EF7-43D3-8CE6-A9E954C26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504825</xdr:colOff>
      <xdr:row>837</xdr:row>
      <xdr:rowOff>133350</xdr:rowOff>
    </xdr:from>
    <xdr:to>
      <xdr:col>30</xdr:col>
      <xdr:colOff>304800</xdr:colOff>
      <xdr:row>853</xdr:row>
      <xdr:rowOff>38100</xdr:rowOff>
    </xdr:to>
    <xdr:graphicFrame macro="">
      <xdr:nvGraphicFramePr>
        <xdr:cNvPr id="17" name="Chart 10">
          <a:extLst>
            <a:ext uri="{FF2B5EF4-FFF2-40B4-BE49-F238E27FC236}">
              <a16:creationId xmlns:a16="http://schemas.microsoft.com/office/drawing/2014/main" id="{D5A60ACA-9DF2-4D48-92CA-4883B53CC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314325</xdr:colOff>
      <xdr:row>987</xdr:row>
      <xdr:rowOff>95250</xdr:rowOff>
    </xdr:from>
    <xdr:to>
      <xdr:col>30</xdr:col>
      <xdr:colOff>104775</xdr:colOff>
      <xdr:row>1002</xdr:row>
      <xdr:rowOff>95250</xdr:rowOff>
    </xdr:to>
    <xdr:graphicFrame macro="">
      <xdr:nvGraphicFramePr>
        <xdr:cNvPr id="18" name="Chart 10">
          <a:extLst>
            <a:ext uri="{FF2B5EF4-FFF2-40B4-BE49-F238E27FC236}">
              <a16:creationId xmlns:a16="http://schemas.microsoft.com/office/drawing/2014/main" id="{41F0D6CF-AA46-44ED-A782-986F9305B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57150</xdr:colOff>
      <xdr:row>1116</xdr:row>
      <xdr:rowOff>38100</xdr:rowOff>
    </xdr:from>
    <xdr:to>
      <xdr:col>29</xdr:col>
      <xdr:colOff>466725</xdr:colOff>
      <xdr:row>1130</xdr:row>
      <xdr:rowOff>38100</xdr:rowOff>
    </xdr:to>
    <xdr:graphicFrame macro="">
      <xdr:nvGraphicFramePr>
        <xdr:cNvPr id="19" name="Chart 10">
          <a:extLst>
            <a:ext uri="{FF2B5EF4-FFF2-40B4-BE49-F238E27FC236}">
              <a16:creationId xmlns:a16="http://schemas.microsoft.com/office/drawing/2014/main" id="{725610AB-5087-4562-A730-41A62B064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76200</xdr:colOff>
      <xdr:row>67</xdr:row>
      <xdr:rowOff>85725</xdr:rowOff>
    </xdr:from>
    <xdr:to>
      <xdr:col>29</xdr:col>
      <xdr:colOff>476250</xdr:colOff>
      <xdr:row>88</xdr:row>
      <xdr:rowOff>19050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3CD6328D-0ECD-486B-99D8-388FC586B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666750</xdr:colOff>
      <xdr:row>30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556C874-8D4C-4480-AF24-64C1633F8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742950</xdr:colOff>
      <xdr:row>14</xdr:row>
      <xdr:rowOff>0</xdr:rowOff>
    </xdr:from>
    <xdr:to>
      <xdr:col>13</xdr:col>
      <xdr:colOff>647700</xdr:colOff>
      <xdr:row>30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D998F7-ED49-48D8-B64A-382FF9FC4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723900</xdr:colOff>
      <xdr:row>14</xdr:row>
      <xdr:rowOff>0</xdr:rowOff>
    </xdr:from>
    <xdr:to>
      <xdr:col>21</xdr:col>
      <xdr:colOff>285750</xdr:colOff>
      <xdr:row>30</xdr:row>
      <xdr:rowOff>123825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D5C9F00C-8B2C-48AE-B70A-E0D022EE7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342900</xdr:colOff>
      <xdr:row>14</xdr:row>
      <xdr:rowOff>0</xdr:rowOff>
    </xdr:from>
    <xdr:to>
      <xdr:col>28</xdr:col>
      <xdr:colOff>257175</xdr:colOff>
      <xdr:row>30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EA5E644D-944A-4FB6-913D-968C9F05D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59</xdr:row>
      <xdr:rowOff>38100</xdr:rowOff>
    </xdr:from>
    <xdr:to>
      <xdr:col>6</xdr:col>
      <xdr:colOff>666750</xdr:colOff>
      <xdr:row>75</xdr:row>
      <xdr:rowOff>171450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DA621396-80EF-4995-A4C7-62DF5879B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59</xdr:row>
      <xdr:rowOff>38100</xdr:rowOff>
    </xdr:from>
    <xdr:to>
      <xdr:col>13</xdr:col>
      <xdr:colOff>666750</xdr:colOff>
      <xdr:row>75</xdr:row>
      <xdr:rowOff>171450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407EF942-B269-4169-BB54-2FA655F36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428625</xdr:colOff>
      <xdr:row>62</xdr:row>
      <xdr:rowOff>161925</xdr:rowOff>
    </xdr:from>
    <xdr:to>
      <xdr:col>28</xdr:col>
      <xdr:colOff>342900</xdr:colOff>
      <xdr:row>79</xdr:row>
      <xdr:rowOff>114300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AB49E451-066E-4FCF-9C3D-985591598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666750</xdr:colOff>
      <xdr:row>94</xdr:row>
      <xdr:rowOff>133350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53892347-C1D3-4613-92D0-3D5AB2B1B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78</xdr:row>
      <xdr:rowOff>0</xdr:rowOff>
    </xdr:from>
    <xdr:to>
      <xdr:col>13</xdr:col>
      <xdr:colOff>676275</xdr:colOff>
      <xdr:row>94</xdr:row>
      <xdr:rowOff>133350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13D9855C-0E47-4091-BADF-65FAB2926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38100</xdr:colOff>
      <xdr:row>78</xdr:row>
      <xdr:rowOff>0</xdr:rowOff>
    </xdr:from>
    <xdr:to>
      <xdr:col>20</xdr:col>
      <xdr:colOff>695325</xdr:colOff>
      <xdr:row>94</xdr:row>
      <xdr:rowOff>152400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D4D165D3-AB0C-430E-8E72-533AECDEC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38100</xdr:colOff>
      <xdr:row>78</xdr:row>
      <xdr:rowOff>0</xdr:rowOff>
    </xdr:from>
    <xdr:to>
      <xdr:col>27</xdr:col>
      <xdr:colOff>704850</xdr:colOff>
      <xdr:row>94</xdr:row>
      <xdr:rowOff>171450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56F276FF-973A-448A-A3FB-495F82EF7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0</xdr:colOff>
      <xdr:row>73</xdr:row>
      <xdr:rowOff>0</xdr:rowOff>
    </xdr:from>
    <xdr:to>
      <xdr:col>34</xdr:col>
      <xdr:colOff>714375</xdr:colOff>
      <xdr:row>89</xdr:row>
      <xdr:rowOff>152400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46DEC7B7-3085-489D-8FA9-6F0E4E91A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323850</xdr:colOff>
      <xdr:row>62</xdr:row>
      <xdr:rowOff>190500</xdr:rowOff>
    </xdr:from>
    <xdr:to>
      <xdr:col>35</xdr:col>
      <xdr:colOff>247650</xdr:colOff>
      <xdr:row>79</xdr:row>
      <xdr:rowOff>104775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D2874B22-BC18-43E1-9B73-63DDBC629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35</xdr:col>
      <xdr:colOff>228600</xdr:colOff>
      <xdr:row>65</xdr:row>
      <xdr:rowOff>19050</xdr:rowOff>
    </xdr:from>
    <xdr:to>
      <xdr:col>42</xdr:col>
      <xdr:colOff>152400</xdr:colOff>
      <xdr:row>81</xdr:row>
      <xdr:rowOff>152400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EB07B74E-79EC-430D-9D2D-F86336560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19050</xdr:colOff>
      <xdr:row>77</xdr:row>
      <xdr:rowOff>180975</xdr:rowOff>
    </xdr:from>
    <xdr:to>
      <xdr:col>41</xdr:col>
      <xdr:colOff>695325</xdr:colOff>
      <xdr:row>94</xdr:row>
      <xdr:rowOff>133350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7954DDAD-2250-41D7-B4F7-8C367AE89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97</xdr:row>
      <xdr:rowOff>47625</xdr:rowOff>
    </xdr:from>
    <xdr:to>
      <xdr:col>6</xdr:col>
      <xdr:colOff>676275</xdr:colOff>
      <xdr:row>113</xdr:row>
      <xdr:rowOff>180975</xdr:rowOff>
    </xdr:to>
    <xdr:graphicFrame macro="">
      <xdr:nvGraphicFramePr>
        <xdr:cNvPr id="17" name="Chart 2">
          <a:extLst>
            <a:ext uri="{FF2B5EF4-FFF2-40B4-BE49-F238E27FC236}">
              <a16:creationId xmlns:a16="http://schemas.microsoft.com/office/drawing/2014/main" id="{9BF76ADE-1156-4427-9715-5D8CD9C84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97</xdr:row>
      <xdr:rowOff>19050</xdr:rowOff>
    </xdr:from>
    <xdr:to>
      <xdr:col>13</xdr:col>
      <xdr:colOff>676275</xdr:colOff>
      <xdr:row>113</xdr:row>
      <xdr:rowOff>161925</xdr:rowOff>
    </xdr:to>
    <xdr:graphicFrame macro="">
      <xdr:nvGraphicFramePr>
        <xdr:cNvPr id="18" name="Chart 2">
          <a:extLst>
            <a:ext uri="{FF2B5EF4-FFF2-40B4-BE49-F238E27FC236}">
              <a16:creationId xmlns:a16="http://schemas.microsoft.com/office/drawing/2014/main" id="{4343D275-B9C5-4C0B-8979-ED3A9D30F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19050</xdr:colOff>
      <xdr:row>97</xdr:row>
      <xdr:rowOff>19050</xdr:rowOff>
    </xdr:from>
    <xdr:to>
      <xdr:col>20</xdr:col>
      <xdr:colOff>704850</xdr:colOff>
      <xdr:row>113</xdr:row>
      <xdr:rowOff>152400</xdr:rowOff>
    </xdr:to>
    <xdr:graphicFrame macro="">
      <xdr:nvGraphicFramePr>
        <xdr:cNvPr id="19" name="Chart 2">
          <a:extLst>
            <a:ext uri="{FF2B5EF4-FFF2-40B4-BE49-F238E27FC236}">
              <a16:creationId xmlns:a16="http://schemas.microsoft.com/office/drawing/2014/main" id="{DE63FBD1-AE4D-4A52-A6B8-74E68D2FA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28575</xdr:colOff>
      <xdr:row>97</xdr:row>
      <xdr:rowOff>19050</xdr:rowOff>
    </xdr:from>
    <xdr:to>
      <xdr:col>27</xdr:col>
      <xdr:colOff>714375</xdr:colOff>
      <xdr:row>113</xdr:row>
      <xdr:rowOff>161925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721CC5F0-7BB9-4366-B085-CFF61CDD5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400050</xdr:colOff>
      <xdr:row>59</xdr:row>
      <xdr:rowOff>38100</xdr:rowOff>
    </xdr:from>
    <xdr:to>
      <xdr:col>21</xdr:col>
      <xdr:colOff>200025</xdr:colOff>
      <xdr:row>75</xdr:row>
      <xdr:rowOff>180975</xdr:rowOff>
    </xdr:to>
    <xdr:graphicFrame macro="">
      <xdr:nvGraphicFramePr>
        <xdr:cNvPr id="21" name="Chart 2">
          <a:extLst>
            <a:ext uri="{FF2B5EF4-FFF2-40B4-BE49-F238E27FC236}">
              <a16:creationId xmlns:a16="http://schemas.microsoft.com/office/drawing/2014/main" id="{34BDF2B6-4B41-47DC-826C-B8E37D9E2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9</xdr:col>
      <xdr:colOff>180975</xdr:colOff>
      <xdr:row>3</xdr:row>
      <xdr:rowOff>76200</xdr:rowOff>
    </xdr:from>
    <xdr:to>
      <xdr:col>13</xdr:col>
      <xdr:colOff>609600</xdr:colOff>
      <xdr:row>10</xdr:row>
      <xdr:rowOff>114300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69FA5D47-C96F-494B-94B7-25679BC18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94" t="45058" r="14078" b="15553"/>
        <a:stretch>
          <a:fillRect/>
        </a:stretch>
      </xdr:blipFill>
      <xdr:spPr bwMode="auto">
        <a:xfrm>
          <a:off x="7038975" y="666750"/>
          <a:ext cx="34766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161925</xdr:colOff>
      <xdr:row>3</xdr:row>
      <xdr:rowOff>114300</xdr:rowOff>
    </xdr:from>
    <xdr:to>
      <xdr:col>19</xdr:col>
      <xdr:colOff>57150</xdr:colOff>
      <xdr:row>10</xdr:row>
      <xdr:rowOff>161925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2CBAEDA2-FEC2-48F6-BB3E-17E3ED4A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9" t="3081" r="7736" b="10229"/>
        <a:stretch>
          <a:fillRect/>
        </a:stretch>
      </xdr:blipFill>
      <xdr:spPr bwMode="auto">
        <a:xfrm>
          <a:off x="10829925" y="704850"/>
          <a:ext cx="3705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630070</xdr:colOff>
      <xdr:row>32</xdr:row>
      <xdr:rowOff>137432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83AB2C3-3CCC-479E-9AE6-02A44A3D0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642738</xdr:colOff>
      <xdr:row>32</xdr:row>
      <xdr:rowOff>137432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E44A49-9238-4E25-B383-133C6C500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642738</xdr:colOff>
      <xdr:row>32</xdr:row>
      <xdr:rowOff>137432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E6850B8-184A-4438-8828-2186FFF82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27</xdr:col>
      <xdr:colOff>649741</xdr:colOff>
      <xdr:row>32</xdr:row>
      <xdr:rowOff>137432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42757711-BD59-42BB-93CF-05126EB6E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0</xdr:colOff>
      <xdr:row>16</xdr:row>
      <xdr:rowOff>0</xdr:rowOff>
    </xdr:from>
    <xdr:to>
      <xdr:col>34</xdr:col>
      <xdr:colOff>666750</xdr:colOff>
      <xdr:row>32</xdr:row>
      <xdr:rowOff>137432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715845CA-1353-4333-864D-B313558E1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666750</xdr:colOff>
      <xdr:row>47</xdr:row>
      <xdr:rowOff>126226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DF66CF0C-ED2E-4606-A989-AC2E8B680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13</xdr:col>
      <xdr:colOff>666750</xdr:colOff>
      <xdr:row>50</xdr:row>
      <xdr:rowOff>133722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950D045-516C-4BA5-AEE4-3282F1AF6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34</xdr:row>
      <xdr:rowOff>0</xdr:rowOff>
    </xdr:from>
    <xdr:to>
      <xdr:col>20</xdr:col>
      <xdr:colOff>666750</xdr:colOff>
      <xdr:row>50</xdr:row>
      <xdr:rowOff>132041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638C4596-AF0A-4A50-B367-C507A2DBE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6</xdr:col>
      <xdr:colOff>666750</xdr:colOff>
      <xdr:row>68</xdr:row>
      <xdr:rowOff>137432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C9AFFF3C-A845-4FDF-9539-E9DAAB865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52</xdr:row>
      <xdr:rowOff>0</xdr:rowOff>
    </xdr:from>
    <xdr:to>
      <xdr:col>13</xdr:col>
      <xdr:colOff>666750</xdr:colOff>
      <xdr:row>68</xdr:row>
      <xdr:rowOff>151040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EE01922B-CA3B-497A-86F7-42AFD2CC4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52</xdr:row>
      <xdr:rowOff>0</xdr:rowOff>
    </xdr:from>
    <xdr:to>
      <xdr:col>20</xdr:col>
      <xdr:colOff>666750</xdr:colOff>
      <xdr:row>68</xdr:row>
      <xdr:rowOff>151040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086D60BA-FE98-4096-8B19-91EA96B5A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52</xdr:row>
      <xdr:rowOff>0</xdr:rowOff>
    </xdr:from>
    <xdr:to>
      <xdr:col>27</xdr:col>
      <xdr:colOff>666750</xdr:colOff>
      <xdr:row>68</xdr:row>
      <xdr:rowOff>151040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471A5D23-2014-41F9-A676-7DC68C350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0</xdr:colOff>
      <xdr:row>52</xdr:row>
      <xdr:rowOff>0</xdr:rowOff>
    </xdr:from>
    <xdr:to>
      <xdr:col>34</xdr:col>
      <xdr:colOff>666750</xdr:colOff>
      <xdr:row>68</xdr:row>
      <xdr:rowOff>149359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B6112790-DF77-4215-AF24-A37F6734C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2/!%20TESIS/Publikasi/V-NOCTH,%20Curah%20hujan%20&amp;%20Penguapan%20(rai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FW/Laporan%20GFW/Analisis%20Debit%20V-notch%20B%20Serm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2/!%20TESIS/Publikasi/Instrumen%20Piezometer%20Kedungombo/HYDRAULIC%20%20PIEZOME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2/!%20TESIS/Publikasi/Instrumen%20Piezometer%20Kedungombo/Electric%20piezome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"/>
      <sheetName val="HUJAN07"/>
      <sheetName val="hujan08 (tanpa hujan)"/>
      <sheetName val="hujan 09 (tanpa hujan)"/>
      <sheetName val="hujan10 (tanpa hujan)"/>
      <sheetName val="HUJAN11 (tanpa hujan)"/>
      <sheetName val="HUJAN12 (tanpa hujan)"/>
      <sheetName val="HUJAN13 (tanpa hujan)"/>
      <sheetName val="HUJAN14 (tanpa hujan)"/>
      <sheetName val="HUJAN15 (tanpa hujan)"/>
      <sheetName val="HUJAN 16 (tanpa hujan)"/>
      <sheetName val="HUJAN 17 (tanpa hujan)"/>
      <sheetName val="HUJAN 18 (tanpa hujan)"/>
      <sheetName val="HUJAN 19 (tanpa hujan)"/>
      <sheetName val="HUJAN 2020 (tanpa hujan)"/>
      <sheetName val="grafik "/>
      <sheetName val="Analisis rembesan ok"/>
      <sheetName val="Analisis rembesan ok (2)"/>
      <sheetName val="Analisis rembesan sort"/>
      <sheetName val="Rembesan (sort hujan)(ok)"/>
      <sheetName val="Rembesan (jurnal)"/>
      <sheetName val="hujan08"/>
      <sheetName val="hujan 09"/>
      <sheetName val="hujan10"/>
      <sheetName val="TABEL"/>
      <sheetName val="HUJAN11"/>
      <sheetName val="HUJAN12"/>
      <sheetName val="HUJAN13"/>
      <sheetName val="HUJAN14"/>
      <sheetName val="HUJAN15"/>
      <sheetName val="GRAFIK2"/>
      <sheetName val="HUJAN 16"/>
      <sheetName val="HUJAN 17"/>
      <sheetName val="HUJAN 18"/>
      <sheetName val="HUJAN 19"/>
      <sheetName val="HUJAN 2020"/>
      <sheetName val="Sheet3"/>
      <sheetName val="GRAFIK 2020"/>
      <sheetName val="ANL.SEEPAGE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2">
          <cell r="A22">
            <v>39569</v>
          </cell>
          <cell r="I22">
            <v>0</v>
          </cell>
        </row>
        <row r="23">
          <cell r="A23">
            <v>39570</v>
          </cell>
          <cell r="I23">
            <v>0</v>
          </cell>
        </row>
        <row r="24">
          <cell r="A24">
            <v>39571</v>
          </cell>
          <cell r="I24">
            <v>0</v>
          </cell>
        </row>
        <row r="25">
          <cell r="A25">
            <v>39573</v>
          </cell>
          <cell r="I25">
            <v>0</v>
          </cell>
        </row>
        <row r="26">
          <cell r="A26">
            <v>39575</v>
          </cell>
          <cell r="I26">
            <v>0</v>
          </cell>
        </row>
        <row r="27">
          <cell r="A27">
            <v>39577</v>
          </cell>
          <cell r="I27">
            <v>0</v>
          </cell>
        </row>
        <row r="28">
          <cell r="A28">
            <v>39578</v>
          </cell>
          <cell r="I28">
            <v>0</v>
          </cell>
        </row>
        <row r="29">
          <cell r="A29">
            <v>39579</v>
          </cell>
          <cell r="I29">
            <v>0</v>
          </cell>
        </row>
        <row r="30">
          <cell r="A30">
            <v>39580</v>
          </cell>
          <cell r="I30">
            <v>0</v>
          </cell>
        </row>
        <row r="31">
          <cell r="A31">
            <v>39581</v>
          </cell>
          <cell r="I31">
            <v>0</v>
          </cell>
        </row>
        <row r="32">
          <cell r="A32">
            <v>39582</v>
          </cell>
          <cell r="I32">
            <v>0</v>
          </cell>
        </row>
        <row r="33">
          <cell r="A33">
            <v>39583</v>
          </cell>
          <cell r="I33">
            <v>0</v>
          </cell>
        </row>
        <row r="34">
          <cell r="A34">
            <v>39585</v>
          </cell>
          <cell r="I34">
            <v>0</v>
          </cell>
        </row>
        <row r="35">
          <cell r="A35">
            <v>39586</v>
          </cell>
          <cell r="I35">
            <v>0</v>
          </cell>
        </row>
        <row r="36">
          <cell r="A36">
            <v>39587</v>
          </cell>
          <cell r="I36">
            <v>0</v>
          </cell>
        </row>
        <row r="37">
          <cell r="A37">
            <v>39588</v>
          </cell>
          <cell r="I37">
            <v>0</v>
          </cell>
        </row>
        <row r="38">
          <cell r="A38">
            <v>39590</v>
          </cell>
          <cell r="I38">
            <v>0</v>
          </cell>
        </row>
        <row r="39">
          <cell r="A39">
            <v>39591</v>
          </cell>
          <cell r="I39">
            <v>0</v>
          </cell>
        </row>
        <row r="40">
          <cell r="A40">
            <v>39592</v>
          </cell>
          <cell r="I40">
            <v>0</v>
          </cell>
        </row>
        <row r="41">
          <cell r="A41">
            <v>39593</v>
          </cell>
          <cell r="I41">
            <v>0</v>
          </cell>
        </row>
        <row r="42">
          <cell r="A42">
            <v>39594</v>
          </cell>
          <cell r="I42">
            <v>0</v>
          </cell>
        </row>
        <row r="43">
          <cell r="A43">
            <v>39595</v>
          </cell>
          <cell r="I43">
            <v>0</v>
          </cell>
        </row>
        <row r="44">
          <cell r="A44">
            <v>39596</v>
          </cell>
          <cell r="I44">
            <v>0</v>
          </cell>
        </row>
        <row r="45">
          <cell r="A45">
            <v>39597</v>
          </cell>
          <cell r="I45">
            <v>0</v>
          </cell>
        </row>
        <row r="46">
          <cell r="A46">
            <v>39598</v>
          </cell>
          <cell r="I46">
            <v>0</v>
          </cell>
        </row>
        <row r="47">
          <cell r="A47">
            <v>39599</v>
          </cell>
          <cell r="I47">
            <v>0</v>
          </cell>
        </row>
        <row r="48">
          <cell r="A48">
            <v>39600</v>
          </cell>
          <cell r="I48">
            <v>0</v>
          </cell>
        </row>
        <row r="49">
          <cell r="A49">
            <v>39601</v>
          </cell>
          <cell r="I49">
            <v>0</v>
          </cell>
        </row>
        <row r="50">
          <cell r="A50">
            <v>39602</v>
          </cell>
          <cell r="I50">
            <v>0</v>
          </cell>
        </row>
        <row r="51">
          <cell r="A51">
            <v>39603</v>
          </cell>
          <cell r="I51">
            <v>0</v>
          </cell>
        </row>
        <row r="52">
          <cell r="A52">
            <v>39604</v>
          </cell>
          <cell r="I52">
            <v>0</v>
          </cell>
        </row>
        <row r="53">
          <cell r="A53">
            <v>39605</v>
          </cell>
          <cell r="I53">
            <v>0</v>
          </cell>
        </row>
        <row r="54">
          <cell r="A54">
            <v>39606</v>
          </cell>
          <cell r="I54">
            <v>0</v>
          </cell>
        </row>
        <row r="55">
          <cell r="A55">
            <v>39607</v>
          </cell>
          <cell r="I55">
            <v>0</v>
          </cell>
        </row>
        <row r="56">
          <cell r="A56">
            <v>39608</v>
          </cell>
          <cell r="I56">
            <v>0</v>
          </cell>
        </row>
        <row r="57">
          <cell r="A57">
            <v>39609</v>
          </cell>
          <cell r="I57">
            <v>0</v>
          </cell>
        </row>
        <row r="58">
          <cell r="A58">
            <v>39610</v>
          </cell>
          <cell r="I58">
            <v>0</v>
          </cell>
        </row>
        <row r="59">
          <cell r="A59">
            <v>39614</v>
          </cell>
          <cell r="I59">
            <v>0</v>
          </cell>
        </row>
        <row r="60">
          <cell r="A60">
            <v>39615</v>
          </cell>
          <cell r="I60">
            <v>0</v>
          </cell>
        </row>
        <row r="61">
          <cell r="A61">
            <v>39616</v>
          </cell>
          <cell r="I61">
            <v>0</v>
          </cell>
        </row>
        <row r="62">
          <cell r="A62">
            <v>39617</v>
          </cell>
          <cell r="I62">
            <v>0</v>
          </cell>
        </row>
        <row r="63">
          <cell r="A63">
            <v>39618</v>
          </cell>
          <cell r="I63">
            <v>0</v>
          </cell>
        </row>
        <row r="64">
          <cell r="A64">
            <v>39619</v>
          </cell>
          <cell r="I64">
            <v>0</v>
          </cell>
        </row>
        <row r="65">
          <cell r="A65">
            <v>39620</v>
          </cell>
          <cell r="I65">
            <v>0</v>
          </cell>
        </row>
        <row r="66">
          <cell r="A66">
            <v>39621</v>
          </cell>
          <cell r="I66">
            <v>0</v>
          </cell>
        </row>
        <row r="67">
          <cell r="A67">
            <v>39622</v>
          </cell>
          <cell r="I67">
            <v>0</v>
          </cell>
        </row>
        <row r="68">
          <cell r="A68">
            <v>39623</v>
          </cell>
          <cell r="I68">
            <v>0</v>
          </cell>
        </row>
        <row r="69">
          <cell r="A69">
            <v>39624</v>
          </cell>
          <cell r="I69">
            <v>0</v>
          </cell>
        </row>
        <row r="70">
          <cell r="A70">
            <v>39625</v>
          </cell>
          <cell r="I70">
            <v>0</v>
          </cell>
        </row>
        <row r="71">
          <cell r="A71">
            <v>39626</v>
          </cell>
          <cell r="I71">
            <v>0</v>
          </cell>
        </row>
        <row r="72">
          <cell r="A72">
            <v>39627</v>
          </cell>
          <cell r="I72">
            <v>0</v>
          </cell>
        </row>
        <row r="73">
          <cell r="A73">
            <v>39628</v>
          </cell>
          <cell r="I73">
            <v>0</v>
          </cell>
        </row>
        <row r="74">
          <cell r="A74">
            <v>39629</v>
          </cell>
          <cell r="I74">
            <v>0</v>
          </cell>
        </row>
        <row r="75">
          <cell r="A75">
            <v>39630</v>
          </cell>
          <cell r="I75">
            <v>0</v>
          </cell>
        </row>
        <row r="76">
          <cell r="A76">
            <v>39631</v>
          </cell>
          <cell r="I76">
            <v>0</v>
          </cell>
        </row>
        <row r="77">
          <cell r="A77">
            <v>39632</v>
          </cell>
          <cell r="I77">
            <v>0</v>
          </cell>
        </row>
        <row r="78">
          <cell r="A78">
            <v>39633</v>
          </cell>
          <cell r="I78">
            <v>0</v>
          </cell>
        </row>
        <row r="79">
          <cell r="A79">
            <v>39634</v>
          </cell>
          <cell r="I79">
            <v>0</v>
          </cell>
        </row>
        <row r="80">
          <cell r="A80">
            <v>39635</v>
          </cell>
          <cell r="I80">
            <v>0</v>
          </cell>
        </row>
        <row r="81">
          <cell r="A81">
            <v>39636</v>
          </cell>
          <cell r="I81">
            <v>0</v>
          </cell>
        </row>
        <row r="82">
          <cell r="A82">
            <v>39637</v>
          </cell>
          <cell r="I82">
            <v>0</v>
          </cell>
        </row>
        <row r="83">
          <cell r="A83">
            <v>39638</v>
          </cell>
          <cell r="I83">
            <v>0</v>
          </cell>
        </row>
        <row r="84">
          <cell r="A84">
            <v>39639</v>
          </cell>
          <cell r="I84">
            <v>0</v>
          </cell>
        </row>
        <row r="85">
          <cell r="A85">
            <v>39640</v>
          </cell>
          <cell r="I85">
            <v>0</v>
          </cell>
        </row>
        <row r="86">
          <cell r="A86">
            <v>39641</v>
          </cell>
          <cell r="I86">
            <v>0</v>
          </cell>
        </row>
        <row r="87">
          <cell r="A87">
            <v>39642</v>
          </cell>
          <cell r="I87">
            <v>0</v>
          </cell>
        </row>
        <row r="88">
          <cell r="A88">
            <v>39643</v>
          </cell>
          <cell r="I88">
            <v>0</v>
          </cell>
        </row>
        <row r="89">
          <cell r="A89">
            <v>39644</v>
          </cell>
          <cell r="I89">
            <v>0</v>
          </cell>
        </row>
        <row r="90">
          <cell r="A90">
            <v>39645</v>
          </cell>
          <cell r="I90">
            <v>0</v>
          </cell>
        </row>
        <row r="91">
          <cell r="A91">
            <v>39646</v>
          </cell>
          <cell r="I91">
            <v>0</v>
          </cell>
        </row>
        <row r="92">
          <cell r="A92">
            <v>39647</v>
          </cell>
          <cell r="I92">
            <v>0</v>
          </cell>
        </row>
        <row r="93">
          <cell r="A93">
            <v>39648</v>
          </cell>
          <cell r="I93">
            <v>0</v>
          </cell>
        </row>
        <row r="94">
          <cell r="A94">
            <v>39649</v>
          </cell>
          <cell r="I94">
            <v>0</v>
          </cell>
        </row>
        <row r="95">
          <cell r="A95">
            <v>39650</v>
          </cell>
          <cell r="I95">
            <v>0</v>
          </cell>
        </row>
        <row r="96">
          <cell r="A96">
            <v>39651</v>
          </cell>
          <cell r="I96">
            <v>0</v>
          </cell>
        </row>
        <row r="97">
          <cell r="A97">
            <v>39652</v>
          </cell>
          <cell r="I97">
            <v>0</v>
          </cell>
        </row>
        <row r="98">
          <cell r="A98">
            <v>39653</v>
          </cell>
          <cell r="I98">
            <v>0</v>
          </cell>
        </row>
        <row r="99">
          <cell r="A99">
            <v>39654</v>
          </cell>
          <cell r="I99">
            <v>0</v>
          </cell>
        </row>
        <row r="100">
          <cell r="A100">
            <v>39655</v>
          </cell>
          <cell r="I100">
            <v>0</v>
          </cell>
        </row>
        <row r="101">
          <cell r="A101">
            <v>39656</v>
          </cell>
          <cell r="I101">
            <v>0</v>
          </cell>
        </row>
        <row r="102">
          <cell r="A102">
            <v>39657</v>
          </cell>
          <cell r="I102">
            <v>0</v>
          </cell>
        </row>
        <row r="103">
          <cell r="A103">
            <v>39658</v>
          </cell>
          <cell r="I103">
            <v>0</v>
          </cell>
        </row>
        <row r="104">
          <cell r="A104">
            <v>39659</v>
          </cell>
          <cell r="I104">
            <v>0</v>
          </cell>
        </row>
        <row r="105">
          <cell r="A105">
            <v>39660</v>
          </cell>
          <cell r="I105">
            <v>0</v>
          </cell>
        </row>
        <row r="106">
          <cell r="A106">
            <v>39662</v>
          </cell>
          <cell r="I106">
            <v>0</v>
          </cell>
        </row>
        <row r="107">
          <cell r="A107">
            <v>39663</v>
          </cell>
          <cell r="I107">
            <v>0</v>
          </cell>
        </row>
        <row r="108">
          <cell r="A108">
            <v>39665</v>
          </cell>
          <cell r="I108">
            <v>0</v>
          </cell>
        </row>
        <row r="109">
          <cell r="A109">
            <v>39666</v>
          </cell>
          <cell r="I109">
            <v>0</v>
          </cell>
        </row>
        <row r="110">
          <cell r="A110">
            <v>39667</v>
          </cell>
          <cell r="I110">
            <v>0</v>
          </cell>
        </row>
        <row r="111">
          <cell r="A111">
            <v>39668</v>
          </cell>
          <cell r="I111">
            <v>0</v>
          </cell>
        </row>
        <row r="112">
          <cell r="A112">
            <v>39669</v>
          </cell>
          <cell r="I112">
            <v>0</v>
          </cell>
        </row>
        <row r="113">
          <cell r="A113">
            <v>39670</v>
          </cell>
          <cell r="I113">
            <v>0</v>
          </cell>
        </row>
        <row r="114">
          <cell r="A114">
            <v>39672</v>
          </cell>
          <cell r="I114">
            <v>0</v>
          </cell>
        </row>
        <row r="115">
          <cell r="A115">
            <v>39673</v>
          </cell>
          <cell r="I115">
            <v>0</v>
          </cell>
        </row>
        <row r="116">
          <cell r="A116">
            <v>39676</v>
          </cell>
          <cell r="I116">
            <v>0</v>
          </cell>
        </row>
        <row r="117">
          <cell r="A117">
            <v>39677</v>
          </cell>
          <cell r="I117">
            <v>0</v>
          </cell>
        </row>
        <row r="118">
          <cell r="A118">
            <v>39678</v>
          </cell>
          <cell r="I118">
            <v>0</v>
          </cell>
        </row>
        <row r="119">
          <cell r="A119">
            <v>39679</v>
          </cell>
          <cell r="I119">
            <v>0</v>
          </cell>
        </row>
        <row r="120">
          <cell r="A120">
            <v>39680</v>
          </cell>
          <cell r="I120">
            <v>0</v>
          </cell>
        </row>
        <row r="121">
          <cell r="A121">
            <v>39681</v>
          </cell>
          <cell r="I121">
            <v>0</v>
          </cell>
        </row>
        <row r="122">
          <cell r="A122">
            <v>39682</v>
          </cell>
          <cell r="I122">
            <v>0</v>
          </cell>
        </row>
        <row r="123">
          <cell r="A123">
            <v>39683</v>
          </cell>
          <cell r="I123">
            <v>0</v>
          </cell>
        </row>
        <row r="124">
          <cell r="A124">
            <v>39684</v>
          </cell>
          <cell r="I124">
            <v>0</v>
          </cell>
        </row>
        <row r="125">
          <cell r="A125">
            <v>39685</v>
          </cell>
          <cell r="I125">
            <v>0</v>
          </cell>
        </row>
        <row r="126">
          <cell r="A126">
            <v>39688</v>
          </cell>
          <cell r="I126">
            <v>0</v>
          </cell>
        </row>
        <row r="127">
          <cell r="A127">
            <v>39689</v>
          </cell>
          <cell r="I127">
            <v>0</v>
          </cell>
        </row>
        <row r="128">
          <cell r="A128">
            <v>39691</v>
          </cell>
          <cell r="I128">
            <v>0</v>
          </cell>
        </row>
        <row r="129">
          <cell r="A129">
            <v>39693</v>
          </cell>
          <cell r="I129">
            <v>0</v>
          </cell>
        </row>
        <row r="130">
          <cell r="A130">
            <v>39694</v>
          </cell>
          <cell r="I130">
            <v>0</v>
          </cell>
        </row>
        <row r="131">
          <cell r="A131">
            <v>39696</v>
          </cell>
          <cell r="I131">
            <v>0</v>
          </cell>
        </row>
        <row r="132">
          <cell r="A132">
            <v>39697</v>
          </cell>
          <cell r="I132">
            <v>0</v>
          </cell>
        </row>
        <row r="133">
          <cell r="A133">
            <v>39698</v>
          </cell>
          <cell r="I133">
            <v>0</v>
          </cell>
        </row>
        <row r="134">
          <cell r="A134">
            <v>39699</v>
          </cell>
          <cell r="I134">
            <v>0</v>
          </cell>
        </row>
        <row r="135">
          <cell r="A135">
            <v>39700</v>
          </cell>
          <cell r="I135">
            <v>0</v>
          </cell>
        </row>
        <row r="136">
          <cell r="A136">
            <v>39701</v>
          </cell>
          <cell r="I136">
            <v>0</v>
          </cell>
        </row>
        <row r="137">
          <cell r="A137">
            <v>39703</v>
          </cell>
          <cell r="I137">
            <v>0</v>
          </cell>
        </row>
        <row r="138">
          <cell r="A138">
            <v>39704</v>
          </cell>
          <cell r="I138">
            <v>0</v>
          </cell>
        </row>
        <row r="139">
          <cell r="A139">
            <v>39705</v>
          </cell>
          <cell r="I139">
            <v>0</v>
          </cell>
        </row>
        <row r="140">
          <cell r="A140">
            <v>39707</v>
          </cell>
          <cell r="I140">
            <v>0</v>
          </cell>
        </row>
        <row r="141">
          <cell r="A141">
            <v>39708</v>
          </cell>
          <cell r="I141">
            <v>0</v>
          </cell>
        </row>
        <row r="142">
          <cell r="A142">
            <v>39709</v>
          </cell>
          <cell r="I142">
            <v>0</v>
          </cell>
        </row>
        <row r="143">
          <cell r="A143">
            <v>39710</v>
          </cell>
          <cell r="I143">
            <v>0</v>
          </cell>
        </row>
        <row r="144">
          <cell r="A144">
            <v>39711</v>
          </cell>
          <cell r="I144">
            <v>0</v>
          </cell>
        </row>
        <row r="145">
          <cell r="A145">
            <v>39712</v>
          </cell>
          <cell r="I145">
            <v>0</v>
          </cell>
        </row>
        <row r="146">
          <cell r="A146">
            <v>39713</v>
          </cell>
          <cell r="I146">
            <v>0</v>
          </cell>
        </row>
        <row r="147">
          <cell r="A147">
            <v>39714</v>
          </cell>
          <cell r="I147">
            <v>0</v>
          </cell>
        </row>
        <row r="148">
          <cell r="A148">
            <v>39715</v>
          </cell>
          <cell r="I148">
            <v>0</v>
          </cell>
        </row>
        <row r="149">
          <cell r="A149">
            <v>39717</v>
          </cell>
          <cell r="I149">
            <v>0</v>
          </cell>
        </row>
        <row r="150">
          <cell r="A150">
            <v>39718</v>
          </cell>
          <cell r="I150">
            <v>0</v>
          </cell>
        </row>
        <row r="151">
          <cell r="A151">
            <v>39719</v>
          </cell>
          <cell r="I151">
            <v>0</v>
          </cell>
        </row>
        <row r="152">
          <cell r="A152">
            <v>39720</v>
          </cell>
          <cell r="I152">
            <v>0</v>
          </cell>
        </row>
        <row r="153">
          <cell r="A153">
            <v>39721</v>
          </cell>
          <cell r="I153">
            <v>0</v>
          </cell>
        </row>
        <row r="154">
          <cell r="A154">
            <v>39722</v>
          </cell>
          <cell r="I154">
            <v>0</v>
          </cell>
        </row>
        <row r="155">
          <cell r="A155">
            <v>39723</v>
          </cell>
          <cell r="I155">
            <v>0</v>
          </cell>
        </row>
        <row r="156">
          <cell r="A156">
            <v>39724</v>
          </cell>
          <cell r="I156">
            <v>0</v>
          </cell>
        </row>
        <row r="157">
          <cell r="A157">
            <v>39732</v>
          </cell>
          <cell r="I157">
            <v>0</v>
          </cell>
        </row>
        <row r="158">
          <cell r="A158">
            <v>39733</v>
          </cell>
          <cell r="I158">
            <v>0</v>
          </cell>
        </row>
        <row r="159">
          <cell r="A159">
            <v>39737</v>
          </cell>
          <cell r="I159">
            <v>0</v>
          </cell>
        </row>
        <row r="160">
          <cell r="A160">
            <v>39738</v>
          </cell>
          <cell r="I160">
            <v>0</v>
          </cell>
        </row>
        <row r="161">
          <cell r="A161">
            <v>39739</v>
          </cell>
          <cell r="I161">
            <v>0</v>
          </cell>
        </row>
        <row r="162">
          <cell r="A162">
            <v>39742</v>
          </cell>
          <cell r="I162">
            <v>0</v>
          </cell>
        </row>
        <row r="163">
          <cell r="A163">
            <v>39744</v>
          </cell>
          <cell r="I163">
            <v>0</v>
          </cell>
        </row>
        <row r="164">
          <cell r="A164">
            <v>39745</v>
          </cell>
          <cell r="I164">
            <v>0</v>
          </cell>
        </row>
        <row r="165">
          <cell r="A165">
            <v>39746</v>
          </cell>
          <cell r="I165">
            <v>0</v>
          </cell>
        </row>
        <row r="166">
          <cell r="A166">
            <v>39757</v>
          </cell>
          <cell r="I166">
            <v>0</v>
          </cell>
        </row>
        <row r="167">
          <cell r="A167">
            <v>39763</v>
          </cell>
          <cell r="I167">
            <v>0</v>
          </cell>
        </row>
        <row r="168">
          <cell r="A168">
            <v>39764</v>
          </cell>
          <cell r="I168">
            <v>0</v>
          </cell>
        </row>
        <row r="169">
          <cell r="A169">
            <v>39768</v>
          </cell>
          <cell r="I169">
            <v>0</v>
          </cell>
        </row>
        <row r="170">
          <cell r="A170">
            <v>39771</v>
          </cell>
          <cell r="I170">
            <v>0</v>
          </cell>
        </row>
        <row r="171">
          <cell r="A171">
            <v>39773</v>
          </cell>
          <cell r="I171">
            <v>0</v>
          </cell>
        </row>
        <row r="172">
          <cell r="A172">
            <v>39777</v>
          </cell>
          <cell r="I172">
            <v>0</v>
          </cell>
        </row>
        <row r="173">
          <cell r="A173">
            <v>39778</v>
          </cell>
          <cell r="I173">
            <v>0</v>
          </cell>
        </row>
        <row r="174">
          <cell r="A174">
            <v>39779</v>
          </cell>
          <cell r="I174">
            <v>0</v>
          </cell>
        </row>
        <row r="175">
          <cell r="A175">
            <v>39780</v>
          </cell>
          <cell r="I175">
            <v>0</v>
          </cell>
        </row>
        <row r="176">
          <cell r="A176">
            <v>39781</v>
          </cell>
          <cell r="I176">
            <v>0</v>
          </cell>
        </row>
        <row r="177">
          <cell r="A177">
            <v>39782</v>
          </cell>
          <cell r="I177">
            <v>0</v>
          </cell>
        </row>
        <row r="178">
          <cell r="A178">
            <v>39783</v>
          </cell>
          <cell r="I178">
            <v>0</v>
          </cell>
        </row>
        <row r="179">
          <cell r="A179">
            <v>39784</v>
          </cell>
          <cell r="I179">
            <v>0</v>
          </cell>
        </row>
        <row r="180">
          <cell r="A180">
            <v>39785</v>
          </cell>
          <cell r="I180">
            <v>0</v>
          </cell>
        </row>
        <row r="181">
          <cell r="A181">
            <v>39786</v>
          </cell>
          <cell r="I181">
            <v>0</v>
          </cell>
        </row>
        <row r="182">
          <cell r="A182">
            <v>39787</v>
          </cell>
          <cell r="I182">
            <v>0</v>
          </cell>
        </row>
        <row r="183">
          <cell r="A183">
            <v>39788</v>
          </cell>
          <cell r="I183">
            <v>0</v>
          </cell>
        </row>
        <row r="184">
          <cell r="A184">
            <v>39789</v>
          </cell>
          <cell r="I184">
            <v>0</v>
          </cell>
        </row>
        <row r="185">
          <cell r="A185">
            <v>39790</v>
          </cell>
          <cell r="I185">
            <v>0</v>
          </cell>
        </row>
        <row r="186">
          <cell r="A186">
            <v>39791</v>
          </cell>
          <cell r="I186">
            <v>0</v>
          </cell>
        </row>
        <row r="187">
          <cell r="A187">
            <v>39798</v>
          </cell>
          <cell r="I187">
            <v>0</v>
          </cell>
        </row>
        <row r="188">
          <cell r="A188">
            <v>39799</v>
          </cell>
          <cell r="I188">
            <v>0</v>
          </cell>
        </row>
        <row r="189">
          <cell r="A189">
            <v>39801</v>
          </cell>
          <cell r="I189">
            <v>0</v>
          </cell>
        </row>
        <row r="190">
          <cell r="A190">
            <v>39804</v>
          </cell>
          <cell r="I190">
            <v>0</v>
          </cell>
        </row>
        <row r="191">
          <cell r="A191">
            <v>39807</v>
          </cell>
          <cell r="I191">
            <v>0</v>
          </cell>
        </row>
        <row r="192">
          <cell r="A192">
            <v>39808</v>
          </cell>
          <cell r="I192">
            <v>0</v>
          </cell>
        </row>
        <row r="193">
          <cell r="A193">
            <v>39809</v>
          </cell>
          <cell r="I193">
            <v>0</v>
          </cell>
        </row>
        <row r="194">
          <cell r="A194">
            <v>39810</v>
          </cell>
          <cell r="I194">
            <v>0</v>
          </cell>
        </row>
        <row r="195">
          <cell r="A195">
            <v>39812</v>
          </cell>
          <cell r="I195">
            <v>0</v>
          </cell>
        </row>
        <row r="196">
          <cell r="A196">
            <v>39812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4">
          <cell r="I424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6">
          <cell r="I446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0">
          <cell r="I450">
            <v>0</v>
          </cell>
        </row>
        <row r="451">
          <cell r="I451">
            <v>0</v>
          </cell>
        </row>
        <row r="452">
          <cell r="I452">
            <v>0</v>
          </cell>
        </row>
        <row r="453">
          <cell r="I453">
            <v>0</v>
          </cell>
        </row>
        <row r="454">
          <cell r="I454">
            <v>0</v>
          </cell>
        </row>
        <row r="455">
          <cell r="I455">
            <v>0</v>
          </cell>
        </row>
        <row r="456">
          <cell r="I456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71">
          <cell r="I471">
            <v>0</v>
          </cell>
        </row>
        <row r="472">
          <cell r="I472">
            <v>0</v>
          </cell>
        </row>
        <row r="473">
          <cell r="I473">
            <v>0</v>
          </cell>
        </row>
        <row r="474">
          <cell r="I474">
            <v>0</v>
          </cell>
        </row>
        <row r="475">
          <cell r="I475">
            <v>0</v>
          </cell>
        </row>
        <row r="476">
          <cell r="I476">
            <v>0</v>
          </cell>
        </row>
        <row r="477">
          <cell r="I477">
            <v>0</v>
          </cell>
        </row>
        <row r="478">
          <cell r="I478">
            <v>0</v>
          </cell>
        </row>
        <row r="479">
          <cell r="I479">
            <v>0</v>
          </cell>
        </row>
        <row r="480">
          <cell r="I480">
            <v>0</v>
          </cell>
        </row>
        <row r="481">
          <cell r="I481">
            <v>0</v>
          </cell>
        </row>
        <row r="482">
          <cell r="I482">
            <v>0</v>
          </cell>
        </row>
        <row r="483">
          <cell r="I483">
            <v>0</v>
          </cell>
        </row>
        <row r="484">
          <cell r="I484">
            <v>0</v>
          </cell>
        </row>
        <row r="485">
          <cell r="I485">
            <v>0</v>
          </cell>
        </row>
        <row r="486">
          <cell r="I486">
            <v>0</v>
          </cell>
        </row>
        <row r="487">
          <cell r="I487">
            <v>0</v>
          </cell>
        </row>
        <row r="488">
          <cell r="I488">
            <v>0</v>
          </cell>
        </row>
        <row r="489">
          <cell r="I489">
            <v>0</v>
          </cell>
        </row>
        <row r="490">
          <cell r="I490">
            <v>0</v>
          </cell>
        </row>
        <row r="491">
          <cell r="I491">
            <v>0</v>
          </cell>
        </row>
        <row r="492">
          <cell r="I492">
            <v>0</v>
          </cell>
        </row>
        <row r="493">
          <cell r="I493">
            <v>0</v>
          </cell>
        </row>
        <row r="494">
          <cell r="I494">
            <v>0</v>
          </cell>
        </row>
        <row r="495">
          <cell r="I495">
            <v>0</v>
          </cell>
        </row>
        <row r="496">
          <cell r="I496">
            <v>0</v>
          </cell>
        </row>
        <row r="497">
          <cell r="I497">
            <v>0</v>
          </cell>
        </row>
        <row r="498">
          <cell r="I498">
            <v>0</v>
          </cell>
        </row>
        <row r="499">
          <cell r="I499">
            <v>0</v>
          </cell>
        </row>
        <row r="500">
          <cell r="I500">
            <v>0</v>
          </cell>
        </row>
        <row r="501">
          <cell r="I501">
            <v>0</v>
          </cell>
        </row>
        <row r="502">
          <cell r="I502">
            <v>0</v>
          </cell>
        </row>
        <row r="503">
          <cell r="I503">
            <v>0</v>
          </cell>
        </row>
        <row r="504">
          <cell r="I504">
            <v>0</v>
          </cell>
        </row>
        <row r="505">
          <cell r="I505">
            <v>0</v>
          </cell>
        </row>
        <row r="506">
          <cell r="I506">
            <v>0</v>
          </cell>
        </row>
        <row r="507">
          <cell r="I507">
            <v>0</v>
          </cell>
        </row>
        <row r="508">
          <cell r="I508">
            <v>0</v>
          </cell>
        </row>
        <row r="509">
          <cell r="I509">
            <v>0</v>
          </cell>
        </row>
        <row r="510">
          <cell r="I510">
            <v>0</v>
          </cell>
        </row>
        <row r="511">
          <cell r="I511">
            <v>0</v>
          </cell>
        </row>
        <row r="512">
          <cell r="I512">
            <v>0</v>
          </cell>
        </row>
        <row r="513">
          <cell r="I513">
            <v>0</v>
          </cell>
        </row>
        <row r="514">
          <cell r="I514">
            <v>0</v>
          </cell>
        </row>
        <row r="515">
          <cell r="I515">
            <v>0</v>
          </cell>
        </row>
        <row r="516">
          <cell r="I516">
            <v>0</v>
          </cell>
        </row>
        <row r="517">
          <cell r="I517">
            <v>0</v>
          </cell>
        </row>
        <row r="518">
          <cell r="I518">
            <v>0</v>
          </cell>
        </row>
        <row r="519">
          <cell r="I519">
            <v>0</v>
          </cell>
        </row>
        <row r="520">
          <cell r="I520">
            <v>0</v>
          </cell>
        </row>
        <row r="521">
          <cell r="I521">
            <v>0</v>
          </cell>
        </row>
        <row r="522">
          <cell r="I522">
            <v>0</v>
          </cell>
        </row>
        <row r="523">
          <cell r="I523">
            <v>0</v>
          </cell>
        </row>
        <row r="524">
          <cell r="I524">
            <v>0</v>
          </cell>
        </row>
        <row r="525">
          <cell r="I525">
            <v>0</v>
          </cell>
        </row>
        <row r="526">
          <cell r="I526">
            <v>0</v>
          </cell>
        </row>
        <row r="527">
          <cell r="I527">
            <v>0</v>
          </cell>
        </row>
        <row r="528">
          <cell r="I528">
            <v>0</v>
          </cell>
        </row>
        <row r="529">
          <cell r="I529">
            <v>0</v>
          </cell>
        </row>
        <row r="530">
          <cell r="I530">
            <v>0</v>
          </cell>
        </row>
        <row r="531">
          <cell r="I531">
            <v>0</v>
          </cell>
        </row>
        <row r="532">
          <cell r="I532">
            <v>0</v>
          </cell>
        </row>
        <row r="533">
          <cell r="I533">
            <v>0</v>
          </cell>
        </row>
        <row r="534">
          <cell r="I534">
            <v>0</v>
          </cell>
        </row>
        <row r="535">
          <cell r="I535">
            <v>0</v>
          </cell>
        </row>
        <row r="536">
          <cell r="I536">
            <v>0</v>
          </cell>
        </row>
        <row r="537">
          <cell r="I537">
            <v>0</v>
          </cell>
        </row>
      </sheetData>
      <sheetData sheetId="17" refreshError="1"/>
      <sheetData sheetId="18" refreshError="1"/>
      <sheetData sheetId="19" refreshError="1"/>
      <sheetData sheetId="20">
        <row r="22">
          <cell r="A22">
            <v>44104</v>
          </cell>
          <cell r="B22">
            <v>90.18</v>
          </cell>
          <cell r="J22">
            <v>7.1997753481336044</v>
          </cell>
        </row>
        <row r="23">
          <cell r="A23">
            <v>44103</v>
          </cell>
          <cell r="B23">
            <v>90.16</v>
          </cell>
          <cell r="J23">
            <v>7.0732452898171143</v>
          </cell>
        </row>
        <row r="24">
          <cell r="A24">
            <v>44101</v>
          </cell>
          <cell r="B24">
            <v>90.15</v>
          </cell>
          <cell r="J24">
            <v>7.0732452898171143</v>
          </cell>
        </row>
        <row r="25">
          <cell r="A25">
            <v>44102</v>
          </cell>
          <cell r="B25">
            <v>90.15</v>
          </cell>
          <cell r="J25">
            <v>7.0732452898171143</v>
          </cell>
        </row>
        <row r="26">
          <cell r="A26">
            <v>44099</v>
          </cell>
          <cell r="B26">
            <v>90.14</v>
          </cell>
          <cell r="J26">
            <v>7.0732452898171143</v>
          </cell>
        </row>
        <row r="27">
          <cell r="A27">
            <v>44098</v>
          </cell>
          <cell r="B27">
            <v>90.13</v>
          </cell>
          <cell r="J27">
            <v>6.9407754822516363</v>
          </cell>
        </row>
        <row r="28">
          <cell r="A28">
            <v>44097</v>
          </cell>
          <cell r="B28">
            <v>90.12</v>
          </cell>
          <cell r="J28">
            <v>6.7822004632867143</v>
          </cell>
        </row>
        <row r="29">
          <cell r="A29">
            <v>44096</v>
          </cell>
          <cell r="B29">
            <v>90.11</v>
          </cell>
          <cell r="J29">
            <v>6.7822004632867143</v>
          </cell>
        </row>
        <row r="30">
          <cell r="A30">
            <v>44095</v>
          </cell>
          <cell r="B30">
            <v>90.06</v>
          </cell>
          <cell r="J30">
            <v>6.73391967267266</v>
          </cell>
        </row>
        <row r="31">
          <cell r="A31">
            <v>44094</v>
          </cell>
          <cell r="B31">
            <v>90.03</v>
          </cell>
          <cell r="J31">
            <v>6.6394217724498663</v>
          </cell>
        </row>
        <row r="32">
          <cell r="A32">
            <v>44092</v>
          </cell>
          <cell r="B32">
            <v>89.93</v>
          </cell>
          <cell r="J32">
            <v>6.5665762776589149</v>
          </cell>
        </row>
        <row r="33">
          <cell r="A33">
            <v>44093</v>
          </cell>
          <cell r="B33">
            <v>89.93</v>
          </cell>
          <cell r="J33">
            <v>6.6092029436730249</v>
          </cell>
        </row>
        <row r="34">
          <cell r="A34">
            <v>44090</v>
          </cell>
          <cell r="B34">
            <v>89.92</v>
          </cell>
          <cell r="J34">
            <v>6.4984618991858323</v>
          </cell>
        </row>
        <row r="35">
          <cell r="A35">
            <v>44091</v>
          </cell>
          <cell r="B35">
            <v>89.92</v>
          </cell>
          <cell r="J35">
            <v>6.4984618991858323</v>
          </cell>
        </row>
        <row r="36">
          <cell r="A36">
            <v>44089</v>
          </cell>
          <cell r="B36">
            <v>89.89</v>
          </cell>
          <cell r="J36">
            <v>6.4984618991858323</v>
          </cell>
        </row>
        <row r="37">
          <cell r="A37">
            <v>44088</v>
          </cell>
          <cell r="B37">
            <v>89.82</v>
          </cell>
          <cell r="J37">
            <v>6.4930354656393572</v>
          </cell>
        </row>
        <row r="38">
          <cell r="A38">
            <v>44087</v>
          </cell>
          <cell r="B38">
            <v>89.81</v>
          </cell>
          <cell r="J38">
            <v>6.3765280775717086</v>
          </cell>
        </row>
        <row r="39">
          <cell r="A39">
            <v>44085</v>
          </cell>
          <cell r="B39">
            <v>89.78</v>
          </cell>
          <cell r="J39">
            <v>6.2265421216251431</v>
          </cell>
        </row>
        <row r="40">
          <cell r="A40">
            <v>44086</v>
          </cell>
          <cell r="B40">
            <v>89.78</v>
          </cell>
          <cell r="J40">
            <v>6.2265421216251431</v>
          </cell>
        </row>
        <row r="41">
          <cell r="A41">
            <v>44084</v>
          </cell>
          <cell r="B41">
            <v>89.7</v>
          </cell>
          <cell r="J41">
            <v>6.22</v>
          </cell>
        </row>
        <row r="42">
          <cell r="A42">
            <v>44047</v>
          </cell>
          <cell r="B42">
            <v>89.32</v>
          </cell>
          <cell r="J42">
            <v>5.1047673565904406</v>
          </cell>
        </row>
        <row r="43">
          <cell r="A43">
            <v>44048</v>
          </cell>
          <cell r="B43">
            <v>89.32</v>
          </cell>
          <cell r="J43">
            <v>5.1362513709453932</v>
          </cell>
        </row>
        <row r="44">
          <cell r="A44">
            <v>44049</v>
          </cell>
          <cell r="B44">
            <v>89.32</v>
          </cell>
          <cell r="J44">
            <v>5.1871674398435879</v>
          </cell>
        </row>
        <row r="45">
          <cell r="A45">
            <v>44050</v>
          </cell>
          <cell r="B45">
            <v>89.32</v>
          </cell>
          <cell r="J45">
            <v>5.3731878862633859</v>
          </cell>
        </row>
        <row r="46">
          <cell r="A46">
            <v>44051</v>
          </cell>
          <cell r="B46">
            <v>89.32</v>
          </cell>
          <cell r="J46">
            <v>5.3902443741931449</v>
          </cell>
        </row>
        <row r="47">
          <cell r="A47">
            <v>44052</v>
          </cell>
          <cell r="B47">
            <v>89.32</v>
          </cell>
          <cell r="J47">
            <v>5.3902443741931449</v>
          </cell>
        </row>
        <row r="48">
          <cell r="A48">
            <v>44053</v>
          </cell>
          <cell r="B48">
            <v>89.32</v>
          </cell>
          <cell r="J48">
            <v>5.4353184322658104</v>
          </cell>
        </row>
        <row r="49">
          <cell r="A49">
            <v>44054</v>
          </cell>
          <cell r="B49">
            <v>89.32</v>
          </cell>
          <cell r="J49">
            <v>5.4353184322658104</v>
          </cell>
        </row>
        <row r="50">
          <cell r="A50">
            <v>44055</v>
          </cell>
          <cell r="B50">
            <v>89.32</v>
          </cell>
          <cell r="J50">
            <v>5.4969561949907897</v>
          </cell>
        </row>
        <row r="51">
          <cell r="A51">
            <v>44056</v>
          </cell>
          <cell r="B51">
            <v>89.32</v>
          </cell>
          <cell r="J51">
            <v>5.4969561949907897</v>
          </cell>
        </row>
        <row r="52">
          <cell r="A52">
            <v>44057</v>
          </cell>
          <cell r="B52">
            <v>89.32</v>
          </cell>
          <cell r="J52">
            <v>5.56</v>
          </cell>
        </row>
        <row r="53">
          <cell r="A53">
            <v>44059</v>
          </cell>
          <cell r="B53">
            <v>89.32</v>
          </cell>
          <cell r="J53">
            <v>5.5620110683953037</v>
          </cell>
        </row>
        <row r="54">
          <cell r="A54">
            <v>44060</v>
          </cell>
          <cell r="B54">
            <v>89.32</v>
          </cell>
          <cell r="J54">
            <v>5.5620110683953037</v>
          </cell>
        </row>
        <row r="55">
          <cell r="A55">
            <v>44061</v>
          </cell>
          <cell r="B55">
            <v>89.32</v>
          </cell>
          <cell r="J55">
            <v>5.5620110683953037</v>
          </cell>
        </row>
        <row r="56">
          <cell r="A56">
            <v>44062</v>
          </cell>
          <cell r="B56">
            <v>89.32</v>
          </cell>
          <cell r="J56">
            <v>5.5620110683953037</v>
          </cell>
        </row>
        <row r="57">
          <cell r="A57">
            <v>44063</v>
          </cell>
          <cell r="B57">
            <v>89.32</v>
          </cell>
          <cell r="J57">
            <v>5.5620110683953037</v>
          </cell>
        </row>
        <row r="58">
          <cell r="A58">
            <v>44064</v>
          </cell>
          <cell r="B58">
            <v>89.32</v>
          </cell>
          <cell r="J58">
            <v>5.6213388786856084</v>
          </cell>
        </row>
        <row r="59">
          <cell r="A59">
            <v>44065</v>
          </cell>
          <cell r="B59">
            <v>89.32</v>
          </cell>
          <cell r="J59">
            <v>5.6757699186276298</v>
          </cell>
        </row>
        <row r="60">
          <cell r="A60">
            <v>44067</v>
          </cell>
          <cell r="B60">
            <v>89.32</v>
          </cell>
          <cell r="J60">
            <v>5.69</v>
          </cell>
        </row>
        <row r="61">
          <cell r="A61">
            <v>44068</v>
          </cell>
          <cell r="B61">
            <v>89.32</v>
          </cell>
          <cell r="J61">
            <v>5.69</v>
          </cell>
        </row>
        <row r="62">
          <cell r="A62">
            <v>44069</v>
          </cell>
          <cell r="B62">
            <v>89.32</v>
          </cell>
          <cell r="J62">
            <v>5.6904592389859019</v>
          </cell>
          <cell r="AH62">
            <v>4.8165693749999995E-3</v>
          </cell>
        </row>
        <row r="63">
          <cell r="A63">
            <v>44070</v>
          </cell>
          <cell r="B63">
            <v>89.32</v>
          </cell>
          <cell r="J63">
            <v>5.6904592389859019</v>
          </cell>
          <cell r="AH63">
            <v>4.7253275000000003E-3</v>
          </cell>
        </row>
        <row r="64">
          <cell r="A64">
            <v>44071</v>
          </cell>
          <cell r="B64">
            <v>89.32</v>
          </cell>
          <cell r="J64">
            <v>5.7706714694747747</v>
          </cell>
          <cell r="AH64">
            <v>4.6219812500000006E-3</v>
          </cell>
        </row>
        <row r="65">
          <cell r="A65">
            <v>44072</v>
          </cell>
          <cell r="B65">
            <v>89.32</v>
          </cell>
          <cell r="J65">
            <v>5.816989297302392</v>
          </cell>
          <cell r="AH65">
            <v>4.50143625E-3</v>
          </cell>
        </row>
        <row r="66">
          <cell r="A66">
            <v>44073</v>
          </cell>
          <cell r="B66">
            <v>89.32</v>
          </cell>
          <cell r="J66">
            <v>5.82</v>
          </cell>
          <cell r="AH66">
            <v>4.3539231249999999E-3</v>
          </cell>
        </row>
        <row r="67">
          <cell r="A67">
            <v>44074</v>
          </cell>
          <cell r="B67">
            <v>89.32</v>
          </cell>
          <cell r="J67">
            <v>5.8450199026388043</v>
          </cell>
          <cell r="AH67">
            <v>4.1556312499999998E-3</v>
          </cell>
        </row>
        <row r="68">
          <cell r="A68">
            <v>44075</v>
          </cell>
          <cell r="B68">
            <v>89.32</v>
          </cell>
          <cell r="J68">
            <v>5.95</v>
          </cell>
        </row>
        <row r="69">
          <cell r="A69">
            <v>44076</v>
          </cell>
          <cell r="B69">
            <v>89.32</v>
          </cell>
          <cell r="J69">
            <v>5.95</v>
          </cell>
        </row>
        <row r="70">
          <cell r="A70">
            <v>44078</v>
          </cell>
          <cell r="B70">
            <v>89.32</v>
          </cell>
          <cell r="J70">
            <v>5.95</v>
          </cell>
        </row>
        <row r="71">
          <cell r="A71">
            <v>44079</v>
          </cell>
          <cell r="B71">
            <v>89.32</v>
          </cell>
          <cell r="J71">
            <v>5.95</v>
          </cell>
        </row>
        <row r="72">
          <cell r="A72">
            <v>44080</v>
          </cell>
          <cell r="B72">
            <v>89.32</v>
          </cell>
          <cell r="J72">
            <v>6.0348093405674295</v>
          </cell>
        </row>
        <row r="73">
          <cell r="A73">
            <v>44081</v>
          </cell>
          <cell r="B73">
            <v>89.32</v>
          </cell>
          <cell r="J73">
            <v>6.0399626814140976</v>
          </cell>
        </row>
        <row r="74">
          <cell r="A74">
            <v>44082</v>
          </cell>
          <cell r="B74">
            <v>89.32</v>
          </cell>
          <cell r="J74">
            <v>6.0645376525518913</v>
          </cell>
        </row>
        <row r="75">
          <cell r="A75">
            <v>44083</v>
          </cell>
          <cell r="B75">
            <v>89.32</v>
          </cell>
          <cell r="J75">
            <v>6.2133510218763632</v>
          </cell>
        </row>
        <row r="76">
          <cell r="A76">
            <v>44044</v>
          </cell>
          <cell r="B76">
            <v>89.29</v>
          </cell>
          <cell r="J76">
            <v>5.0309813774841583</v>
          </cell>
        </row>
        <row r="77">
          <cell r="A77">
            <v>44045</v>
          </cell>
          <cell r="B77">
            <v>89.29</v>
          </cell>
          <cell r="J77">
            <v>5.07</v>
          </cell>
        </row>
        <row r="78">
          <cell r="A78">
            <v>44046</v>
          </cell>
          <cell r="B78">
            <v>89.29</v>
          </cell>
          <cell r="J78">
            <v>5.07</v>
          </cell>
        </row>
        <row r="79">
          <cell r="A79">
            <v>44037</v>
          </cell>
          <cell r="B79">
            <v>89.27</v>
          </cell>
          <cell r="J79">
            <v>4.8279044431346012</v>
          </cell>
        </row>
        <row r="80">
          <cell r="A80">
            <v>44038</v>
          </cell>
          <cell r="B80">
            <v>89.27</v>
          </cell>
          <cell r="J80">
            <v>4.83</v>
          </cell>
        </row>
        <row r="81">
          <cell r="A81">
            <v>44039</v>
          </cell>
          <cell r="B81">
            <v>89.27</v>
          </cell>
          <cell r="J81">
            <v>4.83</v>
          </cell>
        </row>
        <row r="82">
          <cell r="A82">
            <v>44040</v>
          </cell>
          <cell r="B82">
            <v>89.27</v>
          </cell>
          <cell r="J82">
            <v>4.83</v>
          </cell>
        </row>
        <row r="83">
          <cell r="A83">
            <v>44041</v>
          </cell>
          <cell r="B83">
            <v>89.27</v>
          </cell>
          <cell r="J83">
            <v>4.95</v>
          </cell>
        </row>
        <row r="84">
          <cell r="A84">
            <v>44042</v>
          </cell>
          <cell r="B84">
            <v>89.27</v>
          </cell>
          <cell r="J84">
            <v>5.0139248895543993</v>
          </cell>
        </row>
        <row r="85">
          <cell r="A85">
            <v>44043</v>
          </cell>
          <cell r="B85">
            <v>89.27</v>
          </cell>
          <cell r="J85">
            <v>5.0139248895543993</v>
          </cell>
        </row>
        <row r="86">
          <cell r="A86">
            <v>44034</v>
          </cell>
          <cell r="B86">
            <v>89.24</v>
          </cell>
          <cell r="J86">
            <v>4.7667958505119765</v>
          </cell>
        </row>
        <row r="87">
          <cell r="A87">
            <v>44035</v>
          </cell>
          <cell r="B87">
            <v>89.24</v>
          </cell>
          <cell r="J87">
            <v>4.7667958505119765</v>
          </cell>
        </row>
        <row r="88">
          <cell r="A88">
            <v>44036</v>
          </cell>
          <cell r="B88">
            <v>89.24</v>
          </cell>
          <cell r="J88">
            <v>4.7667958505119765</v>
          </cell>
        </row>
        <row r="89">
          <cell r="A89">
            <v>44032</v>
          </cell>
          <cell r="B89">
            <v>89.14</v>
          </cell>
          <cell r="J89">
            <v>4.71</v>
          </cell>
        </row>
        <row r="90">
          <cell r="A90">
            <v>44033</v>
          </cell>
          <cell r="B90">
            <v>89.14</v>
          </cell>
          <cell r="J90">
            <v>4.7115741821417627</v>
          </cell>
        </row>
        <row r="91">
          <cell r="A91">
            <v>44031</v>
          </cell>
          <cell r="B91">
            <v>89.07</v>
          </cell>
          <cell r="J91">
            <v>4.5999999999999996</v>
          </cell>
        </row>
        <row r="92">
          <cell r="A92">
            <v>44013</v>
          </cell>
          <cell r="B92">
            <v>88.98</v>
          </cell>
          <cell r="J92">
            <v>4.3727393469931606</v>
          </cell>
        </row>
        <row r="93">
          <cell r="A93">
            <v>44014</v>
          </cell>
          <cell r="B93">
            <v>88.98</v>
          </cell>
          <cell r="J93">
            <v>4.4800000000000004</v>
          </cell>
        </row>
        <row r="94">
          <cell r="A94">
            <v>44015</v>
          </cell>
          <cell r="B94">
            <v>88.98</v>
          </cell>
          <cell r="J94">
            <v>4.4800000000000004</v>
          </cell>
        </row>
        <row r="95">
          <cell r="A95">
            <v>44016</v>
          </cell>
          <cell r="B95">
            <v>88.98</v>
          </cell>
          <cell r="J95">
            <v>4.484</v>
          </cell>
        </row>
        <row r="96">
          <cell r="A96">
            <v>44018</v>
          </cell>
          <cell r="B96">
            <v>88.98</v>
          </cell>
          <cell r="J96">
            <v>4.4864981972254867</v>
          </cell>
        </row>
        <row r="97">
          <cell r="A97">
            <v>44019</v>
          </cell>
          <cell r="B97">
            <v>88.98</v>
          </cell>
          <cell r="J97">
            <v>4.4864981972254867</v>
          </cell>
        </row>
        <row r="98">
          <cell r="A98">
            <v>44020</v>
          </cell>
          <cell r="B98">
            <v>88.98</v>
          </cell>
          <cell r="J98">
            <v>4.4864981972254867</v>
          </cell>
        </row>
        <row r="99">
          <cell r="A99">
            <v>44022</v>
          </cell>
          <cell r="B99">
            <v>88.98</v>
          </cell>
          <cell r="J99">
            <v>4.5128643469931609</v>
          </cell>
        </row>
        <row r="100">
          <cell r="A100">
            <v>44023</v>
          </cell>
          <cell r="B100">
            <v>88.98</v>
          </cell>
          <cell r="J100">
            <v>4.5545585433348394</v>
          </cell>
        </row>
        <row r="101">
          <cell r="A101">
            <v>44024</v>
          </cell>
          <cell r="B101">
            <v>88.98</v>
          </cell>
          <cell r="J101">
            <v>4.5642122304888728</v>
          </cell>
        </row>
        <row r="102">
          <cell r="A102">
            <v>44025</v>
          </cell>
          <cell r="B102">
            <v>88.98</v>
          </cell>
          <cell r="J102">
            <v>4.5969421495036702</v>
          </cell>
        </row>
        <row r="103">
          <cell r="A103">
            <v>44026</v>
          </cell>
          <cell r="B103">
            <v>88.98</v>
          </cell>
          <cell r="J103">
            <v>4.5969421495036702</v>
          </cell>
        </row>
        <row r="104">
          <cell r="A104">
            <v>44028</v>
          </cell>
          <cell r="B104">
            <v>88.98</v>
          </cell>
          <cell r="J104">
            <v>4.5977588502323261</v>
          </cell>
        </row>
        <row r="105">
          <cell r="A105">
            <v>44029</v>
          </cell>
          <cell r="B105">
            <v>88.98</v>
          </cell>
          <cell r="J105">
            <v>4.5977588502323261</v>
          </cell>
        </row>
        <row r="106">
          <cell r="A106">
            <v>44030</v>
          </cell>
          <cell r="B106">
            <v>88.98</v>
          </cell>
          <cell r="J106">
            <v>4.5999999999999996</v>
          </cell>
        </row>
        <row r="107">
          <cell r="A107">
            <v>43775</v>
          </cell>
          <cell r="B107">
            <v>88.94</v>
          </cell>
          <cell r="J107">
            <v>4.3433639922943073</v>
          </cell>
        </row>
        <row r="108">
          <cell r="A108">
            <v>43776</v>
          </cell>
          <cell r="B108">
            <v>88.94</v>
          </cell>
          <cell r="J108">
            <v>4.37</v>
          </cell>
        </row>
        <row r="109">
          <cell r="A109">
            <v>43774</v>
          </cell>
          <cell r="B109">
            <v>88.93</v>
          </cell>
          <cell r="J109">
            <v>4.3433639922943073</v>
          </cell>
        </row>
        <row r="110">
          <cell r="A110">
            <v>43768</v>
          </cell>
          <cell r="B110">
            <v>88.89</v>
          </cell>
          <cell r="J110">
            <v>4.3337103051402739</v>
          </cell>
        </row>
        <row r="111">
          <cell r="A111">
            <v>43769</v>
          </cell>
          <cell r="B111">
            <v>88.89</v>
          </cell>
          <cell r="J111">
            <v>4.3337103051402739</v>
          </cell>
        </row>
        <row r="112">
          <cell r="A112">
            <v>43770</v>
          </cell>
          <cell r="B112">
            <v>88.89</v>
          </cell>
          <cell r="J112">
            <v>4.3433639922943073</v>
          </cell>
        </row>
        <row r="113">
          <cell r="A113">
            <v>43771</v>
          </cell>
          <cell r="B113">
            <v>88.89</v>
          </cell>
          <cell r="J113">
            <v>4.3433639922943073</v>
          </cell>
        </row>
        <row r="114">
          <cell r="A114">
            <v>43765</v>
          </cell>
          <cell r="B114">
            <v>88.87</v>
          </cell>
          <cell r="J114">
            <v>4.26898762331267</v>
          </cell>
        </row>
        <row r="115">
          <cell r="A115">
            <v>43766</v>
          </cell>
          <cell r="B115">
            <v>88.87</v>
          </cell>
          <cell r="J115">
            <v>4.26898762331267</v>
          </cell>
        </row>
        <row r="116">
          <cell r="A116">
            <v>43767</v>
          </cell>
          <cell r="B116">
            <v>88.87</v>
          </cell>
          <cell r="J116">
            <v>4.3337103051402739</v>
          </cell>
        </row>
        <row r="117">
          <cell r="A117">
            <v>43764</v>
          </cell>
          <cell r="B117">
            <v>88.85</v>
          </cell>
          <cell r="J117">
            <v>4.26</v>
          </cell>
        </row>
        <row r="118">
          <cell r="A118">
            <v>43763</v>
          </cell>
          <cell r="B118">
            <v>88.83</v>
          </cell>
          <cell r="J118">
            <v>4.2570228025328571</v>
          </cell>
        </row>
        <row r="119">
          <cell r="A119">
            <v>43762</v>
          </cell>
          <cell r="B119">
            <v>88.79</v>
          </cell>
          <cell r="J119">
            <v>4.2570228025328571</v>
          </cell>
        </row>
        <row r="120">
          <cell r="A120">
            <v>43760</v>
          </cell>
          <cell r="B120">
            <v>88.77</v>
          </cell>
          <cell r="J120">
            <v>4.1754919244441746</v>
          </cell>
        </row>
        <row r="121">
          <cell r="A121">
            <v>43761</v>
          </cell>
          <cell r="B121">
            <v>88.77</v>
          </cell>
          <cell r="J121">
            <v>4.1890868661276848</v>
          </cell>
        </row>
        <row r="122">
          <cell r="A122">
            <v>43759</v>
          </cell>
          <cell r="B122">
            <v>88.76</v>
          </cell>
          <cell r="J122">
            <v>4.1627207163600106</v>
          </cell>
        </row>
        <row r="123">
          <cell r="A123">
            <v>43755</v>
          </cell>
          <cell r="B123">
            <v>88.75</v>
          </cell>
          <cell r="J123">
            <v>4.0708725405681268</v>
          </cell>
        </row>
        <row r="124">
          <cell r="A124">
            <v>43756</v>
          </cell>
          <cell r="B124">
            <v>88.75</v>
          </cell>
          <cell r="J124">
            <v>4.0708725405681268</v>
          </cell>
        </row>
        <row r="125">
          <cell r="A125">
            <v>43757</v>
          </cell>
          <cell r="B125">
            <v>88.75</v>
          </cell>
          <cell r="J125">
            <v>4.16</v>
          </cell>
        </row>
        <row r="126">
          <cell r="A126">
            <v>43758</v>
          </cell>
          <cell r="B126">
            <v>88.75</v>
          </cell>
          <cell r="J126">
            <v>4.16</v>
          </cell>
        </row>
        <row r="127">
          <cell r="A127">
            <v>43751</v>
          </cell>
          <cell r="B127">
            <v>88.73</v>
          </cell>
          <cell r="J127">
            <v>4.0581013324839619</v>
          </cell>
        </row>
        <row r="128">
          <cell r="A128">
            <v>43752</v>
          </cell>
          <cell r="B128">
            <v>88.73</v>
          </cell>
          <cell r="J128">
            <v>4.0581013324839619</v>
          </cell>
        </row>
        <row r="129">
          <cell r="A129">
            <v>43753</v>
          </cell>
          <cell r="B129">
            <v>88.73</v>
          </cell>
          <cell r="J129">
            <v>4.0581013324839619</v>
          </cell>
        </row>
        <row r="130">
          <cell r="A130">
            <v>43754</v>
          </cell>
          <cell r="B130">
            <v>88.73</v>
          </cell>
          <cell r="J130">
            <v>4.0581013324839619</v>
          </cell>
        </row>
        <row r="131">
          <cell r="A131">
            <v>43749</v>
          </cell>
          <cell r="B131">
            <v>88.71</v>
          </cell>
          <cell r="J131">
            <v>4.0581013324839619</v>
          </cell>
        </row>
        <row r="132">
          <cell r="A132">
            <v>43750</v>
          </cell>
          <cell r="B132">
            <v>88.71</v>
          </cell>
          <cell r="J132">
            <v>4.0581013324839619</v>
          </cell>
        </row>
        <row r="133">
          <cell r="A133">
            <v>43747</v>
          </cell>
          <cell r="B133">
            <v>88.69</v>
          </cell>
          <cell r="J133">
            <v>4.0489618661276845</v>
          </cell>
        </row>
        <row r="134">
          <cell r="A134">
            <v>43748</v>
          </cell>
          <cell r="B134">
            <v>88.69</v>
          </cell>
          <cell r="J134">
            <v>4.05</v>
          </cell>
        </row>
        <row r="135">
          <cell r="A135">
            <v>43746</v>
          </cell>
          <cell r="B135">
            <v>88.67</v>
          </cell>
          <cell r="J135">
            <v>4.0489618661276845</v>
          </cell>
        </row>
        <row r="136">
          <cell r="A136">
            <v>43744</v>
          </cell>
          <cell r="B136">
            <v>88.65</v>
          </cell>
          <cell r="J136">
            <v>4.0489618661276845</v>
          </cell>
        </row>
        <row r="137">
          <cell r="A137">
            <v>43745</v>
          </cell>
          <cell r="B137">
            <v>88.65</v>
          </cell>
          <cell r="J137">
            <v>4.0489618661276845</v>
          </cell>
        </row>
        <row r="138">
          <cell r="A138">
            <v>43741</v>
          </cell>
          <cell r="B138">
            <v>88.63</v>
          </cell>
          <cell r="J138">
            <v>4.0489618661276845</v>
          </cell>
        </row>
        <row r="139">
          <cell r="A139">
            <v>43742</v>
          </cell>
          <cell r="B139">
            <v>88.63</v>
          </cell>
          <cell r="J139">
            <v>4.0489618661276845</v>
          </cell>
        </row>
        <row r="140">
          <cell r="A140">
            <v>43743</v>
          </cell>
          <cell r="B140">
            <v>88.63</v>
          </cell>
          <cell r="J140">
            <v>4.0489618661276845</v>
          </cell>
        </row>
        <row r="141">
          <cell r="A141">
            <v>43739</v>
          </cell>
          <cell r="B141">
            <v>88.6</v>
          </cell>
          <cell r="J141">
            <v>4.0461365117041499</v>
          </cell>
        </row>
        <row r="142">
          <cell r="A142">
            <v>43740</v>
          </cell>
          <cell r="B142">
            <v>88.6</v>
          </cell>
          <cell r="J142">
            <v>4.0461365117041499</v>
          </cell>
        </row>
        <row r="143">
          <cell r="A143">
            <v>43738</v>
          </cell>
          <cell r="B143">
            <v>88.57</v>
          </cell>
          <cell r="J143">
            <v>4.0245547127405086</v>
          </cell>
        </row>
        <row r="144">
          <cell r="A144">
            <v>43737</v>
          </cell>
          <cell r="B144">
            <v>88.55</v>
          </cell>
          <cell r="J144">
            <v>4.0245547127405086</v>
          </cell>
        </row>
        <row r="145">
          <cell r="A145">
            <v>43735</v>
          </cell>
          <cell r="B145">
            <v>88.53</v>
          </cell>
          <cell r="J145">
            <v>4.0245547127405086</v>
          </cell>
        </row>
        <row r="146">
          <cell r="A146">
            <v>43736</v>
          </cell>
          <cell r="B146">
            <v>88.53</v>
          </cell>
          <cell r="J146">
            <v>4.0245547127405086</v>
          </cell>
        </row>
        <row r="147">
          <cell r="A147">
            <v>43732</v>
          </cell>
          <cell r="B147">
            <v>88.5</v>
          </cell>
          <cell r="J147">
            <v>3.943156047513833</v>
          </cell>
        </row>
        <row r="148">
          <cell r="A148">
            <v>43733</v>
          </cell>
          <cell r="B148">
            <v>88.5</v>
          </cell>
          <cell r="J148">
            <v>4.0059802449766151</v>
          </cell>
        </row>
        <row r="149">
          <cell r="A149">
            <v>43734</v>
          </cell>
          <cell r="B149">
            <v>88.5</v>
          </cell>
          <cell r="J149">
            <v>4.0059802449766151</v>
          </cell>
        </row>
        <row r="150">
          <cell r="A150">
            <v>43730</v>
          </cell>
          <cell r="B150">
            <v>88.47</v>
          </cell>
          <cell r="J150">
            <v>3.94</v>
          </cell>
        </row>
        <row r="151">
          <cell r="A151">
            <v>43731</v>
          </cell>
          <cell r="B151">
            <v>88.47</v>
          </cell>
          <cell r="J151">
            <v>3.94</v>
          </cell>
        </row>
        <row r="152">
          <cell r="A152">
            <v>43729</v>
          </cell>
          <cell r="B152">
            <v>88.44</v>
          </cell>
          <cell r="J152">
            <v>3.94</v>
          </cell>
        </row>
        <row r="153">
          <cell r="A153">
            <v>43728</v>
          </cell>
          <cell r="B153">
            <v>88.35</v>
          </cell>
          <cell r="J153">
            <v>3.94</v>
          </cell>
        </row>
        <row r="154">
          <cell r="B154">
            <v>88.27</v>
          </cell>
          <cell r="J154">
            <v>3.94</v>
          </cell>
        </row>
        <row r="155">
          <cell r="B155">
            <v>88.17</v>
          </cell>
          <cell r="J155">
            <v>3.9319798861866819</v>
          </cell>
        </row>
        <row r="156">
          <cell r="B156">
            <v>88.1</v>
          </cell>
          <cell r="J156">
            <v>3.9319798861866819</v>
          </cell>
        </row>
        <row r="157">
          <cell r="B157">
            <v>88.08</v>
          </cell>
          <cell r="J157">
            <v>3.8471751570119381</v>
          </cell>
        </row>
        <row r="158">
          <cell r="B158">
            <v>88.07</v>
          </cell>
          <cell r="J158">
            <v>3.8471751570119381</v>
          </cell>
        </row>
        <row r="159">
          <cell r="B159">
            <v>88.07</v>
          </cell>
          <cell r="J159">
            <v>3.8471751570119381</v>
          </cell>
        </row>
        <row r="160">
          <cell r="B160">
            <v>88.06</v>
          </cell>
          <cell r="J160">
            <v>3.8413620180613193</v>
          </cell>
        </row>
        <row r="161">
          <cell r="B161">
            <v>88</v>
          </cell>
          <cell r="J161">
            <v>3.84</v>
          </cell>
        </row>
        <row r="162">
          <cell r="B162">
            <v>87.99</v>
          </cell>
          <cell r="J162">
            <v>3.84</v>
          </cell>
        </row>
        <row r="163">
          <cell r="B163">
            <v>87.97</v>
          </cell>
          <cell r="J163">
            <v>3.84</v>
          </cell>
        </row>
        <row r="164">
          <cell r="B164">
            <v>87.95</v>
          </cell>
          <cell r="J164">
            <v>3.84</v>
          </cell>
        </row>
        <row r="165">
          <cell r="B165">
            <v>87.93</v>
          </cell>
          <cell r="J165">
            <v>3.84</v>
          </cell>
        </row>
        <row r="166">
          <cell r="B166">
            <v>87.91</v>
          </cell>
          <cell r="J166">
            <v>3.84</v>
          </cell>
        </row>
        <row r="167">
          <cell r="B167">
            <v>87.86</v>
          </cell>
          <cell r="J167">
            <v>3.8202240552520434</v>
          </cell>
        </row>
        <row r="168">
          <cell r="B168">
            <v>87.86</v>
          </cell>
          <cell r="J168">
            <v>3.8306296928885337</v>
          </cell>
        </row>
        <row r="169">
          <cell r="B169">
            <v>87.86</v>
          </cell>
          <cell r="J169">
            <v>3.8306296928885337</v>
          </cell>
        </row>
        <row r="170">
          <cell r="B170">
            <v>87.85</v>
          </cell>
          <cell r="J170">
            <v>3.8202240552520434</v>
          </cell>
        </row>
        <row r="171">
          <cell r="B171">
            <v>87.85</v>
          </cell>
          <cell r="J171">
            <v>3.8202240552520434</v>
          </cell>
        </row>
        <row r="172">
          <cell r="B172">
            <v>87.85</v>
          </cell>
          <cell r="J172">
            <v>3.8202240552520434</v>
          </cell>
        </row>
        <row r="173">
          <cell r="B173">
            <v>87.84</v>
          </cell>
          <cell r="J173">
            <v>3.7790863537430579</v>
          </cell>
        </row>
        <row r="174">
          <cell r="B174">
            <v>87.84</v>
          </cell>
          <cell r="J174">
            <v>3.7790863537430579</v>
          </cell>
        </row>
        <row r="175">
          <cell r="B175">
            <v>87.82</v>
          </cell>
          <cell r="J175">
            <v>3.6402832074344356</v>
          </cell>
        </row>
        <row r="176">
          <cell r="B176">
            <v>87.82</v>
          </cell>
          <cell r="J176">
            <v>3.6402832074344356</v>
          </cell>
        </row>
        <row r="177">
          <cell r="B177">
            <v>87.82</v>
          </cell>
          <cell r="J177">
            <v>3.6402832074344356</v>
          </cell>
        </row>
        <row r="178">
          <cell r="B178">
            <v>87.82</v>
          </cell>
          <cell r="J178">
            <v>3.6402832074344356</v>
          </cell>
        </row>
        <row r="179">
          <cell r="B179">
            <v>87.82</v>
          </cell>
          <cell r="J179">
            <v>3.6427898396372127</v>
          </cell>
        </row>
        <row r="180">
          <cell r="B180">
            <v>87.82</v>
          </cell>
          <cell r="J180">
            <v>3.6427898396372127</v>
          </cell>
        </row>
        <row r="181">
          <cell r="B181">
            <v>87.82</v>
          </cell>
          <cell r="J181">
            <v>3.710841750769275</v>
          </cell>
        </row>
        <row r="182">
          <cell r="B182">
            <v>87.82</v>
          </cell>
          <cell r="J182">
            <v>3.710841750769275</v>
          </cell>
        </row>
        <row r="183">
          <cell r="B183">
            <v>87.82</v>
          </cell>
          <cell r="J183">
            <v>3.710841750769275</v>
          </cell>
        </row>
        <row r="184">
          <cell r="B184">
            <v>87.82</v>
          </cell>
          <cell r="J184">
            <v>3.710841750769275</v>
          </cell>
        </row>
        <row r="185">
          <cell r="B185">
            <v>87.82</v>
          </cell>
          <cell r="J185">
            <v>3.7204954379233079</v>
          </cell>
        </row>
        <row r="186">
          <cell r="B186">
            <v>87.82</v>
          </cell>
          <cell r="J186">
            <v>3.74</v>
          </cell>
        </row>
        <row r="187">
          <cell r="B187">
            <v>87.82</v>
          </cell>
          <cell r="J187">
            <v>3.74</v>
          </cell>
        </row>
        <row r="188">
          <cell r="B188">
            <v>87.82</v>
          </cell>
          <cell r="J188">
            <v>3.74</v>
          </cell>
        </row>
        <row r="189">
          <cell r="B189">
            <v>87.82</v>
          </cell>
          <cell r="J189">
            <v>3.7400118247631711</v>
          </cell>
        </row>
        <row r="190">
          <cell r="B190">
            <v>87.82</v>
          </cell>
          <cell r="J190">
            <v>3.7400118247631711</v>
          </cell>
        </row>
        <row r="191">
          <cell r="B191">
            <v>87.82</v>
          </cell>
          <cell r="J191">
            <v>3.7400118247631711</v>
          </cell>
        </row>
        <row r="192">
          <cell r="B192">
            <v>87.82</v>
          </cell>
          <cell r="J192">
            <v>3.7400118247631711</v>
          </cell>
        </row>
        <row r="193">
          <cell r="B193">
            <v>87.81</v>
          </cell>
          <cell r="J193">
            <v>3.5421674242770838</v>
          </cell>
        </row>
        <row r="194">
          <cell r="B194">
            <v>87.81</v>
          </cell>
          <cell r="J194">
            <v>3.5421674242770838</v>
          </cell>
        </row>
        <row r="195">
          <cell r="B195">
            <v>87.81</v>
          </cell>
          <cell r="J195">
            <v>3.5421674242770838</v>
          </cell>
        </row>
        <row r="196">
          <cell r="B196">
            <v>87.81</v>
          </cell>
          <cell r="J196">
            <v>3.5421674242770838</v>
          </cell>
        </row>
        <row r="197">
          <cell r="B197">
            <v>87.81</v>
          </cell>
          <cell r="J197">
            <v>3.5421674242770838</v>
          </cell>
        </row>
        <row r="198">
          <cell r="B198">
            <v>87.81</v>
          </cell>
          <cell r="J198">
            <v>3.5421674242770838</v>
          </cell>
        </row>
        <row r="199">
          <cell r="B199">
            <v>87.81</v>
          </cell>
          <cell r="J199">
            <v>3.5421674242770838</v>
          </cell>
        </row>
        <row r="200">
          <cell r="B200">
            <v>87.81</v>
          </cell>
          <cell r="J200">
            <v>3.5421674242770838</v>
          </cell>
        </row>
        <row r="201">
          <cell r="B201">
            <v>87.81</v>
          </cell>
          <cell r="J201">
            <v>3.5421674242770838</v>
          </cell>
        </row>
        <row r="202">
          <cell r="B202">
            <v>87.81</v>
          </cell>
          <cell r="J202">
            <v>3.5421674242770838</v>
          </cell>
        </row>
        <row r="203">
          <cell r="B203">
            <v>87.81</v>
          </cell>
          <cell r="J203">
            <v>3.5421674242770838</v>
          </cell>
        </row>
        <row r="204">
          <cell r="B204">
            <v>87.81</v>
          </cell>
          <cell r="J204">
            <v>3.5594145360837146</v>
          </cell>
        </row>
        <row r="205">
          <cell r="B205">
            <v>87.81</v>
          </cell>
          <cell r="J205">
            <v>3.5594145360837146</v>
          </cell>
        </row>
        <row r="206">
          <cell r="B206">
            <v>87.81</v>
          </cell>
          <cell r="J206">
            <v>3.5857806858513883</v>
          </cell>
        </row>
        <row r="207">
          <cell r="B207">
            <v>87.81</v>
          </cell>
          <cell r="J207">
            <v>3.5857806858513883</v>
          </cell>
        </row>
        <row r="208">
          <cell r="B208">
            <v>87.81</v>
          </cell>
          <cell r="J208">
            <v>3.5857806858513883</v>
          </cell>
        </row>
        <row r="209">
          <cell r="B209">
            <v>87.81</v>
          </cell>
          <cell r="J209">
            <v>3.6038051870020626</v>
          </cell>
        </row>
        <row r="210">
          <cell r="B210">
            <v>87.81</v>
          </cell>
          <cell r="J210">
            <v>3.6038051870020626</v>
          </cell>
        </row>
        <row r="211">
          <cell r="B211">
            <v>87.81</v>
          </cell>
          <cell r="J211">
            <v>3.6038051870020626</v>
          </cell>
        </row>
        <row r="212">
          <cell r="B212">
            <v>87.81</v>
          </cell>
          <cell r="J212">
            <v>3.6038051870020626</v>
          </cell>
        </row>
        <row r="213">
          <cell r="B213">
            <v>87.81</v>
          </cell>
          <cell r="J213">
            <v>3.64</v>
          </cell>
        </row>
        <row r="214">
          <cell r="B214">
            <v>87.81</v>
          </cell>
          <cell r="J214">
            <v>3.64</v>
          </cell>
        </row>
        <row r="215">
          <cell r="B215">
            <v>87.81</v>
          </cell>
          <cell r="J215">
            <v>3.64</v>
          </cell>
        </row>
        <row r="216">
          <cell r="B216">
            <v>87.81</v>
          </cell>
          <cell r="J216">
            <v>3.64</v>
          </cell>
        </row>
        <row r="217">
          <cell r="B217">
            <v>87.81</v>
          </cell>
          <cell r="J217">
            <v>3.64</v>
          </cell>
        </row>
        <row r="218">
          <cell r="B218">
            <v>87.81</v>
          </cell>
          <cell r="J218">
            <v>3.64</v>
          </cell>
        </row>
        <row r="219">
          <cell r="B219">
            <v>87.81</v>
          </cell>
          <cell r="J219">
            <v>3.64</v>
          </cell>
        </row>
        <row r="220">
          <cell r="B220">
            <v>87.81</v>
          </cell>
          <cell r="J220">
            <v>3.64</v>
          </cell>
        </row>
        <row r="221">
          <cell r="B221">
            <v>87.81</v>
          </cell>
          <cell r="J221">
            <v>3.64</v>
          </cell>
        </row>
        <row r="222">
          <cell r="B222">
            <v>87.81</v>
          </cell>
          <cell r="J222">
            <v>3.6402832074344356</v>
          </cell>
        </row>
        <row r="223">
          <cell r="B223">
            <v>87.81</v>
          </cell>
          <cell r="J223">
            <v>3.6402832074344356</v>
          </cell>
        </row>
        <row r="224">
          <cell r="B224">
            <v>87.81</v>
          </cell>
          <cell r="J224">
            <v>3.6402832074344356</v>
          </cell>
        </row>
        <row r="225">
          <cell r="B225">
            <v>87.81</v>
          </cell>
          <cell r="J225">
            <v>3.6402832074344356</v>
          </cell>
        </row>
        <row r="226">
          <cell r="B226">
            <v>87.8</v>
          </cell>
          <cell r="J226">
            <v>3.5421674242770838</v>
          </cell>
        </row>
        <row r="227">
          <cell r="B227">
            <v>87.8</v>
          </cell>
          <cell r="J227">
            <v>3.5421674242770838</v>
          </cell>
        </row>
        <row r="228">
          <cell r="B228">
            <v>87.8</v>
          </cell>
          <cell r="J228">
            <v>3.5421674242770838</v>
          </cell>
        </row>
        <row r="229">
          <cell r="B229">
            <v>87.8</v>
          </cell>
          <cell r="J229">
            <v>3.5421674242770838</v>
          </cell>
        </row>
        <row r="230">
          <cell r="B230">
            <v>87.8</v>
          </cell>
          <cell r="J230">
            <v>3.5421674242770838</v>
          </cell>
        </row>
        <row r="231">
          <cell r="B231">
            <v>87.79</v>
          </cell>
          <cell r="J231">
            <v>3.5421674242770838</v>
          </cell>
        </row>
        <row r="232">
          <cell r="B232">
            <v>87.78</v>
          </cell>
          <cell r="J232">
            <v>3.54</v>
          </cell>
        </row>
        <row r="233">
          <cell r="B233">
            <v>87.78</v>
          </cell>
          <cell r="J233">
            <v>3.54</v>
          </cell>
        </row>
        <row r="234">
          <cell r="B234">
            <v>87.78</v>
          </cell>
          <cell r="J234">
            <v>3.5421674242770838</v>
          </cell>
        </row>
        <row r="235">
          <cell r="B235">
            <v>87.78</v>
          </cell>
          <cell r="J235">
            <v>3.5421674242770838</v>
          </cell>
        </row>
        <row r="236">
          <cell r="B236">
            <v>87.77</v>
          </cell>
          <cell r="J236">
            <v>3.4915718458513885</v>
          </cell>
        </row>
        <row r="237">
          <cell r="B237">
            <v>87.77</v>
          </cell>
          <cell r="J237">
            <v>3.4915718458513885</v>
          </cell>
        </row>
        <row r="238">
          <cell r="B238">
            <v>87.77</v>
          </cell>
          <cell r="J238">
            <v>3.4915718458513885</v>
          </cell>
        </row>
        <row r="239">
          <cell r="B239">
            <v>87.77</v>
          </cell>
          <cell r="J239">
            <v>3.54</v>
          </cell>
        </row>
        <row r="240">
          <cell r="B240">
            <v>87.77</v>
          </cell>
          <cell r="J240">
            <v>3.54</v>
          </cell>
        </row>
        <row r="241">
          <cell r="B241">
            <v>87.77</v>
          </cell>
          <cell r="J241">
            <v>3.54</v>
          </cell>
        </row>
        <row r="242">
          <cell r="B242">
            <v>87.76</v>
          </cell>
          <cell r="J242">
            <v>3.45</v>
          </cell>
        </row>
        <row r="243">
          <cell r="B243">
            <v>87.76</v>
          </cell>
          <cell r="J243">
            <v>3.45</v>
          </cell>
        </row>
        <row r="244">
          <cell r="B244">
            <v>87.76</v>
          </cell>
          <cell r="J244">
            <v>3.45</v>
          </cell>
        </row>
        <row r="245">
          <cell r="B245">
            <v>87.76</v>
          </cell>
          <cell r="J245">
            <v>3.45</v>
          </cell>
        </row>
        <row r="246">
          <cell r="B246">
            <v>87.76</v>
          </cell>
          <cell r="J246">
            <v>3.4729784091948037</v>
          </cell>
        </row>
        <row r="247">
          <cell r="B247">
            <v>87.76</v>
          </cell>
          <cell r="J247">
            <v>3.4847302148312753</v>
          </cell>
        </row>
        <row r="248">
          <cell r="B248">
            <v>87.76</v>
          </cell>
          <cell r="J248">
            <v>3.4847302148312753</v>
          </cell>
        </row>
        <row r="249">
          <cell r="B249">
            <v>87.76</v>
          </cell>
          <cell r="J249">
            <v>3.4847302148312753</v>
          </cell>
        </row>
        <row r="250">
          <cell r="B250">
            <v>87.76</v>
          </cell>
          <cell r="J250">
            <v>3.4847302148312753</v>
          </cell>
        </row>
        <row r="251">
          <cell r="B251">
            <v>87.76</v>
          </cell>
          <cell r="J251">
            <v>3.4915718458513885</v>
          </cell>
        </row>
        <row r="252">
          <cell r="B252">
            <v>87.75</v>
          </cell>
          <cell r="J252">
            <v>3.45</v>
          </cell>
        </row>
        <row r="253">
          <cell r="B253">
            <v>87.75</v>
          </cell>
          <cell r="J253">
            <v>3.45</v>
          </cell>
        </row>
        <row r="254">
          <cell r="B254">
            <v>87.75</v>
          </cell>
          <cell r="J254">
            <v>3.45</v>
          </cell>
        </row>
        <row r="255">
          <cell r="B255">
            <v>87.75</v>
          </cell>
          <cell r="J255">
            <v>3.45</v>
          </cell>
        </row>
        <row r="256">
          <cell r="B256">
            <v>87.74</v>
          </cell>
          <cell r="J256">
            <v>3.45</v>
          </cell>
        </row>
        <row r="257">
          <cell r="B257">
            <v>87.74</v>
          </cell>
          <cell r="J257">
            <v>3.45</v>
          </cell>
        </row>
        <row r="258">
          <cell r="B258">
            <v>87.74</v>
          </cell>
          <cell r="J258">
            <v>3.45</v>
          </cell>
        </row>
        <row r="259">
          <cell r="B259">
            <v>87.73</v>
          </cell>
          <cell r="J259">
            <v>3.45</v>
          </cell>
        </row>
        <row r="260">
          <cell r="B260">
            <v>87.73</v>
          </cell>
          <cell r="J260">
            <v>3.45</v>
          </cell>
        </row>
        <row r="261">
          <cell r="B261">
            <v>87.72</v>
          </cell>
          <cell r="J261">
            <v>3.4456556858513885</v>
          </cell>
        </row>
        <row r="262">
          <cell r="B262">
            <v>87.71</v>
          </cell>
          <cell r="J262">
            <v>3.4456556858513885</v>
          </cell>
        </row>
        <row r="263">
          <cell r="B263">
            <v>87.65</v>
          </cell>
          <cell r="J263">
            <v>3.4456556858513885</v>
          </cell>
        </row>
        <row r="264">
          <cell r="B264">
            <v>87.65</v>
          </cell>
          <cell r="J264">
            <v>3.4456556858513885</v>
          </cell>
        </row>
        <row r="265">
          <cell r="B265">
            <v>87.58</v>
          </cell>
          <cell r="J265">
            <v>3.4456556858513885</v>
          </cell>
        </row>
        <row r="266">
          <cell r="B266">
            <v>87.53</v>
          </cell>
          <cell r="J266">
            <v>3.4456556858513885</v>
          </cell>
        </row>
        <row r="267">
          <cell r="B267">
            <v>87.5</v>
          </cell>
          <cell r="J267">
            <v>3.4456556858513885</v>
          </cell>
        </row>
        <row r="268">
          <cell r="B268">
            <v>87.49</v>
          </cell>
          <cell r="J268">
            <v>3.4456556858513885</v>
          </cell>
        </row>
        <row r="269">
          <cell r="B269">
            <v>87.49</v>
          </cell>
          <cell r="J269">
            <v>3.4456556858513885</v>
          </cell>
        </row>
        <row r="270">
          <cell r="B270">
            <v>87.49</v>
          </cell>
          <cell r="J270">
            <v>3.4456556858513885</v>
          </cell>
        </row>
        <row r="271">
          <cell r="B271">
            <v>87.45</v>
          </cell>
          <cell r="J271">
            <v>3.4456556858513885</v>
          </cell>
        </row>
        <row r="272">
          <cell r="B272">
            <v>87.45</v>
          </cell>
          <cell r="J272">
            <v>3.4456556858513885</v>
          </cell>
        </row>
        <row r="273">
          <cell r="B273">
            <v>87.43</v>
          </cell>
          <cell r="J273">
            <v>3.4456556858513885</v>
          </cell>
        </row>
        <row r="274">
          <cell r="B274">
            <v>87.42</v>
          </cell>
          <cell r="J274">
            <v>3.4456556858513885</v>
          </cell>
        </row>
        <row r="275">
          <cell r="B275">
            <v>87.38</v>
          </cell>
          <cell r="J275">
            <v>3.4456556858513885</v>
          </cell>
        </row>
        <row r="276">
          <cell r="B276">
            <v>87.38</v>
          </cell>
          <cell r="J276">
            <v>3.4456556858513885</v>
          </cell>
        </row>
        <row r="277">
          <cell r="B277">
            <v>87.37</v>
          </cell>
          <cell r="J277">
            <v>3.4456556858513885</v>
          </cell>
        </row>
        <row r="278">
          <cell r="B278">
            <v>87.37</v>
          </cell>
          <cell r="J278">
            <v>3.4456556858513885</v>
          </cell>
        </row>
        <row r="279">
          <cell r="B279">
            <v>87.35</v>
          </cell>
          <cell r="J279">
            <v>3.4456556858513885</v>
          </cell>
        </row>
        <row r="280">
          <cell r="B280">
            <v>87.35</v>
          </cell>
          <cell r="J280">
            <v>3.4456556858513885</v>
          </cell>
        </row>
        <row r="281">
          <cell r="B281">
            <v>87.32</v>
          </cell>
          <cell r="J281">
            <v>3.4456556858513885</v>
          </cell>
        </row>
        <row r="282">
          <cell r="B282">
            <v>87.31</v>
          </cell>
          <cell r="J282">
            <v>3.4456556858513885</v>
          </cell>
        </row>
        <row r="283">
          <cell r="B283">
            <v>87.31</v>
          </cell>
          <cell r="J283">
            <v>3.4456556858513885</v>
          </cell>
        </row>
        <row r="284">
          <cell r="B284">
            <v>87.27</v>
          </cell>
          <cell r="J284">
            <v>3.4456556858513885</v>
          </cell>
        </row>
        <row r="285">
          <cell r="B285">
            <v>87.27</v>
          </cell>
          <cell r="J285">
            <v>3.4456556858513885</v>
          </cell>
        </row>
        <row r="286">
          <cell r="B286">
            <v>87.26</v>
          </cell>
          <cell r="J286">
            <v>3.4456556858513885</v>
          </cell>
        </row>
        <row r="287">
          <cell r="B287">
            <v>87.25</v>
          </cell>
          <cell r="J287">
            <v>3.4456556858513885</v>
          </cell>
        </row>
        <row r="288">
          <cell r="B288">
            <v>87.24</v>
          </cell>
          <cell r="J288">
            <v>3.3507391542883926</v>
          </cell>
        </row>
        <row r="289">
          <cell r="B289">
            <v>87.24</v>
          </cell>
          <cell r="J289">
            <v>3.3507391542883926</v>
          </cell>
        </row>
        <row r="290">
          <cell r="B290">
            <v>87.24</v>
          </cell>
          <cell r="J290">
            <v>3.3507391542883926</v>
          </cell>
        </row>
        <row r="291">
          <cell r="B291">
            <v>87.24</v>
          </cell>
          <cell r="J291">
            <v>3.3507391542883926</v>
          </cell>
        </row>
        <row r="292">
          <cell r="B292">
            <v>87.24</v>
          </cell>
          <cell r="J292">
            <v>3.3507391542883926</v>
          </cell>
        </row>
        <row r="293">
          <cell r="B293">
            <v>87.24</v>
          </cell>
          <cell r="J293">
            <v>3.3507391542883926</v>
          </cell>
        </row>
        <row r="294">
          <cell r="B294">
            <v>87.24</v>
          </cell>
          <cell r="J294">
            <v>3.3507391542883926</v>
          </cell>
        </row>
        <row r="295">
          <cell r="B295">
            <v>87.24</v>
          </cell>
          <cell r="J295">
            <v>3.3507391542883926</v>
          </cell>
        </row>
        <row r="296">
          <cell r="B296">
            <v>87.24</v>
          </cell>
          <cell r="J296">
            <v>3.3507391542883926</v>
          </cell>
        </row>
        <row r="297">
          <cell r="B297">
            <v>87.24</v>
          </cell>
          <cell r="J297">
            <v>3.3507391542883926</v>
          </cell>
        </row>
        <row r="298">
          <cell r="B298">
            <v>87.24</v>
          </cell>
          <cell r="J298">
            <v>3.3507391542883926</v>
          </cell>
        </row>
        <row r="299">
          <cell r="B299">
            <v>87.24</v>
          </cell>
          <cell r="J299">
            <v>3.3507391542883926</v>
          </cell>
        </row>
        <row r="300">
          <cell r="B300">
            <v>87.24</v>
          </cell>
          <cell r="J300">
            <v>3.3507391542883926</v>
          </cell>
        </row>
        <row r="301">
          <cell r="B301">
            <v>87.24</v>
          </cell>
          <cell r="J301">
            <v>3.3507391542883926</v>
          </cell>
        </row>
        <row r="302">
          <cell r="B302">
            <v>87.24</v>
          </cell>
          <cell r="J302">
            <v>3.3507391542883926</v>
          </cell>
        </row>
        <row r="303">
          <cell r="B303">
            <v>87.24</v>
          </cell>
          <cell r="J303">
            <v>3.4456556858513885</v>
          </cell>
        </row>
        <row r="304">
          <cell r="B304">
            <v>87.24</v>
          </cell>
          <cell r="J304">
            <v>3.4456556858513885</v>
          </cell>
        </row>
        <row r="305">
          <cell r="B305">
            <v>87.23</v>
          </cell>
          <cell r="J305">
            <v>3.3507391542883926</v>
          </cell>
        </row>
        <row r="306">
          <cell r="B306">
            <v>87.23</v>
          </cell>
          <cell r="J306">
            <v>3.3507391542883926</v>
          </cell>
        </row>
        <row r="307">
          <cell r="B307">
            <v>87.23</v>
          </cell>
          <cell r="J307">
            <v>3.3507391542883926</v>
          </cell>
        </row>
        <row r="308">
          <cell r="B308">
            <v>87.23</v>
          </cell>
          <cell r="J308">
            <v>3.3507391542883926</v>
          </cell>
        </row>
        <row r="309">
          <cell r="B309">
            <v>87.23</v>
          </cell>
          <cell r="J309">
            <v>3.3507391542883926</v>
          </cell>
        </row>
        <row r="310">
          <cell r="B310">
            <v>87.22</v>
          </cell>
          <cell r="J310">
            <v>3.3507391542883926</v>
          </cell>
        </row>
        <row r="311">
          <cell r="B311">
            <v>87.22</v>
          </cell>
          <cell r="J311">
            <v>3.3507391542883926</v>
          </cell>
        </row>
        <row r="312">
          <cell r="B312">
            <v>87.22</v>
          </cell>
          <cell r="J312">
            <v>3.3507391542883926</v>
          </cell>
        </row>
        <row r="313">
          <cell r="B313">
            <v>87.21</v>
          </cell>
          <cell r="J313">
            <v>3.3507391542883926</v>
          </cell>
        </row>
        <row r="314">
          <cell r="B314">
            <v>87.2</v>
          </cell>
          <cell r="J314">
            <v>3.3480268106057971</v>
          </cell>
        </row>
        <row r="315">
          <cell r="B315">
            <v>87.2</v>
          </cell>
          <cell r="J315">
            <v>3.35</v>
          </cell>
        </row>
        <row r="316">
          <cell r="B316">
            <v>87.2</v>
          </cell>
          <cell r="J316">
            <v>3.35</v>
          </cell>
        </row>
        <row r="317">
          <cell r="B317">
            <v>87.2</v>
          </cell>
          <cell r="J317">
            <v>3.35</v>
          </cell>
        </row>
        <row r="318">
          <cell r="B318">
            <v>87.2</v>
          </cell>
          <cell r="J318">
            <v>3.35</v>
          </cell>
        </row>
        <row r="319">
          <cell r="B319">
            <v>87.2</v>
          </cell>
          <cell r="J319">
            <v>3.3507391542883926</v>
          </cell>
        </row>
        <row r="320">
          <cell r="B320">
            <v>87.2</v>
          </cell>
          <cell r="J320">
            <v>3.3507391542883926</v>
          </cell>
        </row>
        <row r="321">
          <cell r="B321">
            <v>87.2</v>
          </cell>
          <cell r="J321">
            <v>3.3507391542883926</v>
          </cell>
        </row>
        <row r="322">
          <cell r="B322">
            <v>87.2</v>
          </cell>
          <cell r="J322">
            <v>3.3507391542883926</v>
          </cell>
        </row>
        <row r="323">
          <cell r="B323">
            <v>87.19</v>
          </cell>
          <cell r="J323">
            <v>3.2964834714603213</v>
          </cell>
        </row>
        <row r="324">
          <cell r="B324">
            <v>87.19</v>
          </cell>
          <cell r="J324">
            <v>3.3480268106057971</v>
          </cell>
        </row>
        <row r="325">
          <cell r="B325">
            <v>87.18</v>
          </cell>
          <cell r="J325">
            <v>3.2847316658238497</v>
          </cell>
        </row>
        <row r="326">
          <cell r="B326">
            <v>87.18</v>
          </cell>
          <cell r="J326">
            <v>3.2847316658238497</v>
          </cell>
        </row>
        <row r="327">
          <cell r="B327">
            <v>87.18</v>
          </cell>
          <cell r="J327">
            <v>3.2847316658238497</v>
          </cell>
        </row>
        <row r="328">
          <cell r="B328">
            <v>87.18</v>
          </cell>
          <cell r="J328">
            <v>3.2847316658238497</v>
          </cell>
        </row>
        <row r="329">
          <cell r="B329">
            <v>87.17</v>
          </cell>
          <cell r="J329">
            <v>3.26</v>
          </cell>
        </row>
        <row r="330">
          <cell r="B330">
            <v>87.17</v>
          </cell>
          <cell r="J330">
            <v>3.26</v>
          </cell>
        </row>
        <row r="331">
          <cell r="B331">
            <v>87.17</v>
          </cell>
          <cell r="J331">
            <v>3.26</v>
          </cell>
        </row>
        <row r="332">
          <cell r="B332">
            <v>87.17</v>
          </cell>
          <cell r="J332">
            <v>3.26</v>
          </cell>
        </row>
        <row r="333">
          <cell r="B333">
            <v>87.17</v>
          </cell>
          <cell r="J333">
            <v>3.26</v>
          </cell>
        </row>
        <row r="334">
          <cell r="B334">
            <v>87.17</v>
          </cell>
          <cell r="J334">
            <v>3.26</v>
          </cell>
        </row>
        <row r="335">
          <cell r="B335">
            <v>87.17</v>
          </cell>
          <cell r="J335">
            <v>3.26</v>
          </cell>
        </row>
        <row r="336">
          <cell r="B336">
            <v>87.17</v>
          </cell>
          <cell r="J336">
            <v>3.26</v>
          </cell>
        </row>
        <row r="337">
          <cell r="B337">
            <v>87.17</v>
          </cell>
          <cell r="J337">
            <v>3.26</v>
          </cell>
        </row>
        <row r="338">
          <cell r="B338">
            <v>87.17</v>
          </cell>
          <cell r="J338">
            <v>3.26</v>
          </cell>
        </row>
        <row r="339">
          <cell r="B339">
            <v>87.16</v>
          </cell>
          <cell r="J339">
            <v>3.26</v>
          </cell>
        </row>
        <row r="340">
          <cell r="B340">
            <v>87.16</v>
          </cell>
          <cell r="J340">
            <v>3.26</v>
          </cell>
        </row>
        <row r="341">
          <cell r="B341">
            <v>87.15</v>
          </cell>
          <cell r="J341">
            <v>3.2574089424804344</v>
          </cell>
        </row>
        <row r="342">
          <cell r="B342">
            <v>87.14</v>
          </cell>
          <cell r="J342">
            <v>3.2574089424804344</v>
          </cell>
        </row>
        <row r="343">
          <cell r="B343">
            <v>87.14</v>
          </cell>
          <cell r="J343">
            <v>3.2574089424804344</v>
          </cell>
        </row>
        <row r="344">
          <cell r="B344">
            <v>87.14</v>
          </cell>
          <cell r="J344">
            <v>3.2574089424804344</v>
          </cell>
        </row>
        <row r="345">
          <cell r="B345">
            <v>87.14</v>
          </cell>
          <cell r="J345">
            <v>3.2574089424804344</v>
          </cell>
        </row>
        <row r="346">
          <cell r="B346">
            <v>87.13</v>
          </cell>
          <cell r="J346">
            <v>3.2574089424804344</v>
          </cell>
        </row>
        <row r="347">
          <cell r="B347">
            <v>87.13</v>
          </cell>
          <cell r="J347">
            <v>3.2574089424804344</v>
          </cell>
        </row>
        <row r="348">
          <cell r="B348">
            <v>87.12</v>
          </cell>
          <cell r="J348">
            <v>3.2574089424804344</v>
          </cell>
        </row>
        <row r="349">
          <cell r="B349">
            <v>87.1</v>
          </cell>
          <cell r="J349">
            <v>3.2574089424804344</v>
          </cell>
        </row>
        <row r="350">
          <cell r="B350">
            <v>87.09</v>
          </cell>
          <cell r="J350">
            <v>3.1836509253764071</v>
          </cell>
        </row>
        <row r="351">
          <cell r="B351">
            <v>87.09</v>
          </cell>
          <cell r="J351">
            <v>3.1836509253764071</v>
          </cell>
        </row>
        <row r="352">
          <cell r="B352">
            <v>87.09</v>
          </cell>
          <cell r="J352">
            <v>3.1836509253764071</v>
          </cell>
        </row>
        <row r="353">
          <cell r="B353">
            <v>87.09</v>
          </cell>
          <cell r="J353">
            <v>3.1836509253764071</v>
          </cell>
        </row>
        <row r="354">
          <cell r="B354">
            <v>87.08</v>
          </cell>
          <cell r="J354">
            <v>3.17</v>
          </cell>
        </row>
        <row r="355">
          <cell r="B355">
            <v>87.08</v>
          </cell>
          <cell r="J355">
            <v>3.17</v>
          </cell>
        </row>
        <row r="356">
          <cell r="B356">
            <v>87.08</v>
          </cell>
          <cell r="J356">
            <v>3.17</v>
          </cell>
        </row>
        <row r="357">
          <cell r="B357">
            <v>87.08</v>
          </cell>
          <cell r="J357">
            <v>3.17</v>
          </cell>
        </row>
        <row r="358">
          <cell r="B358">
            <v>87.08</v>
          </cell>
          <cell r="J358">
            <v>3.17</v>
          </cell>
        </row>
        <row r="359">
          <cell r="B359">
            <v>87.08</v>
          </cell>
          <cell r="J359">
            <v>3.17</v>
          </cell>
        </row>
        <row r="360">
          <cell r="B360">
            <v>87.08</v>
          </cell>
          <cell r="J360">
            <v>3.17</v>
          </cell>
        </row>
        <row r="361">
          <cell r="B361">
            <v>87.08</v>
          </cell>
          <cell r="J361">
            <v>3.17</v>
          </cell>
          <cell r="K361">
            <v>190.2</v>
          </cell>
          <cell r="L361">
            <v>0.11887499999999999</v>
          </cell>
          <cell r="M361">
            <v>0.28000000000000003</v>
          </cell>
          <cell r="N361">
            <v>0.56000000000000005</v>
          </cell>
          <cell r="O361" t="str">
            <v>OK</v>
          </cell>
          <cell r="P361">
            <v>52.08</v>
          </cell>
          <cell r="Q361">
            <v>55.955952559391427</v>
          </cell>
          <cell r="R361">
            <v>0.93073207796297441</v>
          </cell>
          <cell r="S361">
            <v>4.3992979502279246</v>
          </cell>
          <cell r="T361" t="str">
            <v>Not OK</v>
          </cell>
        </row>
        <row r="362">
          <cell r="B362">
            <v>87.08</v>
          </cell>
          <cell r="J362">
            <v>3.17</v>
          </cell>
          <cell r="K362">
            <v>190.2</v>
          </cell>
          <cell r="L362">
            <v>0.11887499999999999</v>
          </cell>
          <cell r="M362">
            <v>0.28000000000000003</v>
          </cell>
          <cell r="N362">
            <v>0.56000000000000005</v>
          </cell>
          <cell r="O362" t="str">
            <v>OK</v>
          </cell>
          <cell r="P362">
            <v>52.08</v>
          </cell>
          <cell r="Q362">
            <v>55.955952559391427</v>
          </cell>
          <cell r="R362">
            <v>0.93073207796297441</v>
          </cell>
          <cell r="S362">
            <v>4.3992979502279246</v>
          </cell>
          <cell r="T362" t="str">
            <v>Not OK</v>
          </cell>
        </row>
        <row r="363">
          <cell r="B363">
            <v>87.08</v>
          </cell>
          <cell r="J363">
            <v>3.17</v>
          </cell>
          <cell r="K363">
            <v>190.2</v>
          </cell>
          <cell r="L363">
            <v>0.11887499999999999</v>
          </cell>
          <cell r="M363">
            <v>0.28000000000000003</v>
          </cell>
          <cell r="N363">
            <v>0.56000000000000005</v>
          </cell>
          <cell r="O363" t="str">
            <v>OK</v>
          </cell>
          <cell r="P363">
            <v>52.08</v>
          </cell>
          <cell r="Q363">
            <v>55.955952559391427</v>
          </cell>
          <cell r="R363">
            <v>0.93073207796297441</v>
          </cell>
          <cell r="S363">
            <v>4.3992979502279246</v>
          </cell>
          <cell r="T363" t="str">
            <v>Not OK</v>
          </cell>
        </row>
        <row r="364">
          <cell r="B364">
            <v>87.07</v>
          </cell>
          <cell r="J364">
            <v>3.17</v>
          </cell>
          <cell r="K364">
            <v>190.2</v>
          </cell>
          <cell r="L364">
            <v>0.11887499999999999</v>
          </cell>
          <cell r="M364">
            <v>0.28000000000000003</v>
          </cell>
          <cell r="N364">
            <v>0.56000000000000005</v>
          </cell>
          <cell r="O364" t="str">
            <v>OK</v>
          </cell>
          <cell r="P364">
            <v>52.069999999999993</v>
          </cell>
          <cell r="Q364">
            <v>55.949142414520736</v>
          </cell>
          <cell r="R364">
            <v>0.93066663317588272</v>
          </cell>
          <cell r="S364">
            <v>4.3996073103225513</v>
          </cell>
          <cell r="T364" t="str">
            <v>Not OK</v>
          </cell>
        </row>
        <row r="365">
          <cell r="B365">
            <v>87.06</v>
          </cell>
          <cell r="J365">
            <v>3.17</v>
          </cell>
          <cell r="K365">
            <v>190.2</v>
          </cell>
          <cell r="L365">
            <v>0.11887499999999999</v>
          </cell>
          <cell r="M365">
            <v>0.28000000000000003</v>
          </cell>
          <cell r="N365">
            <v>0.56000000000000005</v>
          </cell>
          <cell r="O365" t="str">
            <v>OK</v>
          </cell>
          <cell r="P365">
            <v>52.06</v>
          </cell>
          <cell r="Q365">
            <v>55.94233406106985</v>
          </cell>
          <cell r="R365">
            <v>0.93060114265465455</v>
          </cell>
          <cell r="S365">
            <v>4.3999169301615408</v>
          </cell>
          <cell r="T365" t="str">
            <v>Not OK</v>
          </cell>
        </row>
        <row r="366">
          <cell r="B366">
            <v>87.06</v>
          </cell>
          <cell r="J366">
            <v>3.17</v>
          </cell>
          <cell r="K366">
            <v>190.2</v>
          </cell>
          <cell r="L366">
            <v>0.11887499999999999</v>
          </cell>
          <cell r="M366">
            <v>0.28000000000000003</v>
          </cell>
          <cell r="N366">
            <v>0.56000000000000005</v>
          </cell>
          <cell r="O366" t="str">
            <v>OK</v>
          </cell>
          <cell r="P366">
            <v>52.06</v>
          </cell>
          <cell r="Q366">
            <v>55.94233406106985</v>
          </cell>
          <cell r="R366">
            <v>0.93060114265465455</v>
          </cell>
          <cell r="S366">
            <v>4.3999169301615408</v>
          </cell>
          <cell r="T366" t="str">
            <v>Not OK</v>
          </cell>
        </row>
        <row r="367">
          <cell r="B367">
            <v>87.06</v>
          </cell>
          <cell r="J367">
            <v>3.17</v>
          </cell>
          <cell r="K367">
            <v>190.2</v>
          </cell>
          <cell r="L367">
            <v>0.11887499999999999</v>
          </cell>
          <cell r="M367">
            <v>0.28000000000000003</v>
          </cell>
          <cell r="N367">
            <v>0.56000000000000005</v>
          </cell>
          <cell r="O367" t="str">
            <v>OK</v>
          </cell>
          <cell r="P367">
            <v>52.06</v>
          </cell>
          <cell r="Q367">
            <v>55.94233406106985</v>
          </cell>
          <cell r="R367">
            <v>0.93060114265465455</v>
          </cell>
          <cell r="S367">
            <v>4.3999169301615408</v>
          </cell>
          <cell r="T367" t="str">
            <v>Not OK</v>
          </cell>
        </row>
        <row r="368">
          <cell r="B368">
            <v>87.06</v>
          </cell>
          <cell r="J368">
            <v>3.17</v>
          </cell>
          <cell r="K368">
            <v>190.2</v>
          </cell>
          <cell r="L368">
            <v>0.11887499999999999</v>
          </cell>
          <cell r="M368">
            <v>0.28000000000000003</v>
          </cell>
          <cell r="N368">
            <v>0.56000000000000005</v>
          </cell>
          <cell r="O368" t="str">
            <v>OK</v>
          </cell>
          <cell r="P368">
            <v>52.06</v>
          </cell>
          <cell r="Q368">
            <v>55.94233406106985</v>
          </cell>
          <cell r="R368">
            <v>0.93060114265465455</v>
          </cell>
          <cell r="S368">
            <v>4.3999169301615408</v>
          </cell>
          <cell r="T368" t="str">
            <v>Not OK</v>
          </cell>
        </row>
        <row r="369">
          <cell r="B369">
            <v>87.06</v>
          </cell>
          <cell r="J369">
            <v>3.17</v>
          </cell>
          <cell r="K369">
            <v>190.2</v>
          </cell>
          <cell r="L369">
            <v>0.11887499999999999</v>
          </cell>
          <cell r="M369">
            <v>0.28000000000000003</v>
          </cell>
          <cell r="N369">
            <v>0.56000000000000005</v>
          </cell>
          <cell r="O369" t="str">
            <v>OK</v>
          </cell>
          <cell r="P369">
            <v>52.06</v>
          </cell>
          <cell r="Q369">
            <v>55.94233406106985</v>
          </cell>
          <cell r="R369">
            <v>0.93060114265465455</v>
          </cell>
          <cell r="S369">
            <v>4.3999169301615408</v>
          </cell>
          <cell r="T369" t="str">
            <v>Not OK</v>
          </cell>
        </row>
        <row r="370">
          <cell r="B370">
            <v>87.06</v>
          </cell>
          <cell r="J370">
            <v>3.17</v>
          </cell>
          <cell r="K370">
            <v>190.2</v>
          </cell>
          <cell r="L370">
            <v>0.11887499999999999</v>
          </cell>
          <cell r="M370">
            <v>0.28000000000000003</v>
          </cell>
          <cell r="N370">
            <v>0.56000000000000005</v>
          </cell>
          <cell r="O370" t="str">
            <v>OK</v>
          </cell>
          <cell r="P370">
            <v>52.06</v>
          </cell>
          <cell r="Q370">
            <v>55.94233406106985</v>
          </cell>
          <cell r="R370">
            <v>0.93060114265465455</v>
          </cell>
          <cell r="S370">
            <v>4.3999169301615408</v>
          </cell>
          <cell r="T370" t="str">
            <v>Not OK</v>
          </cell>
        </row>
        <row r="371">
          <cell r="B371">
            <v>87.06</v>
          </cell>
          <cell r="J371">
            <v>3.17</v>
          </cell>
          <cell r="K371">
            <v>190.2</v>
          </cell>
          <cell r="L371">
            <v>0.11887499999999999</v>
          </cell>
          <cell r="M371">
            <v>0.28000000000000003</v>
          </cell>
          <cell r="N371">
            <v>0.56000000000000005</v>
          </cell>
          <cell r="O371" t="str">
            <v>OK</v>
          </cell>
          <cell r="P371">
            <v>52.06</v>
          </cell>
          <cell r="Q371">
            <v>55.94233406106985</v>
          </cell>
          <cell r="R371">
            <v>0.93060114265465455</v>
          </cell>
          <cell r="S371">
            <v>4.3999169301615408</v>
          </cell>
          <cell r="T371" t="str">
            <v>Not OK</v>
          </cell>
        </row>
        <row r="372">
          <cell r="B372">
            <v>87.06</v>
          </cell>
          <cell r="J372">
            <v>3.17</v>
          </cell>
          <cell r="K372">
            <v>190.2</v>
          </cell>
          <cell r="L372">
            <v>0.11887499999999999</v>
          </cell>
          <cell r="M372">
            <v>0.28000000000000003</v>
          </cell>
          <cell r="N372">
            <v>0.56000000000000005</v>
          </cell>
          <cell r="O372" t="str">
            <v>OK</v>
          </cell>
          <cell r="P372">
            <v>52.06</v>
          </cell>
          <cell r="Q372">
            <v>55.94233406106985</v>
          </cell>
          <cell r="R372">
            <v>0.93060114265465455</v>
          </cell>
          <cell r="S372">
            <v>4.3999169301615408</v>
          </cell>
          <cell r="T372" t="str">
            <v>Not OK</v>
          </cell>
        </row>
        <row r="373">
          <cell r="B373">
            <v>87.04</v>
          </cell>
          <cell r="J373">
            <v>3.1656561132488634</v>
          </cell>
          <cell r="K373">
            <v>189.9393667949318</v>
          </cell>
          <cell r="L373">
            <v>0.11871210424683237</v>
          </cell>
          <cell r="M373">
            <v>0.28000000000000003</v>
          </cell>
          <cell r="N373">
            <v>0.56000000000000005</v>
          </cell>
          <cell r="O373" t="str">
            <v>OK</v>
          </cell>
          <cell r="P373">
            <v>52.040000000000006</v>
          </cell>
          <cell r="Q373">
            <v>55.928722731044168</v>
          </cell>
          <cell r="R373">
            <v>0.93047002432462733</v>
          </cell>
          <cell r="S373">
            <v>4.3945068444659459</v>
          </cell>
          <cell r="T373" t="str">
            <v>Not OK</v>
          </cell>
        </row>
        <row r="374">
          <cell r="B374">
            <v>87.04</v>
          </cell>
          <cell r="J374">
            <v>3.17</v>
          </cell>
          <cell r="K374">
            <v>190.2</v>
          </cell>
          <cell r="L374">
            <v>0.11887499999999999</v>
          </cell>
          <cell r="M374">
            <v>0.28000000000000003</v>
          </cell>
          <cell r="N374">
            <v>0.56000000000000005</v>
          </cell>
          <cell r="O374" t="str">
            <v>OK</v>
          </cell>
          <cell r="P374">
            <v>52.040000000000006</v>
          </cell>
          <cell r="Q374">
            <v>55.928722731044168</v>
          </cell>
          <cell r="R374">
            <v>0.93047002432462733</v>
          </cell>
          <cell r="S374">
            <v>4.4005369498774467</v>
          </cell>
          <cell r="T374" t="str">
            <v>Not OK</v>
          </cell>
        </row>
        <row r="375">
          <cell r="B375">
            <v>87.03</v>
          </cell>
          <cell r="J375">
            <v>3.1656561132488634</v>
          </cell>
          <cell r="K375">
            <v>189.9393667949318</v>
          </cell>
          <cell r="L375">
            <v>0.11871210424683237</v>
          </cell>
          <cell r="M375">
            <v>0.28000000000000003</v>
          </cell>
          <cell r="N375">
            <v>0.56000000000000005</v>
          </cell>
          <cell r="O375" t="str">
            <v>OK</v>
          </cell>
          <cell r="P375">
            <v>52.03</v>
          </cell>
          <cell r="Q375">
            <v>55.921919755778084</v>
          </cell>
          <cell r="R375">
            <v>0.93040439647324602</v>
          </cell>
          <cell r="S375">
            <v>4.39481681940069</v>
          </cell>
          <cell r="T375" t="str">
            <v>Not OK</v>
          </cell>
        </row>
        <row r="376">
          <cell r="B376">
            <v>87.03</v>
          </cell>
          <cell r="J376">
            <v>3.1656561132488634</v>
          </cell>
          <cell r="K376">
            <v>189.9393667949318</v>
          </cell>
          <cell r="L376">
            <v>0.11871210424683237</v>
          </cell>
          <cell r="M376">
            <v>0.28000000000000003</v>
          </cell>
          <cell r="N376">
            <v>0.56000000000000005</v>
          </cell>
          <cell r="O376" t="str">
            <v>OK</v>
          </cell>
          <cell r="P376">
            <v>52.03</v>
          </cell>
          <cell r="Q376">
            <v>55.921919755778084</v>
          </cell>
          <cell r="R376">
            <v>0.93040439647324602</v>
          </cell>
          <cell r="S376">
            <v>4.39481681940069</v>
          </cell>
          <cell r="T376" t="str">
            <v>Not OK</v>
          </cell>
        </row>
        <row r="377">
          <cell r="B377">
            <v>87.03</v>
          </cell>
          <cell r="J377">
            <v>3.1656561132488634</v>
          </cell>
          <cell r="K377">
            <v>189.9393667949318</v>
          </cell>
          <cell r="L377">
            <v>0.11871210424683237</v>
          </cell>
          <cell r="M377">
            <v>0.28000000000000003</v>
          </cell>
          <cell r="N377">
            <v>0.56000000000000005</v>
          </cell>
          <cell r="O377" t="str">
            <v>OK</v>
          </cell>
          <cell r="P377">
            <v>52.03</v>
          </cell>
          <cell r="Q377">
            <v>55.921919755778084</v>
          </cell>
          <cell r="R377">
            <v>0.93040439647324602</v>
          </cell>
          <cell r="S377">
            <v>4.39481681940069</v>
          </cell>
          <cell r="T377" t="str">
            <v>Not OK</v>
          </cell>
        </row>
        <row r="378">
          <cell r="B378">
            <v>87.03</v>
          </cell>
          <cell r="J378">
            <v>3.1656561132488634</v>
          </cell>
          <cell r="K378">
            <v>189.9393667949318</v>
          </cell>
          <cell r="L378">
            <v>0.11871210424683237</v>
          </cell>
          <cell r="M378">
            <v>0.28000000000000003</v>
          </cell>
          <cell r="N378">
            <v>0.56000000000000005</v>
          </cell>
          <cell r="O378" t="str">
            <v>OK</v>
          </cell>
          <cell r="P378">
            <v>52.03</v>
          </cell>
          <cell r="Q378">
            <v>55.921919755778084</v>
          </cell>
          <cell r="R378">
            <v>0.93040439647324602</v>
          </cell>
          <cell r="S378">
            <v>4.39481681940069</v>
          </cell>
          <cell r="T378" t="str">
            <v>Not OK</v>
          </cell>
        </row>
        <row r="379">
          <cell r="B379">
            <v>87.03</v>
          </cell>
          <cell r="J379">
            <v>3.1656561132488634</v>
          </cell>
          <cell r="K379">
            <v>189.9393667949318</v>
          </cell>
          <cell r="L379">
            <v>0.11871210424683237</v>
          </cell>
          <cell r="M379">
            <v>0.28000000000000003</v>
          </cell>
          <cell r="N379">
            <v>0.56000000000000005</v>
          </cell>
          <cell r="O379" t="str">
            <v>OK</v>
          </cell>
          <cell r="P379">
            <v>52.03</v>
          </cell>
          <cell r="Q379">
            <v>55.921919755778084</v>
          </cell>
          <cell r="R379">
            <v>0.93040439647324602</v>
          </cell>
          <cell r="S379">
            <v>4.39481681940069</v>
          </cell>
          <cell r="T379" t="str">
            <v>Not OK</v>
          </cell>
        </row>
        <row r="380">
          <cell r="B380">
            <v>87.02</v>
          </cell>
          <cell r="J380">
            <v>3.07547167848805</v>
          </cell>
          <cell r="K380">
            <v>184.528300709283</v>
          </cell>
          <cell r="L380">
            <v>0.11533018794330188</v>
          </cell>
          <cell r="M380">
            <v>0.28000000000000003</v>
          </cell>
          <cell r="N380">
            <v>0.56000000000000005</v>
          </cell>
          <cell r="O380" t="str">
            <v>OK</v>
          </cell>
          <cell r="P380">
            <v>52.019999999999996</v>
          </cell>
          <cell r="Q380">
            <v>55.915118574549254</v>
          </cell>
          <cell r="R380">
            <v>0.93033872280256258</v>
          </cell>
          <cell r="S380">
            <v>4.269916976448342</v>
          </cell>
          <cell r="T380" t="str">
            <v>Not OK</v>
          </cell>
        </row>
        <row r="381">
          <cell r="B381">
            <v>87.02</v>
          </cell>
          <cell r="J381">
            <v>3.07547167848805</v>
          </cell>
          <cell r="K381">
            <v>184.528300709283</v>
          </cell>
          <cell r="L381">
            <v>0.11533018794330188</v>
          </cell>
          <cell r="M381">
            <v>0.28000000000000003</v>
          </cell>
          <cell r="N381">
            <v>0.56000000000000005</v>
          </cell>
          <cell r="O381" t="str">
            <v>OK</v>
          </cell>
          <cell r="P381">
            <v>52.019999999999996</v>
          </cell>
          <cell r="Q381">
            <v>55.915118574549254</v>
          </cell>
          <cell r="R381">
            <v>0.93033872280256258</v>
          </cell>
          <cell r="S381">
            <v>4.269916976448342</v>
          </cell>
          <cell r="T381" t="str">
            <v>Not OK</v>
          </cell>
        </row>
        <row r="382">
          <cell r="B382">
            <v>87.02</v>
          </cell>
          <cell r="J382">
            <v>3.07547167848805</v>
          </cell>
          <cell r="K382">
            <v>184.528300709283</v>
          </cell>
          <cell r="L382">
            <v>0.11533018794330188</v>
          </cell>
          <cell r="M382">
            <v>0.28000000000000003</v>
          </cell>
          <cell r="N382">
            <v>0.56000000000000005</v>
          </cell>
          <cell r="O382" t="str">
            <v>OK</v>
          </cell>
          <cell r="P382">
            <v>52.019999999999996</v>
          </cell>
          <cell r="Q382">
            <v>55.915118574549254</v>
          </cell>
          <cell r="R382">
            <v>0.93033872280256258</v>
          </cell>
          <cell r="S382">
            <v>4.269916976448342</v>
          </cell>
          <cell r="T382" t="str">
            <v>Not OK</v>
          </cell>
        </row>
        <row r="383">
          <cell r="B383">
            <v>87.02</v>
          </cell>
          <cell r="J383">
            <v>3.07547167848805</v>
          </cell>
          <cell r="K383">
            <v>184.528300709283</v>
          </cell>
          <cell r="L383">
            <v>0.11533018794330188</v>
          </cell>
          <cell r="M383">
            <v>0.28000000000000003</v>
          </cell>
          <cell r="N383">
            <v>0.56000000000000005</v>
          </cell>
          <cell r="O383" t="str">
            <v>OK</v>
          </cell>
          <cell r="P383">
            <v>52.019999999999996</v>
          </cell>
          <cell r="Q383">
            <v>55.915118574549254</v>
          </cell>
          <cell r="R383">
            <v>0.93033872280256258</v>
          </cell>
          <cell r="S383">
            <v>4.269916976448342</v>
          </cell>
          <cell r="T383" t="str">
            <v>Not OK</v>
          </cell>
        </row>
        <row r="384">
          <cell r="B384">
            <v>87.02</v>
          </cell>
          <cell r="J384">
            <v>3.07547167848805</v>
          </cell>
          <cell r="K384">
            <v>184.528300709283</v>
          </cell>
          <cell r="L384">
            <v>0.11533018794330188</v>
          </cell>
          <cell r="M384">
            <v>0.28000000000000003</v>
          </cell>
          <cell r="N384">
            <v>0.56000000000000005</v>
          </cell>
          <cell r="O384" t="str">
            <v>OK</v>
          </cell>
          <cell r="P384">
            <v>52.019999999999996</v>
          </cell>
          <cell r="Q384">
            <v>55.915118574549254</v>
          </cell>
          <cell r="R384">
            <v>0.93033872280256258</v>
          </cell>
          <cell r="S384">
            <v>4.269916976448342</v>
          </cell>
          <cell r="T384" t="str">
            <v>Not OK</v>
          </cell>
        </row>
        <row r="385">
          <cell r="B385">
            <v>87.02</v>
          </cell>
          <cell r="J385">
            <v>3.07547167848805</v>
          </cell>
          <cell r="K385">
            <v>184.528300709283</v>
          </cell>
          <cell r="L385">
            <v>0.11533018794330188</v>
          </cell>
          <cell r="M385">
            <v>0.28000000000000003</v>
          </cell>
          <cell r="N385">
            <v>0.56000000000000005</v>
          </cell>
          <cell r="O385" t="str">
            <v>OK</v>
          </cell>
          <cell r="P385">
            <v>52.019999999999996</v>
          </cell>
          <cell r="Q385">
            <v>55.915118574549254</v>
          </cell>
          <cell r="R385">
            <v>0.93033872280256258</v>
          </cell>
          <cell r="S385">
            <v>4.269916976448342</v>
          </cell>
          <cell r="T385" t="str">
            <v>Not OK</v>
          </cell>
        </row>
        <row r="386">
          <cell r="B386">
            <v>87.02</v>
          </cell>
          <cell r="J386">
            <v>3.07547167848805</v>
          </cell>
          <cell r="K386">
            <v>184.528300709283</v>
          </cell>
          <cell r="L386">
            <v>0.11533018794330188</v>
          </cell>
          <cell r="M386">
            <v>0.28000000000000003</v>
          </cell>
          <cell r="N386">
            <v>0.56000000000000005</v>
          </cell>
          <cell r="O386" t="str">
            <v>OK</v>
          </cell>
          <cell r="P386">
            <v>52.019999999999996</v>
          </cell>
          <cell r="Q386">
            <v>55.915118574549254</v>
          </cell>
          <cell r="R386">
            <v>0.93033872280256258</v>
          </cell>
          <cell r="S386">
            <v>4.269916976448342</v>
          </cell>
          <cell r="T386" t="str">
            <v>Not OK</v>
          </cell>
        </row>
        <row r="387">
          <cell r="B387">
            <v>87.02</v>
          </cell>
          <cell r="J387">
            <v>3.08</v>
          </cell>
          <cell r="K387">
            <v>184.8</v>
          </cell>
          <cell r="L387">
            <v>0.11550000000000001</v>
          </cell>
          <cell r="M387">
            <v>0.28000000000000003</v>
          </cell>
          <cell r="N387">
            <v>0.56000000000000005</v>
          </cell>
          <cell r="O387" t="str">
            <v>OK</v>
          </cell>
          <cell r="P387">
            <v>52.019999999999996</v>
          </cell>
          <cell r="Q387">
            <v>55.915118574549254</v>
          </cell>
          <cell r="R387">
            <v>0.93033872280256258</v>
          </cell>
          <cell r="S387">
            <v>4.2762039980567463</v>
          </cell>
          <cell r="T387" t="str">
            <v>Not OK</v>
          </cell>
        </row>
        <row r="388">
          <cell r="B388">
            <v>87.02</v>
          </cell>
          <cell r="J388">
            <v>3.08</v>
          </cell>
          <cell r="K388">
            <v>184.8</v>
          </cell>
          <cell r="L388">
            <v>0.11550000000000001</v>
          </cell>
          <cell r="M388">
            <v>0.28000000000000003</v>
          </cell>
          <cell r="N388">
            <v>0.56000000000000005</v>
          </cell>
          <cell r="O388" t="str">
            <v>OK</v>
          </cell>
          <cell r="P388">
            <v>52.019999999999996</v>
          </cell>
          <cell r="Q388">
            <v>55.915118574549254</v>
          </cell>
          <cell r="R388">
            <v>0.93033872280256258</v>
          </cell>
          <cell r="S388">
            <v>4.2762039980567463</v>
          </cell>
          <cell r="T388" t="str">
            <v>Not OK</v>
          </cell>
        </row>
        <row r="389">
          <cell r="B389">
            <v>87.02</v>
          </cell>
          <cell r="J389">
            <v>3.08</v>
          </cell>
          <cell r="K389">
            <v>184.8</v>
          </cell>
          <cell r="L389">
            <v>0.11550000000000001</v>
          </cell>
          <cell r="M389">
            <v>0.28000000000000003</v>
          </cell>
          <cell r="N389">
            <v>0.56000000000000005</v>
          </cell>
          <cell r="O389" t="str">
            <v>OK</v>
          </cell>
          <cell r="P389">
            <v>52.019999999999996</v>
          </cell>
          <cell r="Q389">
            <v>55.915118574549254</v>
          </cell>
          <cell r="R389">
            <v>0.93033872280256258</v>
          </cell>
          <cell r="S389">
            <v>4.2762039980567463</v>
          </cell>
          <cell r="T389" t="str">
            <v>Not OK</v>
          </cell>
        </row>
        <row r="390">
          <cell r="B390">
            <v>87.02</v>
          </cell>
          <cell r="J390">
            <v>3.08</v>
          </cell>
          <cell r="K390">
            <v>184.8</v>
          </cell>
          <cell r="L390">
            <v>0.11550000000000001</v>
          </cell>
          <cell r="M390">
            <v>0.28000000000000003</v>
          </cell>
          <cell r="N390">
            <v>0.56000000000000005</v>
          </cell>
          <cell r="O390" t="str">
            <v>OK</v>
          </cell>
          <cell r="P390">
            <v>52.019999999999996</v>
          </cell>
          <cell r="Q390">
            <v>55.915118574549254</v>
          </cell>
          <cell r="R390">
            <v>0.93033872280256258</v>
          </cell>
          <cell r="S390">
            <v>4.2762039980567463</v>
          </cell>
          <cell r="T390" t="str">
            <v>Not OK</v>
          </cell>
        </row>
        <row r="391">
          <cell r="B391">
            <v>87.02</v>
          </cell>
          <cell r="J391">
            <v>3.08</v>
          </cell>
          <cell r="K391">
            <v>184.8</v>
          </cell>
          <cell r="L391">
            <v>0.11550000000000001</v>
          </cell>
          <cell r="M391">
            <v>0.28000000000000003</v>
          </cell>
          <cell r="N391">
            <v>0.56000000000000005</v>
          </cell>
          <cell r="O391" t="str">
            <v>OK</v>
          </cell>
          <cell r="P391">
            <v>52.019999999999996</v>
          </cell>
          <cell r="Q391">
            <v>55.915118574549254</v>
          </cell>
          <cell r="R391">
            <v>0.93033872280256258</v>
          </cell>
          <cell r="S391">
            <v>4.2762039980567463</v>
          </cell>
          <cell r="T391" t="str">
            <v>Not OK</v>
          </cell>
        </row>
        <row r="392">
          <cell r="B392">
            <v>87.02</v>
          </cell>
          <cell r="J392">
            <v>3.0886406277372327</v>
          </cell>
          <cell r="K392">
            <v>185.31843766423395</v>
          </cell>
          <cell r="L392">
            <v>0.11582402354014622</v>
          </cell>
          <cell r="M392">
            <v>0.28000000000000003</v>
          </cell>
          <cell r="N392">
            <v>0.56000000000000005</v>
          </cell>
          <cell r="O392" t="str">
            <v>OK</v>
          </cell>
          <cell r="P392">
            <v>52.019999999999996</v>
          </cell>
          <cell r="Q392">
            <v>55.915118574549254</v>
          </cell>
          <cell r="R392">
            <v>0.93033872280256258</v>
          </cell>
          <cell r="S392">
            <v>4.2882004548345627</v>
          </cell>
          <cell r="T392" t="str">
            <v>Not OK</v>
          </cell>
        </row>
        <row r="393">
          <cell r="B393">
            <v>87.02</v>
          </cell>
          <cell r="J393">
            <v>3.1145462074679369</v>
          </cell>
          <cell r="K393">
            <v>186.8727724480762</v>
          </cell>
          <cell r="L393">
            <v>0.11679548278004763</v>
          </cell>
          <cell r="M393">
            <v>0.28000000000000003</v>
          </cell>
          <cell r="N393">
            <v>0.56000000000000005</v>
          </cell>
          <cell r="O393" t="str">
            <v>OK</v>
          </cell>
          <cell r="P393">
            <v>52.019999999999996</v>
          </cell>
          <cell r="Q393">
            <v>55.915118574549254</v>
          </cell>
          <cell r="R393">
            <v>0.93033872280256258</v>
          </cell>
          <cell r="S393">
            <v>4.3241671897749576</v>
          </cell>
          <cell r="T393" t="str">
            <v>Not OK</v>
          </cell>
        </row>
        <row r="394">
          <cell r="B394">
            <v>87.02</v>
          </cell>
          <cell r="J394">
            <v>3.1145462074679369</v>
          </cell>
          <cell r="K394">
            <v>186.8727724480762</v>
          </cell>
          <cell r="L394">
            <v>0.11679548278004763</v>
          </cell>
          <cell r="M394">
            <v>0.28000000000000003</v>
          </cell>
          <cell r="N394">
            <v>0.56000000000000005</v>
          </cell>
          <cell r="O394" t="str">
            <v>OK</v>
          </cell>
          <cell r="P394">
            <v>52.019999999999996</v>
          </cell>
          <cell r="Q394">
            <v>55.915118574549254</v>
          </cell>
          <cell r="R394">
            <v>0.93033872280256258</v>
          </cell>
          <cell r="S394">
            <v>4.3241671897749576</v>
          </cell>
          <cell r="T394" t="str">
            <v>Not OK</v>
          </cell>
        </row>
        <row r="395">
          <cell r="B395">
            <v>87.02</v>
          </cell>
          <cell r="J395">
            <v>3.1656561132488634</v>
          </cell>
          <cell r="K395">
            <v>189.9393667949318</v>
          </cell>
          <cell r="L395">
            <v>0.11871210424683237</v>
          </cell>
          <cell r="M395">
            <v>0.28000000000000003</v>
          </cell>
          <cell r="N395">
            <v>0.56000000000000005</v>
          </cell>
          <cell r="O395" t="str">
            <v>OK</v>
          </cell>
          <cell r="P395">
            <v>52.019999999999996</v>
          </cell>
          <cell r="Q395">
            <v>55.915118574549254</v>
          </cell>
          <cell r="R395">
            <v>0.93033872280256258</v>
          </cell>
          <cell r="S395">
            <v>4.395127054528432</v>
          </cell>
          <cell r="T395" t="str">
            <v>Not OK</v>
          </cell>
        </row>
        <row r="396">
          <cell r="B396">
            <v>87</v>
          </cell>
          <cell r="J396">
            <v>3.07547167848805</v>
          </cell>
          <cell r="K396">
            <v>184.528300709283</v>
          </cell>
          <cell r="L396">
            <v>0.11533018794330188</v>
          </cell>
          <cell r="M396">
            <v>0.28000000000000003</v>
          </cell>
          <cell r="N396">
            <v>0.56000000000000005</v>
          </cell>
          <cell r="O396" t="str">
            <v>OK</v>
          </cell>
          <cell r="P396">
            <v>52</v>
          </cell>
          <cell r="Q396">
            <v>55.901521596822391</v>
          </cell>
          <cell r="R396">
            <v>0.93020723791811477</v>
          </cell>
          <cell r="S396">
            <v>4.2705205296323676</v>
          </cell>
          <cell r="T396" t="str">
            <v>Not OK</v>
          </cell>
        </row>
        <row r="397">
          <cell r="B397">
            <v>87</v>
          </cell>
          <cell r="J397">
            <v>3.07547167848805</v>
          </cell>
          <cell r="K397">
            <v>184.528300709283</v>
          </cell>
          <cell r="L397">
            <v>0.11533018794330188</v>
          </cell>
          <cell r="M397">
            <v>0.28000000000000003</v>
          </cell>
          <cell r="N397">
            <v>0.56000000000000005</v>
          </cell>
          <cell r="O397" t="str">
            <v>OK</v>
          </cell>
          <cell r="P397">
            <v>52</v>
          </cell>
          <cell r="Q397">
            <v>55.901521596822391</v>
          </cell>
          <cell r="R397">
            <v>0.93020723791811477</v>
          </cell>
          <cell r="S397">
            <v>4.2705205296323676</v>
          </cell>
          <cell r="T397" t="str">
            <v>Not OK</v>
          </cell>
        </row>
        <row r="398">
          <cell r="B398">
            <v>87</v>
          </cell>
          <cell r="J398">
            <v>3.07547167848805</v>
          </cell>
          <cell r="K398">
            <v>184.528300709283</v>
          </cell>
          <cell r="L398">
            <v>0.11533018794330188</v>
          </cell>
          <cell r="M398">
            <v>0.28000000000000003</v>
          </cell>
          <cell r="N398">
            <v>0.56000000000000005</v>
          </cell>
          <cell r="O398" t="str">
            <v>OK</v>
          </cell>
          <cell r="P398">
            <v>52</v>
          </cell>
          <cell r="Q398">
            <v>55.901521596822391</v>
          </cell>
          <cell r="R398">
            <v>0.93020723791811477</v>
          </cell>
          <cell r="S398">
            <v>4.2705205296323676</v>
          </cell>
          <cell r="T398" t="str">
            <v>Not OK</v>
          </cell>
        </row>
        <row r="399">
          <cell r="B399">
            <v>87</v>
          </cell>
          <cell r="J399">
            <v>3.07547167848805</v>
          </cell>
          <cell r="K399">
            <v>184.528300709283</v>
          </cell>
          <cell r="L399">
            <v>0.11533018794330188</v>
          </cell>
          <cell r="M399">
            <v>0.28000000000000003</v>
          </cell>
          <cell r="N399">
            <v>0.56000000000000005</v>
          </cell>
          <cell r="O399" t="str">
            <v>OK</v>
          </cell>
          <cell r="P399">
            <v>52</v>
          </cell>
          <cell r="Q399">
            <v>55.901521596822391</v>
          </cell>
          <cell r="R399">
            <v>0.93020723791811477</v>
          </cell>
          <cell r="S399">
            <v>4.2705205296323676</v>
          </cell>
          <cell r="T399" t="str">
            <v>Not OK</v>
          </cell>
        </row>
        <row r="400">
          <cell r="B400">
            <v>87</v>
          </cell>
          <cell r="J400">
            <v>3.07547167848805</v>
          </cell>
          <cell r="K400">
            <v>184.528300709283</v>
          </cell>
          <cell r="L400">
            <v>0.11533018794330188</v>
          </cell>
          <cell r="M400">
            <v>0.28000000000000003</v>
          </cell>
          <cell r="N400">
            <v>0.56000000000000005</v>
          </cell>
          <cell r="O400" t="str">
            <v>OK</v>
          </cell>
          <cell r="P400">
            <v>52</v>
          </cell>
          <cell r="Q400">
            <v>55.901521596822391</v>
          </cell>
          <cell r="R400">
            <v>0.93020723791811477</v>
          </cell>
          <cell r="S400">
            <v>4.2705205296323676</v>
          </cell>
          <cell r="T400" t="str">
            <v>Not OK</v>
          </cell>
        </row>
        <row r="401">
          <cell r="B401">
            <v>87</v>
          </cell>
          <cell r="J401">
            <v>3.07547167848805</v>
          </cell>
          <cell r="K401">
            <v>184.528300709283</v>
          </cell>
          <cell r="L401">
            <v>0.11533018794330188</v>
          </cell>
          <cell r="M401">
            <v>0.28000000000000003</v>
          </cell>
          <cell r="N401">
            <v>0.56000000000000005</v>
          </cell>
          <cell r="O401" t="str">
            <v>OK</v>
          </cell>
          <cell r="P401">
            <v>52</v>
          </cell>
          <cell r="Q401">
            <v>55.901521596822391</v>
          </cell>
          <cell r="R401">
            <v>0.93020723791811477</v>
          </cell>
          <cell r="S401">
            <v>4.2705205296323676</v>
          </cell>
          <cell r="T401" t="str">
            <v>Not OK</v>
          </cell>
        </row>
        <row r="402">
          <cell r="B402">
            <v>86.99</v>
          </cell>
          <cell r="J402">
            <v>3.07547167848805</v>
          </cell>
          <cell r="K402">
            <v>184.528300709283</v>
          </cell>
          <cell r="L402">
            <v>0.11533018794330188</v>
          </cell>
          <cell r="M402">
            <v>0.28000000000000003</v>
          </cell>
          <cell r="N402">
            <v>0.56000000000000005</v>
          </cell>
          <cell r="O402" t="str">
            <v>OK</v>
          </cell>
          <cell r="P402">
            <v>51.989999999999995</v>
          </cell>
          <cell r="Q402">
            <v>55.89472580163423</v>
          </cell>
          <cell r="R402">
            <v>0.93014142666176081</v>
          </cell>
          <cell r="S402">
            <v>4.2708226861789802</v>
          </cell>
          <cell r="T402" t="str">
            <v>Not OK</v>
          </cell>
        </row>
        <row r="403">
          <cell r="B403">
            <v>86.97</v>
          </cell>
          <cell r="J403">
            <v>3.07547167848805</v>
          </cell>
          <cell r="K403">
            <v>184.528300709283</v>
          </cell>
          <cell r="L403">
            <v>0.11533018794330188</v>
          </cell>
          <cell r="M403">
            <v>0.28000000000000003</v>
          </cell>
          <cell r="N403">
            <v>0.56000000000000005</v>
          </cell>
          <cell r="O403" t="str">
            <v>OK</v>
          </cell>
          <cell r="P403">
            <v>51.97</v>
          </cell>
          <cell r="Q403">
            <v>55.881139601884314</v>
          </cell>
          <cell r="R403">
            <v>0.93000966641431149</v>
          </cell>
          <cell r="S403">
            <v>4.2714277601629016</v>
          </cell>
          <cell r="T403" t="str">
            <v>Not OK</v>
          </cell>
        </row>
        <row r="404">
          <cell r="B404">
            <v>86.93</v>
          </cell>
          <cell r="J404">
            <v>3.07547167848805</v>
          </cell>
          <cell r="K404">
            <v>184.528300709283</v>
          </cell>
          <cell r="L404">
            <v>0.11533018794330188</v>
          </cell>
          <cell r="M404">
            <v>0.28000000000000003</v>
          </cell>
          <cell r="N404">
            <v>0.56000000000000005</v>
          </cell>
          <cell r="O404" t="str">
            <v>OK</v>
          </cell>
          <cell r="P404">
            <v>51.930000000000007</v>
          </cell>
          <cell r="Q404">
            <v>55.8539887832438</v>
          </cell>
          <cell r="R404">
            <v>0.92974559438410265</v>
          </cell>
          <cell r="S404">
            <v>4.2726409572001662</v>
          </cell>
          <cell r="T404" t="str">
            <v>Not OK</v>
          </cell>
        </row>
        <row r="405">
          <cell r="B405">
            <v>86.93</v>
          </cell>
          <cell r="J405">
            <v>3.07547167848805</v>
          </cell>
          <cell r="K405">
            <v>184.528300709283</v>
          </cell>
          <cell r="L405">
            <v>0.11533018794330188</v>
          </cell>
          <cell r="M405">
            <v>0.28000000000000003</v>
          </cell>
          <cell r="N405">
            <v>0.56000000000000005</v>
          </cell>
          <cell r="O405" t="str">
            <v>OK</v>
          </cell>
          <cell r="P405">
            <v>51.930000000000007</v>
          </cell>
          <cell r="Q405">
            <v>55.8539887832438</v>
          </cell>
          <cell r="R405">
            <v>0.92974559438410265</v>
          </cell>
          <cell r="S405">
            <v>4.2726409572001662</v>
          </cell>
          <cell r="T405" t="str">
            <v>Not OK</v>
          </cell>
        </row>
        <row r="406">
          <cell r="B406">
            <v>86.92</v>
          </cell>
          <cell r="J406">
            <v>3.07547167848805</v>
          </cell>
          <cell r="K406">
            <v>184.528300709283</v>
          </cell>
          <cell r="L406">
            <v>0.11533018794330188</v>
          </cell>
          <cell r="M406">
            <v>0.28000000000000003</v>
          </cell>
          <cell r="N406">
            <v>0.56000000000000005</v>
          </cell>
          <cell r="O406" t="str">
            <v>OK</v>
          </cell>
          <cell r="P406">
            <v>51.92</v>
          </cell>
          <cell r="Q406">
            <v>55.847205578421409</v>
          </cell>
          <cell r="R406">
            <v>0.92967946134911317</v>
          </cell>
          <cell r="S406">
            <v>4.2729448928313891</v>
          </cell>
          <cell r="T406" t="str">
            <v>Not OK</v>
          </cell>
        </row>
        <row r="407">
          <cell r="B407">
            <v>86.92</v>
          </cell>
          <cell r="J407">
            <v>3.07547167848805</v>
          </cell>
        </row>
        <row r="408">
          <cell r="B408">
            <v>86.92</v>
          </cell>
          <cell r="J408">
            <v>3.07547167848805</v>
          </cell>
        </row>
        <row r="409">
          <cell r="B409">
            <v>86.9</v>
          </cell>
          <cell r="J409">
            <v>3.07547167848805</v>
          </cell>
        </row>
        <row r="410">
          <cell r="B410">
            <v>86.9</v>
          </cell>
          <cell r="J410">
            <v>3.07547167848805</v>
          </cell>
        </row>
        <row r="411">
          <cell r="B411">
            <v>86.9</v>
          </cell>
          <cell r="J411">
            <v>3.07547167848805</v>
          </cell>
        </row>
        <row r="412">
          <cell r="B412">
            <v>86.9</v>
          </cell>
          <cell r="J412">
            <v>3.07547167848805</v>
          </cell>
        </row>
        <row r="413">
          <cell r="B413">
            <v>86.9</v>
          </cell>
          <cell r="J413">
            <v>3.07547167848805</v>
          </cell>
        </row>
        <row r="414">
          <cell r="B414">
            <v>86.9</v>
          </cell>
          <cell r="J414">
            <v>3.07547167848805</v>
          </cell>
        </row>
        <row r="415">
          <cell r="B415">
            <v>86.9</v>
          </cell>
          <cell r="J415">
            <v>3.07547167848805</v>
          </cell>
        </row>
        <row r="416">
          <cell r="B416">
            <v>86.9</v>
          </cell>
          <cell r="J416">
            <v>3.07547167848805</v>
          </cell>
        </row>
        <row r="417">
          <cell r="B417">
            <v>86.9</v>
          </cell>
          <cell r="J417">
            <v>3.07547167848805</v>
          </cell>
        </row>
        <row r="418">
          <cell r="B418">
            <v>86.9</v>
          </cell>
          <cell r="J418">
            <v>3.07547167848805</v>
          </cell>
        </row>
        <row r="419">
          <cell r="B419">
            <v>86.89</v>
          </cell>
          <cell r="J419">
            <v>3.07547167848805</v>
          </cell>
        </row>
        <row r="420">
          <cell r="B420">
            <v>86.89</v>
          </cell>
          <cell r="J420">
            <v>3.07547167848805</v>
          </cell>
        </row>
        <row r="421">
          <cell r="B421">
            <v>86.89</v>
          </cell>
          <cell r="J421">
            <v>3.07547167848805</v>
          </cell>
        </row>
        <row r="422">
          <cell r="B422">
            <v>86.89</v>
          </cell>
          <cell r="J422">
            <v>3.07547167848805</v>
          </cell>
        </row>
        <row r="423">
          <cell r="B423">
            <v>86.89</v>
          </cell>
          <cell r="J423">
            <v>3.07547167848805</v>
          </cell>
        </row>
        <row r="424">
          <cell r="B424">
            <v>86.89</v>
          </cell>
          <cell r="J424">
            <v>3.07547167848805</v>
          </cell>
        </row>
        <row r="425">
          <cell r="B425">
            <v>86.89</v>
          </cell>
          <cell r="J425">
            <v>3.07547167848805</v>
          </cell>
        </row>
        <row r="426">
          <cell r="B426">
            <v>86.89</v>
          </cell>
          <cell r="J426">
            <v>3.07547167848805</v>
          </cell>
        </row>
        <row r="427">
          <cell r="B427">
            <v>86.88</v>
          </cell>
          <cell r="J427">
            <v>3.0259211272646058</v>
          </cell>
        </row>
        <row r="428">
          <cell r="B428">
            <v>86.88</v>
          </cell>
          <cell r="J428">
            <v>3.032762758284719</v>
          </cell>
        </row>
        <row r="429">
          <cell r="B429">
            <v>86.88</v>
          </cell>
          <cell r="J429">
            <v>3.032762758284719</v>
          </cell>
        </row>
        <row r="430">
          <cell r="B430">
            <v>86.88</v>
          </cell>
          <cell r="J430">
            <v>3.040276934541748</v>
          </cell>
        </row>
        <row r="431">
          <cell r="B431">
            <v>86.88</v>
          </cell>
          <cell r="J431">
            <v>3.040276934541748</v>
          </cell>
        </row>
        <row r="432">
          <cell r="B432">
            <v>86.88</v>
          </cell>
          <cell r="J432">
            <v>3.07547167848805</v>
          </cell>
        </row>
        <row r="433">
          <cell r="B433">
            <v>86.87</v>
          </cell>
          <cell r="J433">
            <v>3.001026251312914</v>
          </cell>
        </row>
        <row r="434">
          <cell r="B434">
            <v>86.86</v>
          </cell>
          <cell r="J434">
            <v>3.001026251312914</v>
          </cell>
        </row>
        <row r="435">
          <cell r="B435">
            <v>86.85</v>
          </cell>
          <cell r="J435">
            <v>2.99</v>
          </cell>
        </row>
        <row r="436">
          <cell r="B436">
            <v>86.85</v>
          </cell>
          <cell r="J436">
            <v>3.001026251312914</v>
          </cell>
        </row>
        <row r="437">
          <cell r="B437">
            <v>86.85</v>
          </cell>
          <cell r="J437">
            <v>3.001026251312914</v>
          </cell>
        </row>
        <row r="438">
          <cell r="B438">
            <v>86.84</v>
          </cell>
          <cell r="J438">
            <v>2.99</v>
          </cell>
        </row>
        <row r="439">
          <cell r="B439">
            <v>86.83</v>
          </cell>
          <cell r="J439">
            <v>2.99</v>
          </cell>
        </row>
        <row r="440">
          <cell r="B440">
            <v>86.82</v>
          </cell>
          <cell r="J440">
            <v>2.99</v>
          </cell>
        </row>
        <row r="441">
          <cell r="B441">
            <v>86.81</v>
          </cell>
          <cell r="J441">
            <v>2.99</v>
          </cell>
        </row>
        <row r="442">
          <cell r="B442">
            <v>86.81</v>
          </cell>
          <cell r="J442">
            <v>2.99</v>
          </cell>
        </row>
        <row r="443">
          <cell r="B443">
            <v>86.81</v>
          </cell>
          <cell r="J443">
            <v>2.99</v>
          </cell>
        </row>
        <row r="444">
          <cell r="B444">
            <v>86.81</v>
          </cell>
          <cell r="J444">
            <v>2.99</v>
          </cell>
        </row>
        <row r="445">
          <cell r="B445">
            <v>86.8</v>
          </cell>
          <cell r="J445">
            <v>2.986846598284719</v>
          </cell>
        </row>
        <row r="446">
          <cell r="B446">
            <v>86.8</v>
          </cell>
          <cell r="J446">
            <v>2.986846598284719</v>
          </cell>
        </row>
        <row r="447">
          <cell r="B447">
            <v>86.8</v>
          </cell>
          <cell r="J447">
            <v>2.986846598284719</v>
          </cell>
        </row>
        <row r="448">
          <cell r="B448">
            <v>86.8</v>
          </cell>
          <cell r="J448">
            <v>2.986846598284719</v>
          </cell>
        </row>
        <row r="449">
          <cell r="B449">
            <v>86.8</v>
          </cell>
          <cell r="J449">
            <v>2.986846598284719</v>
          </cell>
        </row>
        <row r="450">
          <cell r="B450">
            <v>86.8</v>
          </cell>
          <cell r="J450">
            <v>2.99</v>
          </cell>
        </row>
        <row r="451">
          <cell r="B451">
            <v>86.8</v>
          </cell>
          <cell r="J451">
            <v>2.99</v>
          </cell>
        </row>
        <row r="452">
          <cell r="B452">
            <v>86.8</v>
          </cell>
          <cell r="J452">
            <v>2.99</v>
          </cell>
        </row>
        <row r="453">
          <cell r="B453">
            <v>86.8</v>
          </cell>
          <cell r="J453">
            <v>2.99</v>
          </cell>
        </row>
        <row r="454">
          <cell r="B454">
            <v>86.8</v>
          </cell>
          <cell r="J454">
            <v>2.99</v>
          </cell>
        </row>
        <row r="455">
          <cell r="B455">
            <v>86.8</v>
          </cell>
          <cell r="J455">
            <v>2.99</v>
          </cell>
        </row>
        <row r="456">
          <cell r="B456">
            <v>86.8</v>
          </cell>
          <cell r="J456">
            <v>2.99</v>
          </cell>
        </row>
        <row r="457">
          <cell r="B457">
            <v>86.8</v>
          </cell>
          <cell r="J457">
            <v>2.99</v>
          </cell>
        </row>
        <row r="458">
          <cell r="B458">
            <v>86.8</v>
          </cell>
          <cell r="J458">
            <v>2.99</v>
          </cell>
        </row>
        <row r="459">
          <cell r="B459">
            <v>86.8</v>
          </cell>
          <cell r="J459">
            <v>2.99</v>
          </cell>
        </row>
        <row r="460">
          <cell r="B460">
            <v>86.8</v>
          </cell>
          <cell r="J460">
            <v>2.99</v>
          </cell>
        </row>
        <row r="461">
          <cell r="B461">
            <v>86.8</v>
          </cell>
          <cell r="J461">
            <v>2.99</v>
          </cell>
        </row>
        <row r="462">
          <cell r="B462">
            <v>86.79</v>
          </cell>
          <cell r="J462">
            <v>2.986846598284719</v>
          </cell>
        </row>
        <row r="463">
          <cell r="B463">
            <v>86.76</v>
          </cell>
          <cell r="J463">
            <v>2.986846598284719</v>
          </cell>
        </row>
        <row r="464">
          <cell r="B464">
            <v>86.73</v>
          </cell>
          <cell r="J464">
            <v>2.986846598284719</v>
          </cell>
        </row>
        <row r="465">
          <cell r="B465">
            <v>86.73</v>
          </cell>
          <cell r="J465">
            <v>2.986846598284719</v>
          </cell>
        </row>
        <row r="466">
          <cell r="B466">
            <v>86.73</v>
          </cell>
          <cell r="J466">
            <v>2.986846598284719</v>
          </cell>
        </row>
        <row r="467">
          <cell r="B467">
            <v>86.73</v>
          </cell>
          <cell r="J467">
            <v>2.986846598284719</v>
          </cell>
        </row>
        <row r="468">
          <cell r="B468">
            <v>86.73</v>
          </cell>
          <cell r="J468">
            <v>2.986846598284719</v>
          </cell>
        </row>
        <row r="469">
          <cell r="B469">
            <v>86.73</v>
          </cell>
          <cell r="J469">
            <v>2.986846598284719</v>
          </cell>
        </row>
        <row r="470">
          <cell r="B470">
            <v>86.73</v>
          </cell>
          <cell r="J470">
            <v>2.986846598284719</v>
          </cell>
        </row>
        <row r="471">
          <cell r="B471">
            <v>86.73</v>
          </cell>
          <cell r="J471">
            <v>2.986846598284719</v>
          </cell>
        </row>
        <row r="472">
          <cell r="B472">
            <v>86.73</v>
          </cell>
          <cell r="J472">
            <v>2.986846598284719</v>
          </cell>
        </row>
        <row r="473">
          <cell r="B473">
            <v>86.73</v>
          </cell>
          <cell r="J473">
            <v>2.986846598284719</v>
          </cell>
        </row>
        <row r="474">
          <cell r="B474">
            <v>86.72</v>
          </cell>
          <cell r="J474">
            <v>2.986846598284719</v>
          </cell>
        </row>
        <row r="475">
          <cell r="B475">
            <v>86.72</v>
          </cell>
          <cell r="J475">
            <v>2.986846598284719</v>
          </cell>
        </row>
        <row r="476">
          <cell r="B476">
            <v>86.71</v>
          </cell>
          <cell r="J476">
            <v>2.986846598284719</v>
          </cell>
        </row>
        <row r="477">
          <cell r="B477">
            <v>86.71</v>
          </cell>
          <cell r="J477">
            <v>2.986846598284719</v>
          </cell>
        </row>
        <row r="478">
          <cell r="B478">
            <v>86.71</v>
          </cell>
          <cell r="J478">
            <v>2.986846598284719</v>
          </cell>
        </row>
        <row r="479">
          <cell r="B479">
            <v>86.71</v>
          </cell>
          <cell r="J479">
            <v>2.986846598284719</v>
          </cell>
        </row>
        <row r="480">
          <cell r="B480">
            <v>86.7</v>
          </cell>
          <cell r="J480">
            <v>2.986846598284719</v>
          </cell>
        </row>
        <row r="481">
          <cell r="B481">
            <v>86.68</v>
          </cell>
          <cell r="J481">
            <v>2.986846598284719</v>
          </cell>
        </row>
        <row r="482">
          <cell r="B482">
            <v>86.62</v>
          </cell>
          <cell r="J482">
            <v>2.9</v>
          </cell>
        </row>
        <row r="483">
          <cell r="B483">
            <v>86.62</v>
          </cell>
          <cell r="J483">
            <v>2.9</v>
          </cell>
        </row>
        <row r="484">
          <cell r="B484">
            <v>86.62</v>
          </cell>
          <cell r="J484">
            <v>2.986846598284719</v>
          </cell>
        </row>
        <row r="485">
          <cell r="B485">
            <v>86.62</v>
          </cell>
          <cell r="J485">
            <v>2.986846598284719</v>
          </cell>
        </row>
        <row r="486">
          <cell r="B486">
            <v>86.62</v>
          </cell>
          <cell r="J486">
            <v>2.986846598284719</v>
          </cell>
        </row>
        <row r="487">
          <cell r="B487">
            <v>86.6</v>
          </cell>
          <cell r="J487">
            <v>2.9</v>
          </cell>
        </row>
        <row r="488">
          <cell r="B488">
            <v>86.6</v>
          </cell>
          <cell r="J488">
            <v>2.9</v>
          </cell>
        </row>
        <row r="489">
          <cell r="B489">
            <v>86.59</v>
          </cell>
          <cell r="J489">
            <v>2.8142380773943518</v>
          </cell>
        </row>
        <row r="490">
          <cell r="B490">
            <v>86.59</v>
          </cell>
          <cell r="J490">
            <v>2.8142380773943518</v>
          </cell>
        </row>
        <row r="491">
          <cell r="B491">
            <v>86.59</v>
          </cell>
          <cell r="J491">
            <v>2.8142380773943518</v>
          </cell>
        </row>
        <row r="492">
          <cell r="B492">
            <v>86.59</v>
          </cell>
          <cell r="J492">
            <v>2.8142380773943518</v>
          </cell>
        </row>
        <row r="493">
          <cell r="B493">
            <v>86.59</v>
          </cell>
          <cell r="J493">
            <v>2.8142380773943518</v>
          </cell>
        </row>
        <row r="494">
          <cell r="B494">
            <v>86.59</v>
          </cell>
          <cell r="J494">
            <v>2.8142380773943518</v>
          </cell>
        </row>
        <row r="495">
          <cell r="B495">
            <v>86.59</v>
          </cell>
          <cell r="J495">
            <v>2.8142380773943518</v>
          </cell>
        </row>
        <row r="496">
          <cell r="B496">
            <v>86.59</v>
          </cell>
          <cell r="J496">
            <v>2.8142380773943518</v>
          </cell>
        </row>
        <row r="497">
          <cell r="B497">
            <v>86.59</v>
          </cell>
          <cell r="J497">
            <v>2.8142380773943518</v>
          </cell>
        </row>
        <row r="498">
          <cell r="B498">
            <v>86.59</v>
          </cell>
          <cell r="J498">
            <v>2.8142380773943518</v>
          </cell>
        </row>
        <row r="499">
          <cell r="B499">
            <v>86.59</v>
          </cell>
          <cell r="J499">
            <v>2.8142380773943518</v>
          </cell>
        </row>
        <row r="500">
          <cell r="B500">
            <v>86.59</v>
          </cell>
          <cell r="J500">
            <v>2.8142380773943518</v>
          </cell>
        </row>
        <row r="501">
          <cell r="B501">
            <v>86.59</v>
          </cell>
          <cell r="J501">
            <v>2.8142380773943518</v>
          </cell>
        </row>
        <row r="502">
          <cell r="B502">
            <v>86.59</v>
          </cell>
          <cell r="J502">
            <v>2.8142380773943518</v>
          </cell>
        </row>
        <row r="503">
          <cell r="B503">
            <v>86.59</v>
          </cell>
          <cell r="J503">
            <v>2.8997717800116014</v>
          </cell>
        </row>
        <row r="504">
          <cell r="B504">
            <v>86.59</v>
          </cell>
          <cell r="J504">
            <v>2.8997717800116014</v>
          </cell>
        </row>
        <row r="505">
          <cell r="B505">
            <v>86.59</v>
          </cell>
          <cell r="J505">
            <v>2.8997717800116014</v>
          </cell>
        </row>
        <row r="506">
          <cell r="B506">
            <v>86.59</v>
          </cell>
          <cell r="J506">
            <v>2.8997717800116014</v>
          </cell>
        </row>
        <row r="507">
          <cell r="B507">
            <v>86.59</v>
          </cell>
          <cell r="J507">
            <v>2.8997717800116014</v>
          </cell>
        </row>
        <row r="508">
          <cell r="B508">
            <v>86.59</v>
          </cell>
          <cell r="J508">
            <v>2.8997717800116014</v>
          </cell>
        </row>
        <row r="509">
          <cell r="B509">
            <v>86.59</v>
          </cell>
          <cell r="J509">
            <v>2.8997717800116014</v>
          </cell>
        </row>
        <row r="510">
          <cell r="B510">
            <v>86.59</v>
          </cell>
          <cell r="J510">
            <v>2.9</v>
          </cell>
        </row>
        <row r="511">
          <cell r="B511">
            <v>86.59</v>
          </cell>
          <cell r="J511">
            <v>2.9</v>
          </cell>
        </row>
        <row r="512">
          <cell r="B512">
            <v>86.59</v>
          </cell>
          <cell r="J512">
            <v>2.9</v>
          </cell>
        </row>
        <row r="513">
          <cell r="B513">
            <v>86.59</v>
          </cell>
          <cell r="J513">
            <v>2.9</v>
          </cell>
        </row>
        <row r="514">
          <cell r="B514">
            <v>86.59</v>
          </cell>
          <cell r="J514">
            <v>2.9</v>
          </cell>
        </row>
        <row r="515">
          <cell r="B515">
            <v>86.59</v>
          </cell>
          <cell r="J515">
            <v>2.9</v>
          </cell>
        </row>
        <row r="516">
          <cell r="B516">
            <v>86.57</v>
          </cell>
          <cell r="J516">
            <v>2.8142380773943518</v>
          </cell>
        </row>
        <row r="517">
          <cell r="B517">
            <v>86.56</v>
          </cell>
          <cell r="J517">
            <v>2.8142380773943518</v>
          </cell>
        </row>
        <row r="518">
          <cell r="B518">
            <v>86.56</v>
          </cell>
          <cell r="J518">
            <v>2.8142380773943518</v>
          </cell>
        </row>
        <row r="519">
          <cell r="B519">
            <v>86.55</v>
          </cell>
          <cell r="J519">
            <v>2.8142380773943518</v>
          </cell>
        </row>
        <row r="520">
          <cell r="B520">
            <v>86.55</v>
          </cell>
          <cell r="J520">
            <v>2.8142380773943518</v>
          </cell>
        </row>
        <row r="521">
          <cell r="B521">
            <v>86.55</v>
          </cell>
          <cell r="J521">
            <v>2.8142380773943518</v>
          </cell>
        </row>
        <row r="522">
          <cell r="B522">
            <v>86.53</v>
          </cell>
          <cell r="J522">
            <v>2.8142380773943518</v>
          </cell>
        </row>
        <row r="523">
          <cell r="B523">
            <v>86.51</v>
          </cell>
          <cell r="J523">
            <v>2.8142380773943518</v>
          </cell>
        </row>
        <row r="524">
          <cell r="B524">
            <v>86.5</v>
          </cell>
          <cell r="J524">
            <v>2.8142380773943518</v>
          </cell>
        </row>
        <row r="525">
          <cell r="B525">
            <v>86.47</v>
          </cell>
          <cell r="J525">
            <v>2.8142380773943518</v>
          </cell>
        </row>
        <row r="526">
          <cell r="B526">
            <v>86.45</v>
          </cell>
          <cell r="J526">
            <v>2.8142380773943518</v>
          </cell>
        </row>
        <row r="527">
          <cell r="B527">
            <v>86.45</v>
          </cell>
          <cell r="J527">
            <v>2.8142380773943518</v>
          </cell>
        </row>
        <row r="528">
          <cell r="B528">
            <v>86.45</v>
          </cell>
          <cell r="J528">
            <v>2.8142380773943518</v>
          </cell>
        </row>
        <row r="529">
          <cell r="B529">
            <v>86.45</v>
          </cell>
          <cell r="J529">
            <v>2.8142380773943518</v>
          </cell>
        </row>
        <row r="530">
          <cell r="B530">
            <v>86.45</v>
          </cell>
          <cell r="J530">
            <v>2.8142380773943518</v>
          </cell>
        </row>
        <row r="531">
          <cell r="B531">
            <v>86.45</v>
          </cell>
          <cell r="J531">
            <v>2.8142380773943518</v>
          </cell>
        </row>
        <row r="532">
          <cell r="B532">
            <v>86.45</v>
          </cell>
          <cell r="J532">
            <v>2.8142380773943518</v>
          </cell>
        </row>
        <row r="533">
          <cell r="B533">
            <v>86.43</v>
          </cell>
          <cell r="J533">
            <v>2.8142380773943518</v>
          </cell>
        </row>
        <row r="534">
          <cell r="B534">
            <v>86.42</v>
          </cell>
          <cell r="J534">
            <v>2.8142380773943518</v>
          </cell>
        </row>
        <row r="535">
          <cell r="B535">
            <v>86.41</v>
          </cell>
          <cell r="J535">
            <v>2.8142380773943518</v>
          </cell>
        </row>
        <row r="536">
          <cell r="B536">
            <v>86.39</v>
          </cell>
          <cell r="J536">
            <v>2.8142380773943518</v>
          </cell>
        </row>
        <row r="537">
          <cell r="B537">
            <v>86.34</v>
          </cell>
          <cell r="J537">
            <v>2.8142380773943518</v>
          </cell>
        </row>
        <row r="538">
          <cell r="B538">
            <v>86.31</v>
          </cell>
          <cell r="J538">
            <v>2.8142380773943518</v>
          </cell>
        </row>
        <row r="539">
          <cell r="B539">
            <v>86.31</v>
          </cell>
          <cell r="J539">
            <v>2.8142380773943518</v>
          </cell>
        </row>
        <row r="540">
          <cell r="B540">
            <v>86.3</v>
          </cell>
          <cell r="J540">
            <v>2.8142380773943518</v>
          </cell>
        </row>
        <row r="541">
          <cell r="B541">
            <v>86.28</v>
          </cell>
          <cell r="J541">
            <v>2.8142380773943518</v>
          </cell>
        </row>
        <row r="542">
          <cell r="B542">
            <v>86.26</v>
          </cell>
          <cell r="J542">
            <v>2.8142380773943518</v>
          </cell>
        </row>
        <row r="543">
          <cell r="B543">
            <v>86.26</v>
          </cell>
          <cell r="J543">
            <v>2.8142380773943518</v>
          </cell>
        </row>
        <row r="544">
          <cell r="B544">
            <v>86.22</v>
          </cell>
          <cell r="J544">
            <v>2.8142380773943518</v>
          </cell>
        </row>
        <row r="545">
          <cell r="B545">
            <v>86.22</v>
          </cell>
          <cell r="J545">
            <v>2.8142380773943518</v>
          </cell>
        </row>
        <row r="546">
          <cell r="B546">
            <v>86.18</v>
          </cell>
          <cell r="J546">
            <v>2.8142380773943518</v>
          </cell>
        </row>
        <row r="547">
          <cell r="B547">
            <v>86.16</v>
          </cell>
          <cell r="J547">
            <v>2.8142380773943518</v>
          </cell>
        </row>
        <row r="548">
          <cell r="B548">
            <v>86.15</v>
          </cell>
          <cell r="J548">
            <v>2.8142380773943518</v>
          </cell>
        </row>
        <row r="549">
          <cell r="B549">
            <v>86.15</v>
          </cell>
          <cell r="J549">
            <v>2.8142380773943518</v>
          </cell>
        </row>
        <row r="550">
          <cell r="B550">
            <v>86.14</v>
          </cell>
          <cell r="J550">
            <v>2.81</v>
          </cell>
        </row>
        <row r="551">
          <cell r="B551">
            <v>86.11</v>
          </cell>
          <cell r="J551">
            <v>2.81</v>
          </cell>
        </row>
        <row r="552">
          <cell r="B552">
            <v>86.06</v>
          </cell>
          <cell r="J552">
            <v>2.81</v>
          </cell>
        </row>
        <row r="553">
          <cell r="B553">
            <v>86.06</v>
          </cell>
          <cell r="J553">
            <v>2.81</v>
          </cell>
        </row>
        <row r="554">
          <cell r="B554">
            <v>86.05</v>
          </cell>
          <cell r="J554">
            <v>2.81</v>
          </cell>
        </row>
        <row r="555">
          <cell r="B555">
            <v>85.99</v>
          </cell>
          <cell r="J555">
            <v>2.7302362895506049</v>
          </cell>
        </row>
        <row r="556">
          <cell r="B556">
            <v>85.99</v>
          </cell>
          <cell r="J556">
            <v>2.7302362895506049</v>
          </cell>
        </row>
        <row r="557">
          <cell r="B557">
            <v>85.99</v>
          </cell>
          <cell r="J557">
            <v>2.81</v>
          </cell>
        </row>
        <row r="558">
          <cell r="B558">
            <v>85.96</v>
          </cell>
          <cell r="J558">
            <v>2.7302362895506049</v>
          </cell>
        </row>
        <row r="559">
          <cell r="B559">
            <v>85.94</v>
          </cell>
          <cell r="J559">
            <v>2.7302362895506049</v>
          </cell>
        </row>
        <row r="560">
          <cell r="B560">
            <v>85.91</v>
          </cell>
          <cell r="J560">
            <v>2.7302362895506049</v>
          </cell>
        </row>
        <row r="561">
          <cell r="B561">
            <v>85.88</v>
          </cell>
          <cell r="J561">
            <v>2.7302362895506049</v>
          </cell>
        </row>
        <row r="562">
          <cell r="B562">
            <v>85.87</v>
          </cell>
          <cell r="J562">
            <v>2.7302362895506049</v>
          </cell>
        </row>
        <row r="563">
          <cell r="B563">
            <v>85.87</v>
          </cell>
          <cell r="J563">
            <v>2.7302362895506049</v>
          </cell>
        </row>
        <row r="564">
          <cell r="B564">
            <v>85.87</v>
          </cell>
          <cell r="J564">
            <v>2.7302362895506049</v>
          </cell>
        </row>
        <row r="565">
          <cell r="B565">
            <v>85.86</v>
          </cell>
          <cell r="J565">
            <v>2.7302362895506049</v>
          </cell>
        </row>
        <row r="566">
          <cell r="B566">
            <v>85.85</v>
          </cell>
          <cell r="J566">
            <v>2.7302362895506049</v>
          </cell>
        </row>
        <row r="567">
          <cell r="B567">
            <v>85.85</v>
          </cell>
          <cell r="J567">
            <v>2.7302362895506049</v>
          </cell>
        </row>
        <row r="568">
          <cell r="B568">
            <v>85.85</v>
          </cell>
          <cell r="J568">
            <v>2.7302362895506049</v>
          </cell>
        </row>
        <row r="569">
          <cell r="B569">
            <v>85.85</v>
          </cell>
          <cell r="J569">
            <v>2.7302362895506049</v>
          </cell>
        </row>
        <row r="570">
          <cell r="B570">
            <v>85.85</v>
          </cell>
          <cell r="J570">
            <v>2.7302362895506049</v>
          </cell>
        </row>
        <row r="571">
          <cell r="B571">
            <v>85.85</v>
          </cell>
          <cell r="J571">
            <v>2.7302362895506049</v>
          </cell>
        </row>
        <row r="572">
          <cell r="B572">
            <v>85.85</v>
          </cell>
          <cell r="J572">
            <v>2.7302362895506049</v>
          </cell>
        </row>
        <row r="573">
          <cell r="B573">
            <v>85.85</v>
          </cell>
          <cell r="J573">
            <v>2.7302362895506049</v>
          </cell>
        </row>
        <row r="574">
          <cell r="B574">
            <v>85.85</v>
          </cell>
          <cell r="J574">
            <v>2.7302362895506049</v>
          </cell>
        </row>
        <row r="575">
          <cell r="B575">
            <v>85.85</v>
          </cell>
          <cell r="J575">
            <v>2.7302362895506049</v>
          </cell>
        </row>
        <row r="576">
          <cell r="B576">
            <v>85.85</v>
          </cell>
          <cell r="J576">
            <v>2.7302362895506049</v>
          </cell>
        </row>
        <row r="577">
          <cell r="B577">
            <v>85.83</v>
          </cell>
          <cell r="J577">
            <v>2.7302362895506049</v>
          </cell>
        </row>
        <row r="578">
          <cell r="B578">
            <v>85.83</v>
          </cell>
          <cell r="J578">
            <v>2.7302362895506049</v>
          </cell>
        </row>
        <row r="579">
          <cell r="B579">
            <v>85.83</v>
          </cell>
          <cell r="J579">
            <v>2.7302362895506049</v>
          </cell>
        </row>
        <row r="580">
          <cell r="B580">
            <v>85.83</v>
          </cell>
          <cell r="J580">
            <v>2.7302362895506049</v>
          </cell>
        </row>
        <row r="581">
          <cell r="B581">
            <v>85.8</v>
          </cell>
          <cell r="J581">
            <v>2.7302362895506049</v>
          </cell>
        </row>
        <row r="582">
          <cell r="B582">
            <v>85.78</v>
          </cell>
          <cell r="J582">
            <v>2.7302362895506049</v>
          </cell>
        </row>
        <row r="583">
          <cell r="B583">
            <v>85.78</v>
          </cell>
          <cell r="J583">
            <v>2.7302362895506049</v>
          </cell>
        </row>
        <row r="584">
          <cell r="B584">
            <v>85.75</v>
          </cell>
          <cell r="J584">
            <v>2.7302362895506049</v>
          </cell>
        </row>
        <row r="585">
          <cell r="B585">
            <v>85.75</v>
          </cell>
          <cell r="J585">
            <v>2.7302362895506049</v>
          </cell>
        </row>
        <row r="586">
          <cell r="B586">
            <v>85.75</v>
          </cell>
          <cell r="J586">
            <v>2.7302362895506049</v>
          </cell>
        </row>
        <row r="587">
          <cell r="B587">
            <v>85.75</v>
          </cell>
          <cell r="J587">
            <v>2.7302362895506049</v>
          </cell>
        </row>
        <row r="588">
          <cell r="B588">
            <v>85.75</v>
          </cell>
          <cell r="J588">
            <v>2.7302362895506049</v>
          </cell>
        </row>
        <row r="589">
          <cell r="B589">
            <v>85.75</v>
          </cell>
          <cell r="J589">
            <v>2.7302362895506049</v>
          </cell>
        </row>
        <row r="590">
          <cell r="B590">
            <v>85.75</v>
          </cell>
          <cell r="J590">
            <v>2.7302362895506049</v>
          </cell>
        </row>
        <row r="591">
          <cell r="B591">
            <v>85.75</v>
          </cell>
          <cell r="J591">
            <v>2.7302362895506049</v>
          </cell>
        </row>
        <row r="592">
          <cell r="B592">
            <v>85.75</v>
          </cell>
          <cell r="J592">
            <v>2.7302362895506049</v>
          </cell>
        </row>
        <row r="593">
          <cell r="B593">
            <v>85.75</v>
          </cell>
          <cell r="J593">
            <v>2.7302362895506049</v>
          </cell>
        </row>
        <row r="594">
          <cell r="B594">
            <v>85.75</v>
          </cell>
          <cell r="J594">
            <v>2.7302362895506049</v>
          </cell>
        </row>
        <row r="595">
          <cell r="B595">
            <v>85.75</v>
          </cell>
          <cell r="J595">
            <v>2.7302362895506049</v>
          </cell>
        </row>
        <row r="596">
          <cell r="B596">
            <v>85.75</v>
          </cell>
          <cell r="J596">
            <v>2.7302362895506049</v>
          </cell>
        </row>
        <row r="597">
          <cell r="B597">
            <v>85.75</v>
          </cell>
          <cell r="J597">
            <v>2.7302362895506049</v>
          </cell>
        </row>
        <row r="598">
          <cell r="B598">
            <v>85.75</v>
          </cell>
          <cell r="J598">
            <v>2.7302362895506049</v>
          </cell>
        </row>
        <row r="599">
          <cell r="B599">
            <v>85.74</v>
          </cell>
          <cell r="J599">
            <v>2.7302362895506049</v>
          </cell>
        </row>
        <row r="600">
          <cell r="B600">
            <v>85.72</v>
          </cell>
          <cell r="J600">
            <v>2.7302362895506049</v>
          </cell>
        </row>
        <row r="601">
          <cell r="B601">
            <v>85.69</v>
          </cell>
          <cell r="J601">
            <v>2.7302362895506049</v>
          </cell>
        </row>
        <row r="602">
          <cell r="B602">
            <v>85.69</v>
          </cell>
          <cell r="J602">
            <v>2.7302362895506049</v>
          </cell>
        </row>
        <row r="603">
          <cell r="B603">
            <v>85.67</v>
          </cell>
          <cell r="J603">
            <v>2.7302362895506049</v>
          </cell>
        </row>
        <row r="604">
          <cell r="B604">
            <v>85.62</v>
          </cell>
          <cell r="J604">
            <v>2.7302362895506049</v>
          </cell>
        </row>
        <row r="605">
          <cell r="B605">
            <v>85.61</v>
          </cell>
          <cell r="J605">
            <v>2.73</v>
          </cell>
        </row>
        <row r="606">
          <cell r="B606">
            <v>85.61</v>
          </cell>
          <cell r="J606">
            <v>2.73</v>
          </cell>
        </row>
        <row r="607">
          <cell r="B607">
            <v>85.61</v>
          </cell>
          <cell r="J607">
            <v>2.73</v>
          </cell>
        </row>
        <row r="608">
          <cell r="B608">
            <v>85.61</v>
          </cell>
          <cell r="J608">
            <v>2.73</v>
          </cell>
        </row>
        <row r="609">
          <cell r="B609">
            <v>85.61</v>
          </cell>
          <cell r="J609">
            <v>2.73</v>
          </cell>
        </row>
        <row r="610">
          <cell r="B610">
            <v>85.61</v>
          </cell>
          <cell r="J610">
            <v>2.73</v>
          </cell>
        </row>
        <row r="611">
          <cell r="B611">
            <v>85.61</v>
          </cell>
          <cell r="J611">
            <v>2.73</v>
          </cell>
        </row>
        <row r="612">
          <cell r="B612">
            <v>85.61</v>
          </cell>
          <cell r="J612">
            <v>2.73</v>
          </cell>
        </row>
        <row r="613">
          <cell r="B613">
            <v>85.61</v>
          </cell>
          <cell r="J613">
            <v>2.73</v>
          </cell>
        </row>
        <row r="614">
          <cell r="B614">
            <v>85.6</v>
          </cell>
          <cell r="J614">
            <v>2.65</v>
          </cell>
        </row>
        <row r="615">
          <cell r="B615">
            <v>85.6</v>
          </cell>
          <cell r="J615">
            <v>2.65</v>
          </cell>
        </row>
        <row r="616">
          <cell r="B616">
            <v>85.6</v>
          </cell>
          <cell r="J616">
            <v>2.65</v>
          </cell>
        </row>
        <row r="617">
          <cell r="B617">
            <v>85.59</v>
          </cell>
          <cell r="J617">
            <v>2.6477571600000003</v>
          </cell>
        </row>
        <row r="618">
          <cell r="B618">
            <v>85.59</v>
          </cell>
          <cell r="J618">
            <v>2.65</v>
          </cell>
        </row>
        <row r="619">
          <cell r="B619">
            <v>85.59</v>
          </cell>
          <cell r="J619">
            <v>2.65</v>
          </cell>
        </row>
        <row r="620">
          <cell r="B620">
            <v>85.59</v>
          </cell>
          <cell r="J620">
            <v>2.65</v>
          </cell>
        </row>
        <row r="621">
          <cell r="B621">
            <v>85.59</v>
          </cell>
          <cell r="J621">
            <v>2.65</v>
          </cell>
        </row>
        <row r="622">
          <cell r="B622">
            <v>85.55</v>
          </cell>
          <cell r="J622">
            <v>2.6477571600000003</v>
          </cell>
        </row>
        <row r="623">
          <cell r="B623">
            <v>85.51</v>
          </cell>
          <cell r="J623">
            <v>2.6477571600000003</v>
          </cell>
        </row>
        <row r="624">
          <cell r="B624">
            <v>85.48</v>
          </cell>
          <cell r="J624">
            <v>2.6477571600000003</v>
          </cell>
        </row>
        <row r="625">
          <cell r="B625">
            <v>85.46</v>
          </cell>
          <cell r="J625">
            <v>2.6477571600000003</v>
          </cell>
        </row>
        <row r="626">
          <cell r="B626">
            <v>85.44</v>
          </cell>
          <cell r="J626">
            <v>2.6477571600000003</v>
          </cell>
        </row>
        <row r="627">
          <cell r="B627">
            <v>85.4</v>
          </cell>
          <cell r="J627">
            <v>2.6477571600000003</v>
          </cell>
        </row>
        <row r="628">
          <cell r="B628">
            <v>85.38</v>
          </cell>
          <cell r="J628">
            <v>2.6477571600000003</v>
          </cell>
        </row>
        <row r="629">
          <cell r="B629">
            <v>85.36</v>
          </cell>
          <cell r="J629">
            <v>2.6477571600000003</v>
          </cell>
        </row>
        <row r="630">
          <cell r="B630">
            <v>85.32</v>
          </cell>
          <cell r="J630">
            <v>2.6477571600000003</v>
          </cell>
        </row>
        <row r="631">
          <cell r="B631">
            <v>85.3</v>
          </cell>
          <cell r="J631">
            <v>2.6477571600000003</v>
          </cell>
        </row>
        <row r="632">
          <cell r="B632">
            <v>85.29</v>
          </cell>
          <cell r="J632">
            <v>2.6477571600000003</v>
          </cell>
        </row>
        <row r="633">
          <cell r="B633">
            <v>85.24</v>
          </cell>
          <cell r="J633">
            <v>2.6477571600000003</v>
          </cell>
        </row>
        <row r="634">
          <cell r="B634">
            <v>85.2</v>
          </cell>
          <cell r="J634">
            <v>2.6477571600000003</v>
          </cell>
        </row>
        <row r="635">
          <cell r="B635">
            <v>85.2</v>
          </cell>
          <cell r="J635">
            <v>2.6477571600000003</v>
          </cell>
        </row>
        <row r="636">
          <cell r="B636">
            <v>85.16</v>
          </cell>
          <cell r="J636">
            <v>2.6477571600000003</v>
          </cell>
        </row>
        <row r="637">
          <cell r="B637">
            <v>85.15</v>
          </cell>
          <cell r="J637">
            <v>2.6477571600000003</v>
          </cell>
        </row>
        <row r="638">
          <cell r="B638">
            <v>85.13</v>
          </cell>
          <cell r="J638">
            <v>2.6477571600000003</v>
          </cell>
        </row>
        <row r="639">
          <cell r="B639">
            <v>85.12</v>
          </cell>
          <cell r="J639">
            <v>2.6477571600000003</v>
          </cell>
        </row>
        <row r="640">
          <cell r="B640">
            <v>85.12</v>
          </cell>
          <cell r="J640">
            <v>2.6477571600000003</v>
          </cell>
        </row>
        <row r="641">
          <cell r="B641">
            <v>85.1</v>
          </cell>
          <cell r="J641">
            <v>2.6477571600000003</v>
          </cell>
        </row>
        <row r="642">
          <cell r="B642">
            <v>85.02</v>
          </cell>
          <cell r="J642">
            <v>2.6477571600000003</v>
          </cell>
        </row>
        <row r="643">
          <cell r="B643">
            <v>85</v>
          </cell>
          <cell r="J643">
            <v>2.6477571600000003</v>
          </cell>
        </row>
        <row r="644">
          <cell r="B644">
            <v>85</v>
          </cell>
          <cell r="J644">
            <v>2.6477571600000003</v>
          </cell>
        </row>
        <row r="645">
          <cell r="B645">
            <v>84.95</v>
          </cell>
          <cell r="J645">
            <v>2.6477571600000003</v>
          </cell>
        </row>
        <row r="646">
          <cell r="B646">
            <v>84.93</v>
          </cell>
          <cell r="J646">
            <v>2.6477571600000003</v>
          </cell>
        </row>
        <row r="647">
          <cell r="B647">
            <v>84.9</v>
          </cell>
          <cell r="J647">
            <v>2.6477571600000003</v>
          </cell>
        </row>
        <row r="648">
          <cell r="B648">
            <v>84.89</v>
          </cell>
          <cell r="J648">
            <v>2.6477571600000003</v>
          </cell>
        </row>
        <row r="649">
          <cell r="B649">
            <v>84.86</v>
          </cell>
          <cell r="J649">
            <v>2.6477571600000003</v>
          </cell>
        </row>
        <row r="650">
          <cell r="B650">
            <v>84.84</v>
          </cell>
          <cell r="J650">
            <v>2.6477571600000003</v>
          </cell>
        </row>
        <row r="651">
          <cell r="B651">
            <v>84.84</v>
          </cell>
          <cell r="J651">
            <v>2.6477571600000003</v>
          </cell>
        </row>
        <row r="652">
          <cell r="B652">
            <v>84.81</v>
          </cell>
          <cell r="J652">
            <v>2.57</v>
          </cell>
        </row>
        <row r="653">
          <cell r="B653">
            <v>84.77</v>
          </cell>
          <cell r="J653">
            <v>2.57</v>
          </cell>
        </row>
        <row r="654">
          <cell r="B654">
            <v>84.76</v>
          </cell>
          <cell r="J654">
            <v>2.57</v>
          </cell>
        </row>
        <row r="655">
          <cell r="B655">
            <v>84.73</v>
          </cell>
          <cell r="J655">
            <v>2.57</v>
          </cell>
        </row>
        <row r="656">
          <cell r="B656">
            <v>84.71</v>
          </cell>
          <cell r="J656">
            <v>2.57</v>
          </cell>
        </row>
        <row r="657">
          <cell r="B657">
            <v>84.7</v>
          </cell>
          <cell r="J657">
            <v>2.57</v>
          </cell>
        </row>
        <row r="658">
          <cell r="B658">
            <v>84.69</v>
          </cell>
          <cell r="J658">
            <v>2.57</v>
          </cell>
        </row>
        <row r="659">
          <cell r="B659">
            <v>84.61</v>
          </cell>
          <cell r="J659">
            <v>2.57</v>
          </cell>
        </row>
        <row r="660">
          <cell r="B660">
            <v>84.61</v>
          </cell>
          <cell r="J660">
            <v>2.57</v>
          </cell>
        </row>
        <row r="661">
          <cell r="B661">
            <v>84.6</v>
          </cell>
          <cell r="J661">
            <v>2.57</v>
          </cell>
        </row>
        <row r="662">
          <cell r="B662">
            <v>84.58</v>
          </cell>
          <cell r="J662">
            <v>2.57</v>
          </cell>
        </row>
        <row r="663">
          <cell r="B663">
            <v>84.55</v>
          </cell>
          <cell r="J663">
            <v>2.5667913756439189</v>
          </cell>
        </row>
        <row r="664">
          <cell r="B664">
            <v>84.52</v>
          </cell>
          <cell r="J664">
            <v>2.5667913756439189</v>
          </cell>
        </row>
        <row r="665">
          <cell r="B665">
            <v>84.48</v>
          </cell>
          <cell r="J665">
            <v>2.5667913756439189</v>
          </cell>
        </row>
        <row r="666">
          <cell r="B666">
            <v>84.46</v>
          </cell>
          <cell r="J666">
            <v>2.5667913756439189</v>
          </cell>
        </row>
        <row r="667">
          <cell r="B667">
            <v>84.45</v>
          </cell>
          <cell r="J667">
            <v>2.5667913756439189</v>
          </cell>
        </row>
        <row r="668">
          <cell r="B668">
            <v>84.45</v>
          </cell>
          <cell r="J668">
            <v>2.5667913756439189</v>
          </cell>
        </row>
        <row r="669">
          <cell r="B669">
            <v>84.41</v>
          </cell>
          <cell r="J669">
            <v>2.5667913756439189</v>
          </cell>
        </row>
        <row r="670">
          <cell r="B670">
            <v>84.4</v>
          </cell>
          <cell r="J670">
            <v>2.5667913756439189</v>
          </cell>
        </row>
        <row r="671">
          <cell r="B671">
            <v>84.35</v>
          </cell>
          <cell r="J671">
            <v>2.5667913756439189</v>
          </cell>
        </row>
        <row r="672">
          <cell r="B672">
            <v>84.34</v>
          </cell>
          <cell r="J672">
            <v>2.5667913756439189</v>
          </cell>
        </row>
        <row r="673">
          <cell r="B673">
            <v>84.31</v>
          </cell>
          <cell r="J673">
            <v>2.5667913756439189</v>
          </cell>
        </row>
        <row r="674">
          <cell r="B674">
            <v>84.3</v>
          </cell>
          <cell r="J674">
            <v>2.5667913756439189</v>
          </cell>
        </row>
        <row r="675">
          <cell r="B675">
            <v>84.29</v>
          </cell>
          <cell r="J675">
            <v>2.5667913756439189</v>
          </cell>
        </row>
        <row r="676">
          <cell r="B676">
            <v>84.26</v>
          </cell>
          <cell r="J676">
            <v>2.5667913756439189</v>
          </cell>
        </row>
        <row r="677">
          <cell r="B677">
            <v>84.26</v>
          </cell>
          <cell r="J677">
            <v>2.5667913756439189</v>
          </cell>
        </row>
        <row r="678">
          <cell r="B678">
            <v>84.21</v>
          </cell>
          <cell r="J678">
            <v>2.5667913756439189</v>
          </cell>
        </row>
        <row r="679">
          <cell r="B679">
            <v>84.19</v>
          </cell>
          <cell r="J679">
            <v>2.5667913756439189</v>
          </cell>
        </row>
        <row r="680">
          <cell r="B680">
            <v>84.18</v>
          </cell>
          <cell r="J680">
            <v>2.5667913756439189</v>
          </cell>
        </row>
        <row r="681">
          <cell r="B681">
            <v>84.16</v>
          </cell>
          <cell r="J681">
            <v>2.5667913756439189</v>
          </cell>
        </row>
        <row r="682">
          <cell r="B682">
            <v>84.15</v>
          </cell>
          <cell r="J682">
            <v>2.5667913756439189</v>
          </cell>
        </row>
        <row r="683">
          <cell r="B683">
            <v>84.15</v>
          </cell>
          <cell r="J683">
            <v>2.5667913756439189</v>
          </cell>
        </row>
        <row r="684">
          <cell r="B684">
            <v>84.13</v>
          </cell>
          <cell r="J684">
            <v>2.5667913756439189</v>
          </cell>
        </row>
        <row r="685">
          <cell r="B685">
            <v>84.1</v>
          </cell>
          <cell r="J685">
            <v>2.5667913756439189</v>
          </cell>
        </row>
        <row r="686">
          <cell r="B686">
            <v>84.06</v>
          </cell>
          <cell r="J686">
            <v>2.5667913756439189</v>
          </cell>
        </row>
        <row r="687">
          <cell r="B687">
            <v>84.03</v>
          </cell>
          <cell r="J687">
            <v>2.5667913756439189</v>
          </cell>
        </row>
        <row r="688">
          <cell r="B688">
            <v>84.03</v>
          </cell>
          <cell r="J688">
            <v>2.5667913756439189</v>
          </cell>
        </row>
        <row r="689">
          <cell r="B689">
            <v>84.02</v>
          </cell>
          <cell r="J689">
            <v>2.5667913756439189</v>
          </cell>
        </row>
        <row r="690">
          <cell r="B690">
            <v>84.01</v>
          </cell>
          <cell r="J690">
            <v>2.5667913756439189</v>
          </cell>
        </row>
        <row r="691">
          <cell r="B691">
            <v>84.01</v>
          </cell>
          <cell r="J691">
            <v>2.5667913756439189</v>
          </cell>
        </row>
        <row r="692">
          <cell r="B692">
            <v>83.99</v>
          </cell>
          <cell r="J692">
            <v>2.5667913756439189</v>
          </cell>
        </row>
        <row r="693">
          <cell r="B693">
            <v>83.97</v>
          </cell>
          <cell r="J693">
            <v>2.5667913756439189</v>
          </cell>
        </row>
        <row r="694">
          <cell r="B694">
            <v>83.94</v>
          </cell>
          <cell r="J694">
            <v>2.5667913756439189</v>
          </cell>
        </row>
        <row r="695">
          <cell r="B695">
            <v>83.93</v>
          </cell>
          <cell r="J695">
            <v>2.5667913756439189</v>
          </cell>
        </row>
        <row r="696">
          <cell r="B696">
            <v>83.91</v>
          </cell>
          <cell r="J696">
            <v>2.5667913756439189</v>
          </cell>
        </row>
        <row r="697">
          <cell r="B697">
            <v>83.91</v>
          </cell>
          <cell r="J697">
            <v>2.5667913756439189</v>
          </cell>
        </row>
        <row r="698">
          <cell r="B698">
            <v>83.91</v>
          </cell>
          <cell r="J698">
            <v>2.5667913756439189</v>
          </cell>
        </row>
        <row r="699">
          <cell r="B699">
            <v>83.91</v>
          </cell>
          <cell r="J699">
            <v>2.5667913756439189</v>
          </cell>
        </row>
        <row r="700">
          <cell r="B700">
            <v>83.91</v>
          </cell>
          <cell r="J700">
            <v>2.5667913756439189</v>
          </cell>
        </row>
        <row r="701">
          <cell r="B701">
            <v>83.91</v>
          </cell>
          <cell r="J701">
            <v>2.5667913756439189</v>
          </cell>
        </row>
        <row r="702">
          <cell r="B702">
            <v>83.91</v>
          </cell>
          <cell r="J702">
            <v>2.5667913756439189</v>
          </cell>
        </row>
        <row r="703">
          <cell r="B703">
            <v>83.89</v>
          </cell>
          <cell r="J703">
            <v>2.5667913756439189</v>
          </cell>
        </row>
        <row r="704">
          <cell r="B704">
            <v>83.89</v>
          </cell>
          <cell r="J704">
            <v>2.5667913756439189</v>
          </cell>
        </row>
        <row r="705">
          <cell r="B705">
            <v>83.88</v>
          </cell>
          <cell r="J705">
            <v>2.5667913756439189</v>
          </cell>
        </row>
        <row r="706">
          <cell r="B706">
            <v>83.88</v>
          </cell>
          <cell r="J706">
            <v>2.5667913756439189</v>
          </cell>
        </row>
        <row r="707">
          <cell r="B707">
            <v>83.87</v>
          </cell>
          <cell r="J707">
            <v>2.5667913756439189</v>
          </cell>
        </row>
        <row r="708">
          <cell r="B708">
            <v>83.86</v>
          </cell>
          <cell r="J708">
            <v>2.5667913756439189</v>
          </cell>
        </row>
        <row r="709">
          <cell r="B709">
            <v>83.83</v>
          </cell>
          <cell r="J709">
            <v>2.5667913756439189</v>
          </cell>
        </row>
        <row r="710">
          <cell r="B710">
            <v>83.82</v>
          </cell>
          <cell r="J710">
            <v>2.4900000000000002</v>
          </cell>
        </row>
        <row r="711">
          <cell r="B711">
            <v>83.82</v>
          </cell>
          <cell r="J711">
            <v>2.4900000000000002</v>
          </cell>
        </row>
        <row r="712">
          <cell r="B712">
            <v>83.81</v>
          </cell>
          <cell r="J712">
            <v>2.4900000000000002</v>
          </cell>
        </row>
        <row r="713">
          <cell r="B713">
            <v>83.8</v>
          </cell>
          <cell r="J713">
            <v>2.4873295657136421</v>
          </cell>
        </row>
        <row r="714">
          <cell r="B714">
            <v>83.8</v>
          </cell>
          <cell r="J714">
            <v>2.4873295657136421</v>
          </cell>
        </row>
        <row r="715">
          <cell r="B715">
            <v>83.8</v>
          </cell>
          <cell r="J715">
            <v>2.4873295657136421</v>
          </cell>
        </row>
        <row r="716">
          <cell r="B716">
            <v>83.8</v>
          </cell>
          <cell r="J716">
            <v>2.4873295657136421</v>
          </cell>
        </row>
        <row r="717">
          <cell r="B717">
            <v>83.8</v>
          </cell>
          <cell r="J717">
            <v>2.4873295657136421</v>
          </cell>
        </row>
        <row r="718">
          <cell r="B718">
            <v>83.8</v>
          </cell>
          <cell r="J718">
            <v>2.4873295657136421</v>
          </cell>
        </row>
        <row r="719">
          <cell r="B719">
            <v>83.8</v>
          </cell>
          <cell r="J719">
            <v>2.4873295657136421</v>
          </cell>
        </row>
        <row r="720">
          <cell r="B720">
            <v>83.8</v>
          </cell>
          <cell r="J720">
            <v>2.4900000000000002</v>
          </cell>
        </row>
        <row r="721">
          <cell r="B721">
            <v>83.8</v>
          </cell>
          <cell r="J721">
            <v>2.4900000000000002</v>
          </cell>
        </row>
        <row r="722">
          <cell r="B722">
            <v>83.8</v>
          </cell>
          <cell r="J722">
            <v>2.4900000000000002</v>
          </cell>
        </row>
        <row r="723">
          <cell r="B723">
            <v>83.8</v>
          </cell>
          <cell r="J723">
            <v>2.4900000000000002</v>
          </cell>
        </row>
        <row r="724">
          <cell r="B724">
            <v>83.8</v>
          </cell>
          <cell r="J724">
            <v>2.4900000000000002</v>
          </cell>
        </row>
        <row r="725">
          <cell r="B725">
            <v>83.76</v>
          </cell>
          <cell r="J725">
            <v>2.4873295657136421</v>
          </cell>
        </row>
        <row r="726">
          <cell r="B726">
            <v>83.73</v>
          </cell>
          <cell r="J726">
            <v>2.4873295657136421</v>
          </cell>
        </row>
        <row r="727">
          <cell r="B727">
            <v>83.68</v>
          </cell>
          <cell r="J727">
            <v>2.4873295657136421</v>
          </cell>
        </row>
        <row r="728">
          <cell r="B728">
            <v>83.68</v>
          </cell>
          <cell r="J728">
            <v>2.4873295657136421</v>
          </cell>
        </row>
        <row r="729">
          <cell r="B729">
            <v>83.68</v>
          </cell>
          <cell r="J729">
            <v>2.4873295657136421</v>
          </cell>
        </row>
        <row r="730">
          <cell r="B730">
            <v>83.68</v>
          </cell>
          <cell r="J730">
            <v>2.4873295657136421</v>
          </cell>
        </row>
        <row r="731">
          <cell r="B731">
            <v>83.68</v>
          </cell>
          <cell r="J731">
            <v>2.4873295657136421</v>
          </cell>
        </row>
        <row r="732">
          <cell r="B732">
            <v>83.68</v>
          </cell>
          <cell r="J732">
            <v>2.4873295657136421</v>
          </cell>
        </row>
        <row r="733">
          <cell r="B733">
            <v>83.67</v>
          </cell>
          <cell r="J733">
            <v>2.4873295657136421</v>
          </cell>
        </row>
        <row r="734">
          <cell r="B734">
            <v>83.66</v>
          </cell>
          <cell r="J734">
            <v>2.41</v>
          </cell>
        </row>
        <row r="735">
          <cell r="B735">
            <v>83.66</v>
          </cell>
          <cell r="J735">
            <v>2.41</v>
          </cell>
        </row>
        <row r="736">
          <cell r="B736">
            <v>83.66</v>
          </cell>
          <cell r="J736">
            <v>2.41</v>
          </cell>
        </row>
        <row r="737">
          <cell r="B737">
            <v>83.66</v>
          </cell>
          <cell r="J737">
            <v>2.4873295657136421</v>
          </cell>
        </row>
        <row r="738">
          <cell r="B738">
            <v>83.66</v>
          </cell>
          <cell r="J738">
            <v>2.4873295657136421</v>
          </cell>
        </row>
        <row r="739">
          <cell r="B739">
            <v>83.66</v>
          </cell>
          <cell r="J739">
            <v>2.4873295657136421</v>
          </cell>
        </row>
        <row r="740">
          <cell r="B740">
            <v>83.66</v>
          </cell>
          <cell r="J740">
            <v>2.4873295657136421</v>
          </cell>
        </row>
        <row r="741">
          <cell r="B741">
            <v>83.66</v>
          </cell>
          <cell r="J741">
            <v>2.4873295657136421</v>
          </cell>
        </row>
        <row r="742">
          <cell r="B742">
            <v>83.66</v>
          </cell>
          <cell r="J742">
            <v>2.4873295657136421</v>
          </cell>
        </row>
        <row r="743">
          <cell r="B743">
            <v>83.59</v>
          </cell>
          <cell r="J743">
            <v>2.41</v>
          </cell>
        </row>
        <row r="744">
          <cell r="B744">
            <v>83.57</v>
          </cell>
          <cell r="J744">
            <v>2.41</v>
          </cell>
        </row>
        <row r="745">
          <cell r="B745">
            <v>83.55</v>
          </cell>
          <cell r="J745">
            <v>2.41</v>
          </cell>
        </row>
        <row r="746">
          <cell r="B746">
            <v>83.55</v>
          </cell>
          <cell r="J746">
            <v>2.41</v>
          </cell>
        </row>
        <row r="747">
          <cell r="B747">
            <v>83.54</v>
          </cell>
          <cell r="J747">
            <v>2.41</v>
          </cell>
        </row>
        <row r="748">
          <cell r="B748">
            <v>83.53</v>
          </cell>
          <cell r="J748">
            <v>2.4093623006855198</v>
          </cell>
        </row>
        <row r="749">
          <cell r="B749">
            <v>83.53</v>
          </cell>
          <cell r="J749">
            <v>2.4093623006855198</v>
          </cell>
        </row>
        <row r="750">
          <cell r="B750">
            <v>83.53</v>
          </cell>
          <cell r="J750">
            <v>2.4093623006855198</v>
          </cell>
        </row>
        <row r="751">
          <cell r="B751">
            <v>83.53</v>
          </cell>
          <cell r="J751">
            <v>2.4093623006855198</v>
          </cell>
        </row>
        <row r="752">
          <cell r="B752">
            <v>83.53</v>
          </cell>
          <cell r="J752">
            <v>2.4093623006855198</v>
          </cell>
        </row>
        <row r="753">
          <cell r="B753">
            <v>83.53</v>
          </cell>
          <cell r="J753">
            <v>2.4093623006855198</v>
          </cell>
        </row>
        <row r="754">
          <cell r="B754">
            <v>83.53</v>
          </cell>
          <cell r="J754">
            <v>2.41</v>
          </cell>
        </row>
        <row r="755">
          <cell r="B755">
            <v>83.47</v>
          </cell>
          <cell r="J755">
            <v>2.4093623006855198</v>
          </cell>
        </row>
        <row r="756">
          <cell r="B756">
            <v>83.44</v>
          </cell>
          <cell r="J756">
            <v>2.4093623006855198</v>
          </cell>
        </row>
        <row r="757">
          <cell r="B757">
            <v>83.42</v>
          </cell>
          <cell r="J757">
            <v>2.4093623006855198</v>
          </cell>
        </row>
        <row r="758">
          <cell r="B758">
            <v>83.4</v>
          </cell>
          <cell r="J758">
            <v>2.4093623006855198</v>
          </cell>
        </row>
        <row r="759">
          <cell r="B759">
            <v>83.4</v>
          </cell>
          <cell r="J759">
            <v>2.4093623006855198</v>
          </cell>
        </row>
        <row r="760">
          <cell r="B760">
            <v>83.4</v>
          </cell>
          <cell r="J760">
            <v>2.4093623006855198</v>
          </cell>
        </row>
        <row r="761">
          <cell r="B761">
            <v>83.4</v>
          </cell>
          <cell r="J761">
            <v>2.4093623006855198</v>
          </cell>
        </row>
        <row r="762">
          <cell r="B762">
            <v>83.4</v>
          </cell>
          <cell r="J762">
            <v>2.4093623006855198</v>
          </cell>
        </row>
        <row r="763">
          <cell r="B763">
            <v>83.4</v>
          </cell>
          <cell r="J763">
            <v>2.4093623006855198</v>
          </cell>
        </row>
        <row r="764">
          <cell r="B764">
            <v>83.4</v>
          </cell>
          <cell r="J764">
            <v>2.4093623006855198</v>
          </cell>
        </row>
        <row r="765">
          <cell r="B765">
            <v>83.4</v>
          </cell>
          <cell r="J765">
            <v>2.4093623006855198</v>
          </cell>
        </row>
        <row r="766">
          <cell r="B766">
            <v>83.4</v>
          </cell>
          <cell r="J766">
            <v>2.4093623006855198</v>
          </cell>
        </row>
        <row r="767">
          <cell r="B767">
            <v>83.4</v>
          </cell>
          <cell r="J767">
            <v>2.4093623006855198</v>
          </cell>
        </row>
        <row r="768">
          <cell r="B768">
            <v>83.4</v>
          </cell>
          <cell r="J768">
            <v>2.4093623006855198</v>
          </cell>
        </row>
        <row r="769">
          <cell r="B769">
            <v>83.4</v>
          </cell>
          <cell r="J769">
            <v>2.4093623006855198</v>
          </cell>
        </row>
        <row r="770">
          <cell r="B770">
            <v>83.4</v>
          </cell>
          <cell r="J770">
            <v>2.4093623006855198</v>
          </cell>
        </row>
        <row r="771">
          <cell r="B771">
            <v>83.39</v>
          </cell>
          <cell r="J771">
            <v>2.4093623006855198</v>
          </cell>
        </row>
        <row r="772">
          <cell r="B772">
            <v>83.33</v>
          </cell>
          <cell r="J772">
            <v>2.4093623006855198</v>
          </cell>
        </row>
        <row r="773">
          <cell r="B773">
            <v>83.29</v>
          </cell>
          <cell r="J773">
            <v>2.4093623006855198</v>
          </cell>
        </row>
        <row r="774">
          <cell r="B774">
            <v>83.26</v>
          </cell>
          <cell r="J774">
            <v>2.4093623006855198</v>
          </cell>
        </row>
        <row r="775">
          <cell r="B775">
            <v>83.21</v>
          </cell>
          <cell r="J775">
            <v>2.4093623006855198</v>
          </cell>
        </row>
        <row r="776">
          <cell r="B776">
            <v>83.21</v>
          </cell>
          <cell r="J776">
            <v>2.4093623006855198</v>
          </cell>
        </row>
        <row r="777">
          <cell r="B777">
            <v>83.2</v>
          </cell>
          <cell r="J777">
            <v>2.4093623006855198</v>
          </cell>
        </row>
        <row r="778">
          <cell r="B778">
            <v>83.2</v>
          </cell>
          <cell r="J778">
            <v>2.4093623006855198</v>
          </cell>
        </row>
        <row r="779">
          <cell r="B779">
            <v>83.2</v>
          </cell>
          <cell r="J779">
            <v>2.4093623006855198</v>
          </cell>
        </row>
        <row r="780">
          <cell r="B780">
            <v>83.2</v>
          </cell>
          <cell r="J780">
            <v>2.4093623006855198</v>
          </cell>
        </row>
        <row r="781">
          <cell r="B781">
            <v>83.2</v>
          </cell>
          <cell r="J781">
            <v>2.4093623006855198</v>
          </cell>
        </row>
        <row r="782">
          <cell r="B782">
            <v>83.2</v>
          </cell>
          <cell r="J782">
            <v>2.4093623006855198</v>
          </cell>
        </row>
        <row r="783">
          <cell r="B783">
            <v>83.2</v>
          </cell>
          <cell r="J783">
            <v>2.4093623006855198</v>
          </cell>
        </row>
        <row r="784">
          <cell r="B784">
            <v>83.2</v>
          </cell>
          <cell r="J784">
            <v>2.4093623006855198</v>
          </cell>
        </row>
        <row r="785">
          <cell r="B785">
            <v>83.2</v>
          </cell>
          <cell r="J785">
            <v>2.4093623006855198</v>
          </cell>
        </row>
        <row r="786">
          <cell r="B786">
            <v>83.2</v>
          </cell>
          <cell r="J786">
            <v>2.4093623006855198</v>
          </cell>
        </row>
        <row r="787">
          <cell r="B787">
            <v>83.2</v>
          </cell>
          <cell r="J787">
            <v>2.4093623006855198</v>
          </cell>
        </row>
        <row r="788">
          <cell r="B788">
            <v>83.2</v>
          </cell>
          <cell r="J788">
            <v>2.4093623006855198</v>
          </cell>
        </row>
        <row r="789">
          <cell r="B789">
            <v>83.16</v>
          </cell>
          <cell r="J789">
            <v>2.4093623006855198</v>
          </cell>
        </row>
        <row r="790">
          <cell r="B790">
            <v>83.11</v>
          </cell>
          <cell r="J790">
            <v>2.3328800911616994</v>
          </cell>
        </row>
        <row r="791">
          <cell r="B791">
            <v>83.11</v>
          </cell>
          <cell r="J791">
            <v>2.3328800911616994</v>
          </cell>
        </row>
        <row r="792">
          <cell r="B792">
            <v>83.11</v>
          </cell>
          <cell r="J792">
            <v>2.3328800911616994</v>
          </cell>
        </row>
        <row r="793">
          <cell r="B793">
            <v>83.11</v>
          </cell>
          <cell r="J793">
            <v>2.3328800911616994</v>
          </cell>
        </row>
        <row r="794">
          <cell r="B794">
            <v>83.11</v>
          </cell>
          <cell r="J794">
            <v>2.4093623006855198</v>
          </cell>
        </row>
        <row r="795">
          <cell r="B795">
            <v>83.09</v>
          </cell>
          <cell r="J795">
            <v>2.3328800911616994</v>
          </cell>
        </row>
        <row r="796">
          <cell r="B796">
            <v>83.09</v>
          </cell>
          <cell r="J796">
            <v>2.3328800911616994</v>
          </cell>
        </row>
        <row r="797">
          <cell r="B797">
            <v>82.99</v>
          </cell>
          <cell r="J797">
            <v>2.3328800911616994</v>
          </cell>
        </row>
        <row r="798">
          <cell r="B798">
            <v>82.98</v>
          </cell>
          <cell r="J798">
            <v>2.3328800911616994</v>
          </cell>
        </row>
        <row r="799">
          <cell r="B799">
            <v>82.95</v>
          </cell>
          <cell r="J799">
            <v>2.3328800911616994</v>
          </cell>
        </row>
        <row r="800">
          <cell r="B800">
            <v>82.95</v>
          </cell>
          <cell r="J800">
            <v>2.3328800911616994</v>
          </cell>
        </row>
        <row r="801">
          <cell r="B801">
            <v>82.95</v>
          </cell>
          <cell r="J801">
            <v>2.3328800911616994</v>
          </cell>
        </row>
        <row r="802">
          <cell r="B802">
            <v>82.95</v>
          </cell>
          <cell r="J802">
            <v>2.3328800911616994</v>
          </cell>
        </row>
        <row r="803">
          <cell r="B803">
            <v>82.95</v>
          </cell>
          <cell r="J803">
            <v>2.3328800911616994</v>
          </cell>
        </row>
        <row r="804">
          <cell r="B804">
            <v>82.95</v>
          </cell>
          <cell r="J804">
            <v>2.3328800911616994</v>
          </cell>
        </row>
        <row r="805">
          <cell r="B805">
            <v>82.95</v>
          </cell>
          <cell r="J805">
            <v>2.3328800911616994</v>
          </cell>
        </row>
        <row r="806">
          <cell r="B806">
            <v>82.93</v>
          </cell>
          <cell r="J806">
            <v>2.3328800911616994</v>
          </cell>
        </row>
        <row r="807">
          <cell r="B807">
            <v>82.85</v>
          </cell>
          <cell r="J807">
            <v>2.3328800911616994</v>
          </cell>
        </row>
        <row r="808">
          <cell r="B808">
            <v>82.83</v>
          </cell>
          <cell r="J808">
            <v>2.2599999999999998</v>
          </cell>
        </row>
        <row r="809">
          <cell r="B809">
            <v>82.83</v>
          </cell>
          <cell r="J809">
            <v>2.3328800911616994</v>
          </cell>
        </row>
        <row r="810">
          <cell r="B810">
            <v>82.83</v>
          </cell>
          <cell r="J810">
            <v>2.3328800911616994</v>
          </cell>
        </row>
        <row r="811">
          <cell r="B811">
            <v>82.83</v>
          </cell>
          <cell r="J811">
            <v>2.3328800911616994</v>
          </cell>
        </row>
        <row r="812">
          <cell r="B812">
            <v>82.83</v>
          </cell>
          <cell r="J812">
            <v>2.3328800911616994</v>
          </cell>
        </row>
        <row r="813">
          <cell r="B813">
            <v>82.83</v>
          </cell>
          <cell r="J813">
            <v>2.3328800911616994</v>
          </cell>
        </row>
        <row r="814">
          <cell r="B814">
            <v>82.81</v>
          </cell>
          <cell r="J814">
            <v>2.2578733867148584</v>
          </cell>
        </row>
        <row r="815">
          <cell r="B815">
            <v>82.78</v>
          </cell>
          <cell r="J815">
            <v>2.2578733867148584</v>
          </cell>
        </row>
        <row r="816">
          <cell r="B816">
            <v>82.77</v>
          </cell>
          <cell r="J816">
            <v>2.2578733867148584</v>
          </cell>
        </row>
        <row r="817">
          <cell r="B817">
            <v>82.75</v>
          </cell>
          <cell r="J817">
            <v>2.2578733867148584</v>
          </cell>
        </row>
        <row r="818">
          <cell r="B818">
            <v>82.7</v>
          </cell>
          <cell r="J818">
            <v>2.2578733867148584</v>
          </cell>
        </row>
        <row r="819">
          <cell r="B819">
            <v>82.69</v>
          </cell>
          <cell r="J819">
            <v>2.2578733867148584</v>
          </cell>
        </row>
        <row r="820">
          <cell r="B820">
            <v>82.69</v>
          </cell>
          <cell r="J820">
            <v>2.2578733867148584</v>
          </cell>
        </row>
        <row r="821">
          <cell r="B821">
            <v>82.66</v>
          </cell>
          <cell r="J821">
            <v>2.2578733867148584</v>
          </cell>
        </row>
        <row r="822">
          <cell r="B822">
            <v>82.6</v>
          </cell>
          <cell r="J822">
            <v>2.2578733867148584</v>
          </cell>
        </row>
        <row r="823">
          <cell r="B823">
            <v>82.6</v>
          </cell>
          <cell r="J823">
            <v>2.2578733867148584</v>
          </cell>
        </row>
        <row r="824">
          <cell r="B824">
            <v>82.58</v>
          </cell>
          <cell r="J824">
            <v>2.2578733867148584</v>
          </cell>
        </row>
        <row r="825">
          <cell r="B825">
            <v>82.53</v>
          </cell>
          <cell r="J825">
            <v>2.2578733867148584</v>
          </cell>
        </row>
        <row r="826">
          <cell r="B826">
            <v>82.51</v>
          </cell>
          <cell r="J826">
            <v>2.2578733867148584</v>
          </cell>
        </row>
        <row r="827">
          <cell r="B827">
            <v>82.47</v>
          </cell>
          <cell r="J827">
            <v>2.2578733867148584</v>
          </cell>
        </row>
        <row r="828">
          <cell r="B828">
            <v>82.47</v>
          </cell>
          <cell r="J828">
            <v>2.2578733867148584</v>
          </cell>
        </row>
        <row r="829">
          <cell r="B829">
            <v>82.46</v>
          </cell>
          <cell r="J829">
            <v>2.2578733867148584</v>
          </cell>
        </row>
        <row r="830">
          <cell r="B830">
            <v>82.45</v>
          </cell>
          <cell r="J830">
            <v>2.2578733867148584</v>
          </cell>
        </row>
        <row r="831">
          <cell r="B831">
            <v>82.42</v>
          </cell>
          <cell r="J831">
            <v>2.2578733867148584</v>
          </cell>
        </row>
        <row r="832">
          <cell r="B832">
            <v>82.41</v>
          </cell>
          <cell r="J832">
            <v>2.2578733867148584</v>
          </cell>
        </row>
        <row r="833">
          <cell r="B833">
            <v>82.4</v>
          </cell>
          <cell r="J833">
            <v>2.2578733867148584</v>
          </cell>
        </row>
        <row r="834">
          <cell r="B834">
            <v>82.4</v>
          </cell>
          <cell r="J834">
            <v>2.2578733867148584</v>
          </cell>
        </row>
        <row r="835">
          <cell r="B835">
            <v>82.34</v>
          </cell>
          <cell r="J835">
            <v>2.2578733867148584</v>
          </cell>
        </row>
        <row r="836">
          <cell r="B836">
            <v>82.32</v>
          </cell>
          <cell r="J836">
            <v>2.2578733867148584</v>
          </cell>
        </row>
        <row r="837">
          <cell r="B837">
            <v>82.31</v>
          </cell>
          <cell r="J837">
            <v>2.2578733867148584</v>
          </cell>
        </row>
        <row r="838">
          <cell r="B838">
            <v>82.29</v>
          </cell>
          <cell r="J838">
            <v>2.2578733867148584</v>
          </cell>
        </row>
        <row r="839">
          <cell r="B839">
            <v>82.27</v>
          </cell>
          <cell r="J839">
            <v>2.2578733867148584</v>
          </cell>
        </row>
        <row r="840">
          <cell r="B840">
            <v>82.21</v>
          </cell>
          <cell r="J840">
            <v>2.2578733867148584</v>
          </cell>
        </row>
        <row r="841">
          <cell r="B841">
            <v>82.21</v>
          </cell>
          <cell r="J841">
            <v>2.2578733867148584</v>
          </cell>
        </row>
        <row r="842">
          <cell r="B842">
            <v>82.2</v>
          </cell>
          <cell r="J842">
            <v>2.2578733867148584</v>
          </cell>
        </row>
        <row r="843">
          <cell r="B843">
            <v>82.18</v>
          </cell>
          <cell r="J843">
            <v>2.2578733867148584</v>
          </cell>
        </row>
        <row r="844">
          <cell r="B844">
            <v>82.15</v>
          </cell>
          <cell r="J844">
            <v>2.2578733867148584</v>
          </cell>
        </row>
        <row r="845">
          <cell r="B845">
            <v>82.12</v>
          </cell>
          <cell r="J845">
            <v>2.2578733867148584</v>
          </cell>
        </row>
        <row r="846">
          <cell r="B846">
            <v>82.12</v>
          </cell>
          <cell r="J846">
            <v>2.2578733867148584</v>
          </cell>
        </row>
        <row r="847">
          <cell r="B847">
            <v>82.09</v>
          </cell>
          <cell r="J847">
            <v>2.2578733867148584</v>
          </cell>
        </row>
        <row r="848">
          <cell r="B848">
            <v>82.09</v>
          </cell>
          <cell r="J848">
            <v>2.2578733867148584</v>
          </cell>
        </row>
        <row r="849">
          <cell r="B849">
            <v>82.09</v>
          </cell>
          <cell r="J849">
            <v>2.2578733867148584</v>
          </cell>
        </row>
        <row r="850">
          <cell r="B850">
            <v>82.07</v>
          </cell>
          <cell r="J850">
            <v>2.2578733867148584</v>
          </cell>
        </row>
        <row r="851">
          <cell r="B851">
            <v>82.03</v>
          </cell>
          <cell r="J851">
            <v>2.2578733867148584</v>
          </cell>
        </row>
        <row r="852">
          <cell r="B852">
            <v>82.02</v>
          </cell>
          <cell r="J852">
            <v>2.2578733867148584</v>
          </cell>
        </row>
        <row r="853">
          <cell r="B853">
            <v>81.97</v>
          </cell>
          <cell r="J853">
            <v>2.2578733867148584</v>
          </cell>
        </row>
        <row r="854">
          <cell r="B854">
            <v>81.95</v>
          </cell>
          <cell r="J854">
            <v>2.2578733867148584</v>
          </cell>
        </row>
        <row r="855">
          <cell r="B855">
            <v>81.94</v>
          </cell>
          <cell r="J855">
            <v>2.2578733867148584</v>
          </cell>
        </row>
        <row r="856">
          <cell r="B856">
            <v>81.93</v>
          </cell>
          <cell r="J856">
            <v>2.2578733867148584</v>
          </cell>
        </row>
        <row r="857">
          <cell r="B857">
            <v>81.91</v>
          </cell>
          <cell r="J857">
            <v>2.2578733867148584</v>
          </cell>
        </row>
        <row r="858">
          <cell r="B858">
            <v>81.900000000000006</v>
          </cell>
          <cell r="J858">
            <v>2.2578733867148584</v>
          </cell>
        </row>
        <row r="859">
          <cell r="B859">
            <v>81.88</v>
          </cell>
          <cell r="J859">
            <v>2.2578733867148584</v>
          </cell>
        </row>
        <row r="860">
          <cell r="B860">
            <v>81.83</v>
          </cell>
          <cell r="J860">
            <v>2.2578733867148584</v>
          </cell>
        </row>
        <row r="861">
          <cell r="B861">
            <v>81.819999999999993</v>
          </cell>
          <cell r="J861">
            <v>2.1843325746953006</v>
          </cell>
        </row>
        <row r="862">
          <cell r="B862">
            <v>81.819999999999993</v>
          </cell>
          <cell r="J862">
            <v>2.1843325746953006</v>
          </cell>
        </row>
        <row r="863">
          <cell r="B863">
            <v>81.819999999999993</v>
          </cell>
          <cell r="J863">
            <v>2.1843325746953006</v>
          </cell>
        </row>
        <row r="864">
          <cell r="B864">
            <v>81.819999999999993</v>
          </cell>
          <cell r="J864">
            <v>2.2578733867148584</v>
          </cell>
        </row>
        <row r="865">
          <cell r="B865">
            <v>81.819999999999993</v>
          </cell>
          <cell r="J865">
            <v>2.2578733867148584</v>
          </cell>
        </row>
        <row r="866">
          <cell r="B866">
            <v>81.8</v>
          </cell>
          <cell r="J866">
            <v>2.1843325746953006</v>
          </cell>
        </row>
        <row r="867">
          <cell r="B867">
            <v>81.790000000000006</v>
          </cell>
          <cell r="J867">
            <v>2.1843325746953006</v>
          </cell>
        </row>
        <row r="868">
          <cell r="B868">
            <v>81.790000000000006</v>
          </cell>
          <cell r="J868">
            <v>2.1843325746953006</v>
          </cell>
        </row>
        <row r="869">
          <cell r="B869">
            <v>81.78</v>
          </cell>
          <cell r="J869">
            <v>2.1843325746953006</v>
          </cell>
        </row>
        <row r="870">
          <cell r="B870">
            <v>81.78</v>
          </cell>
          <cell r="J870">
            <v>2.1843325746953006</v>
          </cell>
        </row>
        <row r="871">
          <cell r="B871">
            <v>81.78</v>
          </cell>
          <cell r="J871">
            <v>2.1843325746953006</v>
          </cell>
        </row>
        <row r="872">
          <cell r="B872">
            <v>81.78</v>
          </cell>
          <cell r="J872">
            <v>2.1843325746953006</v>
          </cell>
        </row>
        <row r="873">
          <cell r="B873">
            <v>81.78</v>
          </cell>
          <cell r="J873">
            <v>2.1843325746953006</v>
          </cell>
        </row>
        <row r="874">
          <cell r="B874">
            <v>81.78</v>
          </cell>
          <cell r="J874">
            <v>2.1843325746953006</v>
          </cell>
        </row>
        <row r="875">
          <cell r="B875">
            <v>81.78</v>
          </cell>
          <cell r="J875">
            <v>2.1843325746953006</v>
          </cell>
        </row>
        <row r="876">
          <cell r="B876">
            <v>81.78</v>
          </cell>
          <cell r="J876">
            <v>2.1843325746953006</v>
          </cell>
        </row>
        <row r="877">
          <cell r="B877">
            <v>81.75</v>
          </cell>
          <cell r="J877">
            <v>2.1843325746953006</v>
          </cell>
        </row>
        <row r="878">
          <cell r="B878">
            <v>81.73</v>
          </cell>
          <cell r="J878">
            <v>2.1843325746953006</v>
          </cell>
        </row>
        <row r="879">
          <cell r="B879">
            <v>81.73</v>
          </cell>
          <cell r="J879">
            <v>2.1843325746953006</v>
          </cell>
        </row>
        <row r="880">
          <cell r="B880">
            <v>81.73</v>
          </cell>
          <cell r="J880">
            <v>2.1843325746953006</v>
          </cell>
        </row>
        <row r="881">
          <cell r="B881">
            <v>81.73</v>
          </cell>
          <cell r="J881">
            <v>2.1843325746953006</v>
          </cell>
        </row>
        <row r="882">
          <cell r="B882">
            <v>81.73</v>
          </cell>
          <cell r="J882">
            <v>2.1843325746953006</v>
          </cell>
        </row>
        <row r="883">
          <cell r="B883">
            <v>81.73</v>
          </cell>
          <cell r="J883">
            <v>2.1843325746953006</v>
          </cell>
        </row>
        <row r="884">
          <cell r="B884">
            <v>81.72</v>
          </cell>
          <cell r="J884">
            <v>2.1843325746953006</v>
          </cell>
        </row>
        <row r="885">
          <cell r="B885">
            <v>81.69</v>
          </cell>
          <cell r="J885">
            <v>2.1800000000000002</v>
          </cell>
        </row>
        <row r="886">
          <cell r="B886">
            <v>81.69</v>
          </cell>
          <cell r="J886">
            <v>2.1843325746953006</v>
          </cell>
        </row>
        <row r="887">
          <cell r="B887">
            <v>81.69</v>
          </cell>
          <cell r="J887">
            <v>2.1843325746953006</v>
          </cell>
        </row>
        <row r="888">
          <cell r="B888">
            <v>81.69</v>
          </cell>
          <cell r="J888">
            <v>2.1843325746953006</v>
          </cell>
        </row>
        <row r="889">
          <cell r="B889">
            <v>81.69</v>
          </cell>
          <cell r="J889">
            <v>2.1843325746953006</v>
          </cell>
        </row>
        <row r="890">
          <cell r="B890">
            <v>81.680000000000007</v>
          </cell>
          <cell r="J890">
            <v>2.1122479789986719</v>
          </cell>
        </row>
        <row r="891">
          <cell r="B891">
            <v>81.680000000000007</v>
          </cell>
          <cell r="J891">
            <v>2.1122479789986719</v>
          </cell>
        </row>
        <row r="892">
          <cell r="B892">
            <v>81.680000000000007</v>
          </cell>
          <cell r="J892">
            <v>2.1800000000000002</v>
          </cell>
        </row>
        <row r="893">
          <cell r="B893">
            <v>81.680000000000007</v>
          </cell>
          <cell r="J893">
            <v>2.1800000000000002</v>
          </cell>
        </row>
        <row r="894">
          <cell r="B894">
            <v>81.680000000000007</v>
          </cell>
          <cell r="J894">
            <v>2.1800000000000002</v>
          </cell>
        </row>
        <row r="895">
          <cell r="B895">
            <v>81.66</v>
          </cell>
          <cell r="J895">
            <v>2.1122479789986719</v>
          </cell>
        </row>
        <row r="896">
          <cell r="B896">
            <v>81.66</v>
          </cell>
          <cell r="J896">
            <v>2.1122479789986719</v>
          </cell>
        </row>
        <row r="897">
          <cell r="B897">
            <v>81.650000000000006</v>
          </cell>
          <cell r="J897">
            <v>2.1122479789986719</v>
          </cell>
        </row>
        <row r="898">
          <cell r="B898">
            <v>81.62</v>
          </cell>
          <cell r="J898">
            <v>2.1122479789986719</v>
          </cell>
        </row>
        <row r="899">
          <cell r="B899">
            <v>81.62</v>
          </cell>
          <cell r="J899">
            <v>2.1122479789986719</v>
          </cell>
        </row>
        <row r="900">
          <cell r="B900">
            <v>81.599999999999994</v>
          </cell>
          <cell r="J900">
            <v>2.1122479789986719</v>
          </cell>
        </row>
        <row r="901">
          <cell r="B901">
            <v>81.599999999999994</v>
          </cell>
          <cell r="J901">
            <v>2.1122479789986719</v>
          </cell>
        </row>
        <row r="902">
          <cell r="B902">
            <v>81.569999999999993</v>
          </cell>
          <cell r="J902">
            <v>2.1122479789986719</v>
          </cell>
        </row>
        <row r="903">
          <cell r="B903">
            <v>81.569999999999993</v>
          </cell>
          <cell r="J903">
            <v>2.1122479789986719</v>
          </cell>
        </row>
        <row r="904">
          <cell r="B904">
            <v>81.569999999999993</v>
          </cell>
          <cell r="J904">
            <v>2.1122479789986719</v>
          </cell>
        </row>
        <row r="905">
          <cell r="B905">
            <v>81.569999999999993</v>
          </cell>
          <cell r="J905">
            <v>2.1122479789986719</v>
          </cell>
        </row>
        <row r="906">
          <cell r="B906">
            <v>81.569999999999993</v>
          </cell>
          <cell r="J906">
            <v>2.1122479789986719</v>
          </cell>
        </row>
        <row r="907">
          <cell r="B907">
            <v>81.569999999999993</v>
          </cell>
          <cell r="J907">
            <v>2.1122479789986719</v>
          </cell>
        </row>
        <row r="908">
          <cell r="B908">
            <v>81.569999999999993</v>
          </cell>
          <cell r="J908">
            <v>2.1122479789986719</v>
          </cell>
        </row>
        <row r="909">
          <cell r="B909">
            <v>81.569999999999993</v>
          </cell>
          <cell r="J909">
            <v>2.1122479789986719</v>
          </cell>
        </row>
        <row r="910">
          <cell r="B910">
            <v>81.56</v>
          </cell>
          <cell r="J910">
            <v>2.1122479789986719</v>
          </cell>
        </row>
        <row r="911">
          <cell r="B911">
            <v>81.540000000000006</v>
          </cell>
          <cell r="J911">
            <v>2.1122479789986719</v>
          </cell>
        </row>
        <row r="912">
          <cell r="B912">
            <v>81.53</v>
          </cell>
          <cell r="J912">
            <v>2.1122479789986719</v>
          </cell>
        </row>
        <row r="913">
          <cell r="B913">
            <v>81.52</v>
          </cell>
          <cell r="J913">
            <v>2.1122479789986719</v>
          </cell>
        </row>
        <row r="914">
          <cell r="B914">
            <v>81.489999999999995</v>
          </cell>
          <cell r="J914">
            <v>2.1122479789986719</v>
          </cell>
        </row>
        <row r="915">
          <cell r="B915">
            <v>81.489999999999995</v>
          </cell>
          <cell r="J915">
            <v>2.1122479789986719</v>
          </cell>
        </row>
        <row r="916">
          <cell r="B916">
            <v>81.489999999999995</v>
          </cell>
          <cell r="J916">
            <v>2.1122479789986719</v>
          </cell>
        </row>
        <row r="917">
          <cell r="B917">
            <v>81.45</v>
          </cell>
          <cell r="J917">
            <v>2.1122479789986719</v>
          </cell>
        </row>
        <row r="918">
          <cell r="B918">
            <v>81.400000000000006</v>
          </cell>
          <cell r="J918">
            <v>2.1122479789986719</v>
          </cell>
        </row>
        <row r="919">
          <cell r="B919">
            <v>81.400000000000006</v>
          </cell>
          <cell r="J919">
            <v>2.1122479789986719</v>
          </cell>
        </row>
        <row r="920">
          <cell r="B920">
            <v>81.400000000000006</v>
          </cell>
          <cell r="J920">
            <v>2.1122479789986719</v>
          </cell>
        </row>
        <row r="921">
          <cell r="B921">
            <v>81.400000000000006</v>
          </cell>
          <cell r="J921">
            <v>2.1122479789986719</v>
          </cell>
        </row>
        <row r="922">
          <cell r="B922">
            <v>81.400000000000006</v>
          </cell>
          <cell r="J922">
            <v>2.1122479789986719</v>
          </cell>
        </row>
        <row r="923">
          <cell r="B923">
            <v>81.349999999999994</v>
          </cell>
          <cell r="J923">
            <v>2.1122479789986719</v>
          </cell>
        </row>
        <row r="924">
          <cell r="B924">
            <v>81.319999999999993</v>
          </cell>
          <cell r="J924">
            <v>2.1122479789986719</v>
          </cell>
        </row>
        <row r="925">
          <cell r="B925">
            <v>81.290000000000006</v>
          </cell>
          <cell r="J925">
            <v>2.1122479789986719</v>
          </cell>
        </row>
        <row r="926">
          <cell r="B926">
            <v>81.290000000000006</v>
          </cell>
          <cell r="J926">
            <v>2.1122479789986719</v>
          </cell>
        </row>
        <row r="927">
          <cell r="B927">
            <v>81.290000000000006</v>
          </cell>
          <cell r="J927">
            <v>2.1122479789986719</v>
          </cell>
        </row>
        <row r="928">
          <cell r="B928">
            <v>81.290000000000006</v>
          </cell>
          <cell r="J928">
            <v>2.1122479789986719</v>
          </cell>
        </row>
        <row r="929">
          <cell r="B929">
            <v>81.290000000000006</v>
          </cell>
          <cell r="J929">
            <v>2.1122479789986719</v>
          </cell>
        </row>
        <row r="930">
          <cell r="B930">
            <v>81.28</v>
          </cell>
          <cell r="J930">
            <v>2.1122479789986719</v>
          </cell>
        </row>
        <row r="931">
          <cell r="B931">
            <v>81.27</v>
          </cell>
          <cell r="J931">
            <v>2.1122479789986719</v>
          </cell>
        </row>
        <row r="932">
          <cell r="B932">
            <v>81.27</v>
          </cell>
          <cell r="J932">
            <v>2.1122479789986719</v>
          </cell>
        </row>
        <row r="933">
          <cell r="B933">
            <v>81.260000000000005</v>
          </cell>
          <cell r="J933">
            <v>2.1122479789986719</v>
          </cell>
        </row>
        <row r="934">
          <cell r="B934">
            <v>81.25</v>
          </cell>
          <cell r="J934">
            <v>2.1122479789986719</v>
          </cell>
        </row>
        <row r="935">
          <cell r="B935">
            <v>81.209999999999994</v>
          </cell>
          <cell r="J935">
            <v>2.1122479789986719</v>
          </cell>
        </row>
        <row r="936">
          <cell r="B936">
            <v>81.209999999999994</v>
          </cell>
          <cell r="J936">
            <v>2.1122479789986719</v>
          </cell>
        </row>
        <row r="937">
          <cell r="B937">
            <v>81.209999999999994</v>
          </cell>
          <cell r="J937">
            <v>2.1122479789986719</v>
          </cell>
        </row>
        <row r="938">
          <cell r="B938">
            <v>81.209999999999994</v>
          </cell>
          <cell r="J938">
            <v>2.1122479789986719</v>
          </cell>
        </row>
        <row r="939">
          <cell r="B939">
            <v>81.209999999999994</v>
          </cell>
          <cell r="J939">
            <v>2.1122479789986719</v>
          </cell>
        </row>
        <row r="940">
          <cell r="B940">
            <v>81.180000000000007</v>
          </cell>
          <cell r="J940">
            <v>2.1122479789986719</v>
          </cell>
        </row>
        <row r="941">
          <cell r="B941">
            <v>81.180000000000007</v>
          </cell>
          <cell r="J941">
            <v>2.1122479789986719</v>
          </cell>
        </row>
        <row r="942">
          <cell r="B942">
            <v>81.180000000000007</v>
          </cell>
          <cell r="J942">
            <v>2.1122479789986719</v>
          </cell>
        </row>
        <row r="943">
          <cell r="B943">
            <v>81.17</v>
          </cell>
          <cell r="J943">
            <v>2.1122479789986719</v>
          </cell>
        </row>
        <row r="944">
          <cell r="B944">
            <v>81.13</v>
          </cell>
          <cell r="J944">
            <v>2.1122479789986719</v>
          </cell>
        </row>
        <row r="945">
          <cell r="B945">
            <v>81.12</v>
          </cell>
          <cell r="J945">
            <v>2.1122479789986719</v>
          </cell>
        </row>
        <row r="946">
          <cell r="B946">
            <v>81.12</v>
          </cell>
          <cell r="J946">
            <v>2.1122479789986719</v>
          </cell>
        </row>
        <row r="947">
          <cell r="B947">
            <v>81.12</v>
          </cell>
          <cell r="J947">
            <v>2.1122479789986719</v>
          </cell>
        </row>
        <row r="948">
          <cell r="B948">
            <v>81.12</v>
          </cell>
          <cell r="J948">
            <v>2.1122479789986719</v>
          </cell>
        </row>
        <row r="949">
          <cell r="B949">
            <v>81.11</v>
          </cell>
          <cell r="J949">
            <v>2.1122479789986719</v>
          </cell>
        </row>
        <row r="950">
          <cell r="B950">
            <v>81.11</v>
          </cell>
          <cell r="J950">
            <v>2.1122479789986719</v>
          </cell>
        </row>
        <row r="951">
          <cell r="B951">
            <v>81.11</v>
          </cell>
          <cell r="J951">
            <v>2.1122479789986719</v>
          </cell>
        </row>
        <row r="952">
          <cell r="B952">
            <v>81.05</v>
          </cell>
          <cell r="J952">
            <v>2.1122479789986719</v>
          </cell>
        </row>
        <row r="953">
          <cell r="B953">
            <v>81.02</v>
          </cell>
          <cell r="J953">
            <v>2.1122479789986719</v>
          </cell>
        </row>
        <row r="954">
          <cell r="B954">
            <v>81.02</v>
          </cell>
          <cell r="J954">
            <v>2.1122479789986719</v>
          </cell>
        </row>
        <row r="955">
          <cell r="B955">
            <v>81.02</v>
          </cell>
          <cell r="J955">
            <v>2.1122479789986719</v>
          </cell>
        </row>
        <row r="956">
          <cell r="B956">
            <v>81.02</v>
          </cell>
          <cell r="J956">
            <v>2.1122479789986719</v>
          </cell>
        </row>
        <row r="957">
          <cell r="B957">
            <v>81.02</v>
          </cell>
          <cell r="J957">
            <v>2.1122479789986719</v>
          </cell>
        </row>
        <row r="958">
          <cell r="B958">
            <v>81.02</v>
          </cell>
          <cell r="J958">
            <v>2.1122479789986719</v>
          </cell>
        </row>
        <row r="959">
          <cell r="B959">
            <v>81.02</v>
          </cell>
          <cell r="J959">
            <v>2.1122479789986719</v>
          </cell>
        </row>
        <row r="960">
          <cell r="B960">
            <v>81.02</v>
          </cell>
          <cell r="J960">
            <v>2.1122479789986719</v>
          </cell>
        </row>
        <row r="961">
          <cell r="B961">
            <v>81.02</v>
          </cell>
          <cell r="J961">
            <v>2.1122479789986719</v>
          </cell>
        </row>
        <row r="962">
          <cell r="B962">
            <v>81.02</v>
          </cell>
          <cell r="J962">
            <v>2.1122479789986719</v>
          </cell>
        </row>
        <row r="963">
          <cell r="B963">
            <v>80.959999999999994</v>
          </cell>
          <cell r="J963">
            <v>2.1122479789986719</v>
          </cell>
        </row>
        <row r="964">
          <cell r="B964">
            <v>80.92</v>
          </cell>
          <cell r="J964">
            <v>2.11</v>
          </cell>
        </row>
        <row r="965">
          <cell r="B965">
            <v>80.92</v>
          </cell>
          <cell r="J965">
            <v>2.11</v>
          </cell>
        </row>
        <row r="966">
          <cell r="B966">
            <v>80.92</v>
          </cell>
          <cell r="J966">
            <v>2.11</v>
          </cell>
        </row>
        <row r="967">
          <cell r="B967">
            <v>80.92</v>
          </cell>
          <cell r="J967">
            <v>2.11</v>
          </cell>
        </row>
        <row r="968">
          <cell r="B968">
            <v>80.92</v>
          </cell>
          <cell r="J968">
            <v>2.11</v>
          </cell>
        </row>
        <row r="969">
          <cell r="B969">
            <v>80.92</v>
          </cell>
          <cell r="J969">
            <v>2.11</v>
          </cell>
        </row>
        <row r="970">
          <cell r="B970">
            <v>80.92</v>
          </cell>
          <cell r="J970">
            <v>2.11</v>
          </cell>
        </row>
        <row r="971">
          <cell r="B971">
            <v>80.92</v>
          </cell>
          <cell r="J971">
            <v>2.11</v>
          </cell>
        </row>
        <row r="972">
          <cell r="B972">
            <v>80.92</v>
          </cell>
          <cell r="J972">
            <v>2.11</v>
          </cell>
        </row>
        <row r="973">
          <cell r="B973">
            <v>80.92</v>
          </cell>
          <cell r="J973">
            <v>2.1122479789986719</v>
          </cell>
        </row>
        <row r="974">
          <cell r="B974">
            <v>80.92</v>
          </cell>
          <cell r="J974">
            <v>2.1122479789986719</v>
          </cell>
        </row>
        <row r="975">
          <cell r="B975">
            <v>80.92</v>
          </cell>
          <cell r="J975">
            <v>2.1122479789986719</v>
          </cell>
        </row>
        <row r="976">
          <cell r="B976">
            <v>80.89</v>
          </cell>
          <cell r="J976">
            <v>2.11</v>
          </cell>
        </row>
        <row r="977">
          <cell r="B977">
            <v>80.89</v>
          </cell>
          <cell r="J977">
            <v>2.11</v>
          </cell>
        </row>
        <row r="978">
          <cell r="B978">
            <v>80.89</v>
          </cell>
          <cell r="J978">
            <v>2.11</v>
          </cell>
        </row>
        <row r="979">
          <cell r="B979">
            <v>80.89</v>
          </cell>
          <cell r="J979">
            <v>2.11</v>
          </cell>
        </row>
        <row r="980">
          <cell r="B980">
            <v>80.88</v>
          </cell>
          <cell r="J980">
            <v>2.0416098587924632</v>
          </cell>
        </row>
        <row r="981">
          <cell r="B981">
            <v>80.88</v>
          </cell>
          <cell r="J981">
            <v>2.0416098587924632</v>
          </cell>
        </row>
        <row r="982">
          <cell r="B982">
            <v>80.88</v>
          </cell>
          <cell r="J982">
            <v>2.11</v>
          </cell>
        </row>
        <row r="983">
          <cell r="B983">
            <v>80.87</v>
          </cell>
          <cell r="J983">
            <v>2.0416098587924632</v>
          </cell>
        </row>
        <row r="984">
          <cell r="B984">
            <v>80.849999999999994</v>
          </cell>
          <cell r="J984">
            <v>2.0416098587924632</v>
          </cell>
        </row>
        <row r="985">
          <cell r="B985">
            <v>80.84</v>
          </cell>
          <cell r="J985">
            <v>2.0416098587924632</v>
          </cell>
        </row>
        <row r="986">
          <cell r="B986">
            <v>80.83</v>
          </cell>
          <cell r="J986">
            <v>2.0416098587924632</v>
          </cell>
        </row>
        <row r="987">
          <cell r="B987">
            <v>80.83</v>
          </cell>
          <cell r="J987">
            <v>2.0416098587924632</v>
          </cell>
        </row>
        <row r="988">
          <cell r="B988">
            <v>80.83</v>
          </cell>
          <cell r="J988">
            <v>2.0416098587924632</v>
          </cell>
        </row>
        <row r="989">
          <cell r="B989">
            <v>80.83</v>
          </cell>
          <cell r="J989">
            <v>2.0416098587924632</v>
          </cell>
        </row>
        <row r="990">
          <cell r="B990">
            <v>80.83</v>
          </cell>
          <cell r="J990">
            <v>2.0416098587924632</v>
          </cell>
        </row>
        <row r="991">
          <cell r="B991">
            <v>80.83</v>
          </cell>
          <cell r="J991">
            <v>2.0416098587924632</v>
          </cell>
        </row>
        <row r="992">
          <cell r="B992">
            <v>80.8</v>
          </cell>
          <cell r="J992">
            <v>2.04</v>
          </cell>
        </row>
        <row r="993">
          <cell r="B993">
            <v>80.8</v>
          </cell>
          <cell r="J993">
            <v>2.04</v>
          </cell>
        </row>
        <row r="994">
          <cell r="B994">
            <v>80.8</v>
          </cell>
          <cell r="J994">
            <v>2.04</v>
          </cell>
        </row>
        <row r="995">
          <cell r="B995">
            <v>80.8</v>
          </cell>
          <cell r="J995">
            <v>2.0416098587924632</v>
          </cell>
        </row>
        <row r="996">
          <cell r="B996">
            <v>80.8</v>
          </cell>
          <cell r="J996">
            <v>2.0416098587924632</v>
          </cell>
        </row>
        <row r="997">
          <cell r="B997">
            <v>80.78</v>
          </cell>
          <cell r="J997">
            <v>2.04</v>
          </cell>
        </row>
        <row r="998">
          <cell r="B998">
            <v>80.760000000000005</v>
          </cell>
          <cell r="J998">
            <v>2.04</v>
          </cell>
        </row>
        <row r="999">
          <cell r="B999">
            <v>80.75</v>
          </cell>
          <cell r="J999">
            <v>2.04</v>
          </cell>
        </row>
        <row r="1000">
          <cell r="B1000">
            <v>80.75</v>
          </cell>
          <cell r="J1000">
            <v>2.04</v>
          </cell>
        </row>
        <row r="1001">
          <cell r="B1001">
            <v>80.75</v>
          </cell>
          <cell r="J1001">
            <v>2.04</v>
          </cell>
        </row>
        <row r="1002">
          <cell r="B1002">
            <v>80.75</v>
          </cell>
          <cell r="J1002">
            <v>2.04</v>
          </cell>
        </row>
        <row r="1003">
          <cell r="B1003">
            <v>80.75</v>
          </cell>
          <cell r="J1003">
            <v>2.04</v>
          </cell>
        </row>
        <row r="1004">
          <cell r="B1004">
            <v>80.75</v>
          </cell>
          <cell r="J1004">
            <v>2.04</v>
          </cell>
        </row>
        <row r="1005">
          <cell r="B1005">
            <v>80.75</v>
          </cell>
          <cell r="J1005">
            <v>2.04</v>
          </cell>
        </row>
        <row r="1006">
          <cell r="B1006">
            <v>80.75</v>
          </cell>
          <cell r="J1006">
            <v>2.04</v>
          </cell>
        </row>
        <row r="1007">
          <cell r="B1007">
            <v>80.75</v>
          </cell>
          <cell r="J1007">
            <v>2.04</v>
          </cell>
        </row>
        <row r="1008">
          <cell r="B1008">
            <v>80.75</v>
          </cell>
          <cell r="J1008">
            <v>2.04</v>
          </cell>
        </row>
        <row r="1009">
          <cell r="B1009">
            <v>80.75</v>
          </cell>
          <cell r="J1009">
            <v>2.04</v>
          </cell>
        </row>
        <row r="1010">
          <cell r="B1010">
            <v>80.75</v>
          </cell>
          <cell r="J1010">
            <v>2.04</v>
          </cell>
        </row>
        <row r="1011">
          <cell r="B1011">
            <v>80.75</v>
          </cell>
          <cell r="J1011">
            <v>2.04</v>
          </cell>
        </row>
        <row r="1012">
          <cell r="B1012">
            <v>80.75</v>
          </cell>
          <cell r="J1012">
            <v>2.04</v>
          </cell>
        </row>
        <row r="1013">
          <cell r="B1013">
            <v>80.680000000000007</v>
          </cell>
          <cell r="J1013">
            <v>2.04</v>
          </cell>
        </row>
        <row r="1014">
          <cell r="B1014">
            <v>80.64</v>
          </cell>
          <cell r="J1014">
            <v>2.04</v>
          </cell>
        </row>
        <row r="1015">
          <cell r="B1015">
            <v>80.64</v>
          </cell>
          <cell r="J1015">
            <v>2.04</v>
          </cell>
        </row>
        <row r="1016">
          <cell r="B1016">
            <v>80.62</v>
          </cell>
          <cell r="J1016">
            <v>2.04</v>
          </cell>
        </row>
        <row r="1017">
          <cell r="B1017">
            <v>80.61</v>
          </cell>
          <cell r="J1017">
            <v>2.04</v>
          </cell>
        </row>
        <row r="1018">
          <cell r="B1018">
            <v>80.59</v>
          </cell>
          <cell r="J1018">
            <v>1.9724084071993251</v>
          </cell>
        </row>
        <row r="1019">
          <cell r="B1019">
            <v>80.59</v>
          </cell>
          <cell r="J1019">
            <v>1.9724084071993251</v>
          </cell>
        </row>
        <row r="1020">
          <cell r="B1020">
            <v>80.59</v>
          </cell>
          <cell r="J1020">
            <v>2.04</v>
          </cell>
        </row>
        <row r="1021">
          <cell r="B1021">
            <v>80.59</v>
          </cell>
          <cell r="J1021">
            <v>2.04</v>
          </cell>
        </row>
        <row r="1022">
          <cell r="B1022">
            <v>80.59</v>
          </cell>
          <cell r="J1022">
            <v>2.04</v>
          </cell>
        </row>
        <row r="1023">
          <cell r="B1023">
            <v>80.59</v>
          </cell>
          <cell r="J1023">
            <v>2.04</v>
          </cell>
        </row>
        <row r="1024">
          <cell r="B1024">
            <v>80.59</v>
          </cell>
          <cell r="J1024">
            <v>2.04</v>
          </cell>
        </row>
        <row r="1025">
          <cell r="B1025">
            <v>80.59</v>
          </cell>
          <cell r="J1025">
            <v>2.04</v>
          </cell>
        </row>
        <row r="1026">
          <cell r="B1026">
            <v>80.59</v>
          </cell>
          <cell r="J1026">
            <v>2.04</v>
          </cell>
        </row>
        <row r="1027">
          <cell r="B1027">
            <v>80.59</v>
          </cell>
          <cell r="J1027">
            <v>2.04</v>
          </cell>
        </row>
        <row r="1028">
          <cell r="B1028">
            <v>80.56</v>
          </cell>
          <cell r="J1028">
            <v>1.9724084071993251</v>
          </cell>
        </row>
        <row r="1029">
          <cell r="B1029">
            <v>80.56</v>
          </cell>
          <cell r="J1029">
            <v>1.9724084071993251</v>
          </cell>
        </row>
        <row r="1030">
          <cell r="B1030">
            <v>80.56</v>
          </cell>
          <cell r="J1030">
            <v>1.9724084071993251</v>
          </cell>
        </row>
        <row r="1031">
          <cell r="B1031">
            <v>80.56</v>
          </cell>
          <cell r="J1031">
            <v>1.9724084071993251</v>
          </cell>
        </row>
        <row r="1032">
          <cell r="B1032">
            <v>80.56</v>
          </cell>
          <cell r="J1032">
            <v>1.9724084071993251</v>
          </cell>
        </row>
        <row r="1033">
          <cell r="B1033">
            <v>80.56</v>
          </cell>
          <cell r="J1033">
            <v>1.9724084071993251</v>
          </cell>
        </row>
        <row r="1034">
          <cell r="B1034">
            <v>80.56</v>
          </cell>
          <cell r="J1034">
            <v>1.9724084071993251</v>
          </cell>
        </row>
        <row r="1035">
          <cell r="B1035">
            <v>80.56</v>
          </cell>
          <cell r="J1035">
            <v>1.9724084071993251</v>
          </cell>
        </row>
        <row r="1036">
          <cell r="B1036">
            <v>80.56</v>
          </cell>
          <cell r="J1036">
            <v>1.9724084071993251</v>
          </cell>
        </row>
        <row r="1037">
          <cell r="B1037">
            <v>80.56</v>
          </cell>
          <cell r="J1037">
            <v>1.9724084071993251</v>
          </cell>
        </row>
        <row r="1038">
          <cell r="B1038">
            <v>80.56</v>
          </cell>
          <cell r="J1038">
            <v>1.9724084071993251</v>
          </cell>
        </row>
        <row r="1039">
          <cell r="B1039">
            <v>80.56</v>
          </cell>
          <cell r="J1039">
            <v>1.9724084071993251</v>
          </cell>
        </row>
        <row r="1040">
          <cell r="B1040">
            <v>80.56</v>
          </cell>
          <cell r="J1040">
            <v>1.9724084071993251</v>
          </cell>
        </row>
        <row r="1041">
          <cell r="B1041">
            <v>80.56</v>
          </cell>
          <cell r="J1041">
            <v>1.9724084071993251</v>
          </cell>
        </row>
        <row r="1042">
          <cell r="B1042">
            <v>80.56</v>
          </cell>
          <cell r="J1042">
            <v>1.9724084071993251</v>
          </cell>
        </row>
        <row r="1043">
          <cell r="B1043">
            <v>80.52</v>
          </cell>
          <cell r="J1043">
            <v>1.97</v>
          </cell>
        </row>
        <row r="1044">
          <cell r="B1044">
            <v>80.44</v>
          </cell>
          <cell r="J1044">
            <v>1.9046337499351378</v>
          </cell>
        </row>
        <row r="1045">
          <cell r="B1045">
            <v>80.44</v>
          </cell>
          <cell r="J1045">
            <v>1.9046337499351378</v>
          </cell>
        </row>
        <row r="1046">
          <cell r="B1046">
            <v>80.44</v>
          </cell>
          <cell r="J1046">
            <v>1.9046337499351378</v>
          </cell>
        </row>
        <row r="1047">
          <cell r="B1047">
            <v>80.44</v>
          </cell>
          <cell r="J1047">
            <v>1.9046337499351378</v>
          </cell>
        </row>
        <row r="1048">
          <cell r="B1048">
            <v>80.44</v>
          </cell>
          <cell r="J1048">
            <v>1.9046337499351378</v>
          </cell>
        </row>
        <row r="1049">
          <cell r="B1049">
            <v>80.44</v>
          </cell>
          <cell r="J1049">
            <v>1.9046337499351378</v>
          </cell>
        </row>
        <row r="1050">
          <cell r="B1050">
            <v>80.44</v>
          </cell>
          <cell r="J1050">
            <v>1.97</v>
          </cell>
        </row>
        <row r="1051">
          <cell r="B1051">
            <v>80.44</v>
          </cell>
          <cell r="J1051">
            <v>1.97</v>
          </cell>
        </row>
        <row r="1052">
          <cell r="B1052">
            <v>80.44</v>
          </cell>
          <cell r="J1052">
            <v>1.97</v>
          </cell>
        </row>
        <row r="1053">
          <cell r="B1053">
            <v>80.44</v>
          </cell>
          <cell r="J1053">
            <v>1.97</v>
          </cell>
        </row>
        <row r="1054">
          <cell r="B1054">
            <v>80.42</v>
          </cell>
          <cell r="J1054">
            <v>1.9046337499351378</v>
          </cell>
        </row>
        <row r="1055">
          <cell r="B1055">
            <v>80.34</v>
          </cell>
          <cell r="J1055">
            <v>1.9046337499351378</v>
          </cell>
        </row>
        <row r="1056">
          <cell r="B1056">
            <v>80.319999999999993</v>
          </cell>
          <cell r="J1056">
            <v>1.9046337499351378</v>
          </cell>
        </row>
        <row r="1057">
          <cell r="B1057">
            <v>80.31</v>
          </cell>
          <cell r="J1057">
            <v>1.9046337499351378</v>
          </cell>
        </row>
        <row r="1058">
          <cell r="B1058">
            <v>80.27</v>
          </cell>
          <cell r="J1058">
            <v>1.9046337499351378</v>
          </cell>
        </row>
        <row r="1059">
          <cell r="B1059">
            <v>80.27</v>
          </cell>
          <cell r="J1059">
            <v>1.9046337499351378</v>
          </cell>
        </row>
        <row r="1060">
          <cell r="B1060">
            <v>80.27</v>
          </cell>
          <cell r="J1060">
            <v>1.9046337499351378</v>
          </cell>
        </row>
        <row r="1061">
          <cell r="B1061">
            <v>80.27</v>
          </cell>
          <cell r="J1061">
            <v>1.9046337499351378</v>
          </cell>
        </row>
        <row r="1062">
          <cell r="B1062">
            <v>80.27</v>
          </cell>
          <cell r="J1062">
            <v>1.9046337499351378</v>
          </cell>
        </row>
        <row r="1063">
          <cell r="B1063">
            <v>80.27</v>
          </cell>
          <cell r="J1063">
            <v>1.9046337499351378</v>
          </cell>
        </row>
        <row r="1064">
          <cell r="B1064">
            <v>80.27</v>
          </cell>
          <cell r="J1064">
            <v>1.9046337499351378</v>
          </cell>
        </row>
        <row r="1065">
          <cell r="B1065">
            <v>80.260000000000005</v>
          </cell>
          <cell r="J1065">
            <v>1.84</v>
          </cell>
        </row>
        <row r="1066">
          <cell r="B1066">
            <v>80.260000000000005</v>
          </cell>
          <cell r="J1066">
            <v>1.84</v>
          </cell>
        </row>
        <row r="1067">
          <cell r="B1067">
            <v>80.260000000000005</v>
          </cell>
          <cell r="J1067">
            <v>1.84</v>
          </cell>
        </row>
        <row r="1068">
          <cell r="B1068">
            <v>80.260000000000005</v>
          </cell>
          <cell r="J1068">
            <v>1.84</v>
          </cell>
        </row>
        <row r="1069">
          <cell r="B1069">
            <v>80.260000000000005</v>
          </cell>
          <cell r="J1069">
            <v>1.84</v>
          </cell>
        </row>
        <row r="1070">
          <cell r="B1070">
            <v>80.260000000000005</v>
          </cell>
          <cell r="J1070">
            <v>1.84</v>
          </cell>
        </row>
        <row r="1071">
          <cell r="B1071">
            <v>80.260000000000005</v>
          </cell>
          <cell r="J1071">
            <v>1.9</v>
          </cell>
        </row>
        <row r="1072">
          <cell r="B1072">
            <v>80.260000000000005</v>
          </cell>
          <cell r="J1072">
            <v>1.9</v>
          </cell>
        </row>
        <row r="1073">
          <cell r="B1073">
            <v>80.260000000000005</v>
          </cell>
          <cell r="J1073">
            <v>1.9</v>
          </cell>
        </row>
        <row r="1074">
          <cell r="B1074">
            <v>80.25</v>
          </cell>
          <cell r="J1074">
            <v>1.84</v>
          </cell>
        </row>
        <row r="1075">
          <cell r="B1075">
            <v>80.23</v>
          </cell>
          <cell r="J1075">
            <v>1.84</v>
          </cell>
        </row>
        <row r="1076">
          <cell r="B1076">
            <v>80.23</v>
          </cell>
          <cell r="J1076">
            <v>1.84</v>
          </cell>
        </row>
        <row r="1077">
          <cell r="B1077">
            <v>80.23</v>
          </cell>
          <cell r="J1077">
            <v>1.84</v>
          </cell>
        </row>
        <row r="1078">
          <cell r="B1078">
            <v>80.23</v>
          </cell>
          <cell r="J1078">
            <v>1.84</v>
          </cell>
        </row>
        <row r="1079">
          <cell r="B1079">
            <v>80.23</v>
          </cell>
          <cell r="J1079">
            <v>1.84</v>
          </cell>
        </row>
        <row r="1080">
          <cell r="B1080">
            <v>80.23</v>
          </cell>
          <cell r="J1080">
            <v>1.84</v>
          </cell>
        </row>
        <row r="1081">
          <cell r="B1081">
            <v>80.23</v>
          </cell>
          <cell r="J1081">
            <v>1.84</v>
          </cell>
        </row>
        <row r="1082">
          <cell r="B1082">
            <v>80.11</v>
          </cell>
          <cell r="J1082">
            <v>1.84</v>
          </cell>
        </row>
        <row r="1083">
          <cell r="B1083">
            <v>80.05</v>
          </cell>
          <cell r="J1083">
            <v>1.84</v>
          </cell>
        </row>
        <row r="1084">
          <cell r="B1084">
            <v>80.05</v>
          </cell>
          <cell r="J1084">
            <v>1.84</v>
          </cell>
        </row>
        <row r="1085">
          <cell r="B1085">
            <v>80</v>
          </cell>
          <cell r="J1085">
            <v>1.8382759438996092</v>
          </cell>
        </row>
        <row r="1086">
          <cell r="B1086">
            <v>80</v>
          </cell>
          <cell r="J1086">
            <v>1.8382759438996092</v>
          </cell>
        </row>
        <row r="1087">
          <cell r="B1087">
            <v>80</v>
          </cell>
          <cell r="J1087">
            <v>1.8382759438996092</v>
          </cell>
        </row>
        <row r="1088">
          <cell r="B1088">
            <v>80</v>
          </cell>
          <cell r="J1088">
            <v>1.8382759438996092</v>
          </cell>
        </row>
        <row r="1089">
          <cell r="B1089">
            <v>80</v>
          </cell>
          <cell r="J1089">
            <v>1.8382759438996092</v>
          </cell>
        </row>
        <row r="1090">
          <cell r="B1090">
            <v>80</v>
          </cell>
          <cell r="J1090">
            <v>1.84</v>
          </cell>
        </row>
        <row r="1091">
          <cell r="B1091">
            <v>80</v>
          </cell>
          <cell r="J1091">
            <v>1.84</v>
          </cell>
        </row>
        <row r="1092">
          <cell r="B1092">
            <v>79.989999999999995</v>
          </cell>
          <cell r="J1092">
            <v>1.8382759438996092</v>
          </cell>
        </row>
        <row r="1093">
          <cell r="B1093">
            <v>79.989999999999995</v>
          </cell>
          <cell r="J1093">
            <v>1.8382759438996092</v>
          </cell>
        </row>
        <row r="1094">
          <cell r="B1094">
            <v>79.989999999999995</v>
          </cell>
          <cell r="J1094">
            <v>1.8382759438996092</v>
          </cell>
        </row>
        <row r="1095">
          <cell r="B1095">
            <v>79.989999999999995</v>
          </cell>
          <cell r="J1095">
            <v>1.8382759438996092</v>
          </cell>
        </row>
        <row r="1096">
          <cell r="B1096">
            <v>79.989999999999995</v>
          </cell>
          <cell r="J1096">
            <v>1.8382759438996092</v>
          </cell>
        </row>
        <row r="1097">
          <cell r="B1097">
            <v>79.989999999999995</v>
          </cell>
          <cell r="J1097">
            <v>1.8382759438996092</v>
          </cell>
        </row>
        <row r="1098">
          <cell r="B1098">
            <v>79.98</v>
          </cell>
          <cell r="J1098">
            <v>1.8382759438996092</v>
          </cell>
        </row>
        <row r="1099">
          <cell r="B1099">
            <v>79.98</v>
          </cell>
          <cell r="J1099">
            <v>1.8382759438996092</v>
          </cell>
        </row>
        <row r="1100">
          <cell r="B1100">
            <v>79.98</v>
          </cell>
          <cell r="J1100">
            <v>1.8382759438996092</v>
          </cell>
        </row>
        <row r="1101">
          <cell r="B1101">
            <v>79.98</v>
          </cell>
          <cell r="J1101">
            <v>1.8382759438996092</v>
          </cell>
        </row>
        <row r="1102">
          <cell r="B1102">
            <v>79.98</v>
          </cell>
          <cell r="J1102">
            <v>1.8382759438996092</v>
          </cell>
        </row>
        <row r="1103">
          <cell r="B1103">
            <v>79.98</v>
          </cell>
          <cell r="J1103">
            <v>1.8382759438996092</v>
          </cell>
        </row>
        <row r="1104">
          <cell r="B1104">
            <v>79.98</v>
          </cell>
          <cell r="J1104">
            <v>1.8382759438996092</v>
          </cell>
        </row>
        <row r="1105">
          <cell r="B1105">
            <v>79.98</v>
          </cell>
          <cell r="J1105">
            <v>1.8382759438996092</v>
          </cell>
        </row>
        <row r="1106">
          <cell r="B1106">
            <v>79.89</v>
          </cell>
          <cell r="J1106">
            <v>1.8382759438996092</v>
          </cell>
        </row>
        <row r="1107">
          <cell r="B1107">
            <v>79.89</v>
          </cell>
          <cell r="J1107">
            <v>1.8382759438996092</v>
          </cell>
        </row>
        <row r="1108">
          <cell r="B1108">
            <v>79.89</v>
          </cell>
          <cell r="J1108">
            <v>1.8382759438996092</v>
          </cell>
        </row>
        <row r="1109">
          <cell r="B1109">
            <v>79.89</v>
          </cell>
          <cell r="J1109">
            <v>1.8382759438996092</v>
          </cell>
        </row>
        <row r="1110">
          <cell r="B1110">
            <v>79.87</v>
          </cell>
          <cell r="J1110">
            <v>1.8382759438996092</v>
          </cell>
        </row>
        <row r="1111">
          <cell r="B1111">
            <v>79.84</v>
          </cell>
          <cell r="J1111">
            <v>1.8382759438996092</v>
          </cell>
        </row>
        <row r="1112">
          <cell r="B1112">
            <v>79.75</v>
          </cell>
          <cell r="J1112">
            <v>1.8382759438996092</v>
          </cell>
        </row>
        <row r="1113">
          <cell r="B1113">
            <v>79.75</v>
          </cell>
          <cell r="J1113">
            <v>1.8382759438996092</v>
          </cell>
        </row>
        <row r="1114">
          <cell r="B1114">
            <v>79.75</v>
          </cell>
          <cell r="J1114">
            <v>1.8382759438996092</v>
          </cell>
        </row>
        <row r="1115">
          <cell r="B1115">
            <v>79.75</v>
          </cell>
          <cell r="J1115">
            <v>1.8382759438996092</v>
          </cell>
        </row>
        <row r="1116">
          <cell r="B1116">
            <v>79.64</v>
          </cell>
          <cell r="J1116">
            <v>1.8382759438996092</v>
          </cell>
        </row>
        <row r="1117">
          <cell r="B1117">
            <v>79.64</v>
          </cell>
          <cell r="J1117">
            <v>1.8382759438996092</v>
          </cell>
        </row>
        <row r="1118">
          <cell r="B1118">
            <v>79.64</v>
          </cell>
          <cell r="J1118">
            <v>1.8382759438996092</v>
          </cell>
        </row>
        <row r="1119">
          <cell r="B1119">
            <v>79.64</v>
          </cell>
          <cell r="J1119">
            <v>1.8382759438996092</v>
          </cell>
        </row>
        <row r="1120">
          <cell r="B1120">
            <v>79.64</v>
          </cell>
          <cell r="J1120">
            <v>1.8382759438996092</v>
          </cell>
        </row>
        <row r="1121">
          <cell r="B1121">
            <v>79.63</v>
          </cell>
          <cell r="J1121">
            <v>1.7733249757170659</v>
          </cell>
        </row>
        <row r="1122">
          <cell r="B1122">
            <v>79.48</v>
          </cell>
          <cell r="J1122">
            <v>1.7733249757170659</v>
          </cell>
        </row>
        <row r="1123">
          <cell r="B1123">
            <v>79.48</v>
          </cell>
          <cell r="J1123">
            <v>1.7733249757170659</v>
          </cell>
        </row>
        <row r="1124">
          <cell r="B1124">
            <v>79.48</v>
          </cell>
          <cell r="J1124">
            <v>1.7733249757170659</v>
          </cell>
        </row>
        <row r="1125">
          <cell r="B1125">
            <v>79.48</v>
          </cell>
          <cell r="J1125">
            <v>1.7733249757170659</v>
          </cell>
        </row>
        <row r="1126">
          <cell r="B1126">
            <v>79.48</v>
          </cell>
          <cell r="J1126">
            <v>1.7733249757170659</v>
          </cell>
        </row>
        <row r="1127">
          <cell r="B1127">
            <v>79.39</v>
          </cell>
          <cell r="J1127">
            <v>1.7733249757170659</v>
          </cell>
        </row>
        <row r="1128">
          <cell r="B1128">
            <v>79.28</v>
          </cell>
          <cell r="J1128">
            <v>1.7733249757170659</v>
          </cell>
        </row>
        <row r="1129">
          <cell r="B1129">
            <v>79.260000000000005</v>
          </cell>
          <cell r="J1129">
            <v>1.7097707602249319</v>
          </cell>
        </row>
        <row r="1130">
          <cell r="B1130">
            <v>79.260000000000005</v>
          </cell>
          <cell r="J1130">
            <v>1.7097707602249319</v>
          </cell>
        </row>
        <row r="1131">
          <cell r="B1131">
            <v>79.260000000000005</v>
          </cell>
          <cell r="J1131">
            <v>1.7097707602249319</v>
          </cell>
        </row>
        <row r="1132">
          <cell r="B1132">
            <v>79.260000000000005</v>
          </cell>
          <cell r="J1132">
            <v>1.7097707602249319</v>
          </cell>
        </row>
        <row r="1133">
          <cell r="B1133">
            <v>79.260000000000005</v>
          </cell>
          <cell r="J1133">
            <v>1.7733249757170659</v>
          </cell>
        </row>
        <row r="1134">
          <cell r="B1134">
            <v>79.260000000000005</v>
          </cell>
          <cell r="J1134">
            <v>1.7733249757170659</v>
          </cell>
        </row>
        <row r="1135">
          <cell r="B1135">
            <v>79.260000000000005</v>
          </cell>
          <cell r="J1135">
            <v>1.7733249757170659</v>
          </cell>
        </row>
        <row r="1136">
          <cell r="B1136">
            <v>79.14</v>
          </cell>
          <cell r="J1136">
            <v>1.7097707602249319</v>
          </cell>
        </row>
        <row r="1137">
          <cell r="B1137">
            <v>79.03</v>
          </cell>
          <cell r="J1137">
            <v>1.7097707602249319</v>
          </cell>
        </row>
        <row r="1138">
          <cell r="B1138">
            <v>79.010000000000005</v>
          </cell>
          <cell r="J1138">
            <v>1.7097707602249319</v>
          </cell>
        </row>
        <row r="1139">
          <cell r="B1139">
            <v>79.010000000000005</v>
          </cell>
          <cell r="J1139">
            <v>1.7097707602249319</v>
          </cell>
        </row>
        <row r="1140">
          <cell r="B1140">
            <v>79.010000000000005</v>
          </cell>
          <cell r="J1140">
            <v>1.7097707602249319</v>
          </cell>
        </row>
        <row r="1141">
          <cell r="B1141">
            <v>79.010000000000005</v>
          </cell>
          <cell r="J1141">
            <v>1.7097707602249319</v>
          </cell>
        </row>
        <row r="1142">
          <cell r="B1142">
            <v>79.010000000000005</v>
          </cell>
          <cell r="J1142">
            <v>1.7097707602249319</v>
          </cell>
        </row>
        <row r="1143">
          <cell r="B1143">
            <v>79.010000000000005</v>
          </cell>
          <cell r="J1143">
            <v>1.7097707602249319</v>
          </cell>
        </row>
        <row r="1144">
          <cell r="B1144">
            <v>78.88</v>
          </cell>
          <cell r="J1144">
            <v>1.7097707602249319</v>
          </cell>
        </row>
        <row r="1145">
          <cell r="B1145">
            <v>78.88</v>
          </cell>
          <cell r="J1145">
            <v>1.7097707602249319</v>
          </cell>
        </row>
        <row r="1146">
          <cell r="B1146">
            <v>78.88</v>
          </cell>
          <cell r="J1146">
            <v>1.7097707602249319</v>
          </cell>
        </row>
        <row r="1147">
          <cell r="B1147">
            <v>78.88</v>
          </cell>
          <cell r="J1147">
            <v>1.7097707602249319</v>
          </cell>
        </row>
        <row r="1148">
          <cell r="B1148">
            <v>78.88</v>
          </cell>
          <cell r="J1148">
            <v>1.7097707602249319</v>
          </cell>
        </row>
        <row r="1149">
          <cell r="B1149">
            <v>78.88</v>
          </cell>
          <cell r="J1149">
            <v>1.7097707602249319</v>
          </cell>
        </row>
        <row r="1150">
          <cell r="B1150">
            <v>78.87</v>
          </cell>
          <cell r="J1150">
            <v>1.7097707602249319</v>
          </cell>
        </row>
        <row r="1151">
          <cell r="B1151">
            <v>78.81</v>
          </cell>
          <cell r="J1151">
            <v>1.7097707602249319</v>
          </cell>
        </row>
        <row r="1152">
          <cell r="B1152">
            <v>78.739999999999995</v>
          </cell>
          <cell r="J1152">
            <v>1.7097707602249319</v>
          </cell>
        </row>
        <row r="1153">
          <cell r="B1153">
            <v>78.739999999999995</v>
          </cell>
          <cell r="J1153">
            <v>1.7097707602249319</v>
          </cell>
        </row>
        <row r="1154">
          <cell r="B1154">
            <v>78.64</v>
          </cell>
          <cell r="J1154">
            <v>1.7097707602249319</v>
          </cell>
        </row>
        <row r="1155">
          <cell r="B1155">
            <v>78.599999999999994</v>
          </cell>
          <cell r="J1155">
            <v>1.6476031389072248</v>
          </cell>
        </row>
        <row r="1156">
          <cell r="B1156">
            <v>78.5</v>
          </cell>
          <cell r="J1156">
            <v>1.6476031389072248</v>
          </cell>
        </row>
        <row r="1157">
          <cell r="B1157">
            <v>78.48</v>
          </cell>
          <cell r="J1157">
            <v>1.6476031389072248</v>
          </cell>
        </row>
        <row r="1158">
          <cell r="B1158">
            <v>78.34</v>
          </cell>
          <cell r="J1158">
            <v>1.6476031389072248</v>
          </cell>
        </row>
        <row r="1159">
          <cell r="B1159">
            <v>78.11</v>
          </cell>
          <cell r="J1159">
            <v>1.6476031389072248</v>
          </cell>
        </row>
        <row r="1160">
          <cell r="B1160">
            <v>78.08</v>
          </cell>
          <cell r="J1160">
            <v>1.6476031389072248</v>
          </cell>
        </row>
        <row r="1161">
          <cell r="B1161">
            <v>77.84</v>
          </cell>
          <cell r="J1161">
            <v>1.6476031389072248</v>
          </cell>
        </row>
        <row r="1162">
          <cell r="B1162">
            <v>77.819999999999993</v>
          </cell>
          <cell r="J1162">
            <v>1.6476031389072248</v>
          </cell>
        </row>
        <row r="1163">
          <cell r="B1163">
            <v>77.69</v>
          </cell>
          <cell r="J1163">
            <v>1.6476031389072248</v>
          </cell>
        </row>
        <row r="1164">
          <cell r="B1164">
            <v>77.64</v>
          </cell>
          <cell r="J1164">
            <v>1.6476031389072248</v>
          </cell>
        </row>
        <row r="1165">
          <cell r="B1165">
            <v>77.56</v>
          </cell>
          <cell r="J1165">
            <v>1.6476031389072248</v>
          </cell>
        </row>
        <row r="1166">
          <cell r="B1166">
            <v>77.5</v>
          </cell>
          <cell r="J1166">
            <v>1.5868118782702458</v>
          </cell>
        </row>
        <row r="1167">
          <cell r="B1167">
            <v>77.41</v>
          </cell>
          <cell r="J1167">
            <v>1.5868118782702458</v>
          </cell>
        </row>
        <row r="1168">
          <cell r="B1168">
            <v>77.239999999999995</v>
          </cell>
          <cell r="J1168">
            <v>1.5868118782702458</v>
          </cell>
        </row>
        <row r="1169">
          <cell r="B1169">
            <v>77.16</v>
          </cell>
          <cell r="J1169">
            <v>1.5868118782702458</v>
          </cell>
        </row>
        <row r="1170">
          <cell r="B1170">
            <v>77</v>
          </cell>
          <cell r="J1170">
            <v>1.5868118782702458</v>
          </cell>
        </row>
        <row r="1171">
          <cell r="B1171">
            <v>76.959999999999994</v>
          </cell>
          <cell r="J1171">
            <v>1.5868118782702458</v>
          </cell>
        </row>
        <row r="1172">
          <cell r="B1172">
            <v>76.739999999999995</v>
          </cell>
          <cell r="J1172">
            <v>1.5868118782702458</v>
          </cell>
        </row>
        <row r="1173">
          <cell r="B1173">
            <v>76.72</v>
          </cell>
          <cell r="J1173">
            <v>1.5868118782702458</v>
          </cell>
        </row>
        <row r="1174">
          <cell r="B1174">
            <v>76.489999999999995</v>
          </cell>
          <cell r="J1174">
            <v>1.5868118782702458</v>
          </cell>
        </row>
        <row r="1175">
          <cell r="B1175">
            <v>76.45</v>
          </cell>
          <cell r="J1175">
            <v>1.5868118782702458</v>
          </cell>
        </row>
        <row r="1176">
          <cell r="B1176">
            <v>76.22</v>
          </cell>
          <cell r="J1176">
            <v>1.5273866681574122</v>
          </cell>
        </row>
        <row r="1177">
          <cell r="B1177">
            <v>76.17</v>
          </cell>
          <cell r="J1177">
            <v>1.5273866681574122</v>
          </cell>
        </row>
        <row r="1178">
          <cell r="B1178">
            <v>75.94</v>
          </cell>
          <cell r="J1178">
            <v>1.5273866681574122</v>
          </cell>
        </row>
        <row r="1179">
          <cell r="B1179">
            <v>75.88</v>
          </cell>
          <cell r="J1179">
            <v>1.5273866681574122</v>
          </cell>
        </row>
        <row r="1180">
          <cell r="B1180">
            <v>75.66</v>
          </cell>
          <cell r="J1180">
            <v>1.5273866681574122</v>
          </cell>
        </row>
        <row r="1181">
          <cell r="B1181">
            <v>75.62</v>
          </cell>
          <cell r="J1181">
            <v>1.5273866681574122</v>
          </cell>
        </row>
        <row r="1182">
          <cell r="B1182">
            <v>75.3</v>
          </cell>
          <cell r="J1182">
            <v>1.5273866681574122</v>
          </cell>
        </row>
        <row r="1183">
          <cell r="B1183">
            <v>74.97</v>
          </cell>
          <cell r="J1183">
            <v>1.5273866681574122</v>
          </cell>
        </row>
        <row r="1184">
          <cell r="B1184">
            <v>74.650000000000006</v>
          </cell>
          <cell r="J1184">
            <v>1.5273866681574122</v>
          </cell>
        </row>
        <row r="1185">
          <cell r="B1185">
            <v>74.33</v>
          </cell>
          <cell r="J1185">
            <v>1.5273866681574122</v>
          </cell>
        </row>
        <row r="1186">
          <cell r="B1186">
            <v>74.11</v>
          </cell>
          <cell r="J1186">
            <v>1.5273866681574122</v>
          </cell>
        </row>
        <row r="1187">
          <cell r="B1187">
            <v>74.010000000000005</v>
          </cell>
          <cell r="J1187">
            <v>1.5273866681574122</v>
          </cell>
        </row>
        <row r="1188">
          <cell r="B1188">
            <v>73.7</v>
          </cell>
          <cell r="J1188">
            <v>1.5273866681574122</v>
          </cell>
        </row>
        <row r="1189">
          <cell r="B1189">
            <v>73.38</v>
          </cell>
          <cell r="J1189">
            <v>1.5273866681574122</v>
          </cell>
        </row>
        <row r="1190">
          <cell r="B1190">
            <v>73.05</v>
          </cell>
          <cell r="J1190">
            <v>1.5273866681574122</v>
          </cell>
        </row>
        <row r="1191">
          <cell r="B1191">
            <v>72.7</v>
          </cell>
          <cell r="J1191">
            <v>1.5273866681574122</v>
          </cell>
        </row>
        <row r="1192">
          <cell r="B1192">
            <v>72.37</v>
          </cell>
          <cell r="J1192">
            <v>1.4693171200000001</v>
          </cell>
        </row>
        <row r="1193">
          <cell r="B1193">
            <v>72.34</v>
          </cell>
          <cell r="J1193">
            <v>1.4693171200000001</v>
          </cell>
        </row>
        <row r="1194">
          <cell r="B1194">
            <v>72.28</v>
          </cell>
          <cell r="J1194">
            <v>1.4693171200000001</v>
          </cell>
        </row>
        <row r="1195">
          <cell r="B1195">
            <v>72.27</v>
          </cell>
          <cell r="J1195">
            <v>1.4693171200000001</v>
          </cell>
        </row>
        <row r="1196">
          <cell r="B1196">
            <v>72.239999999999995</v>
          </cell>
          <cell r="J1196">
            <v>1.4693171200000001</v>
          </cell>
        </row>
        <row r="1197">
          <cell r="B1197">
            <v>72.19</v>
          </cell>
          <cell r="J1197">
            <v>1.4693171200000001</v>
          </cell>
        </row>
        <row r="1198">
          <cell r="B1198">
            <v>72.17</v>
          </cell>
          <cell r="J1198">
            <v>1.4693171200000001</v>
          </cell>
        </row>
        <row r="1199">
          <cell r="B1199">
            <v>72.150000000000006</v>
          </cell>
          <cell r="J1199">
            <v>1.4693171200000001</v>
          </cell>
        </row>
        <row r="1200">
          <cell r="B1200">
            <v>72.150000000000006</v>
          </cell>
          <cell r="J1200">
            <v>1.4693171200000001</v>
          </cell>
        </row>
        <row r="1201">
          <cell r="B1201">
            <v>72.03</v>
          </cell>
          <cell r="J1201">
            <v>1.4693171200000001</v>
          </cell>
        </row>
        <row r="1202">
          <cell r="B1202">
            <v>71.84</v>
          </cell>
          <cell r="J1202">
            <v>1.3572030522437311</v>
          </cell>
        </row>
        <row r="1203">
          <cell r="B1203">
            <v>71.62</v>
          </cell>
          <cell r="J1203">
            <v>1.3572030522437311</v>
          </cell>
        </row>
        <row r="1204">
          <cell r="B1204">
            <v>71.599999999999994</v>
          </cell>
          <cell r="J1204">
            <v>1.3572030522437311</v>
          </cell>
        </row>
        <row r="1205">
          <cell r="B1205">
            <v>71.39</v>
          </cell>
          <cell r="J1205">
            <v>1.3572030522437311</v>
          </cell>
        </row>
        <row r="1206">
          <cell r="B1206">
            <v>71.3</v>
          </cell>
          <cell r="J1206">
            <v>1.3572030522437311</v>
          </cell>
        </row>
        <row r="1207">
          <cell r="B1207">
            <v>71.28</v>
          </cell>
          <cell r="J1207">
            <v>1.3572030522437311</v>
          </cell>
        </row>
        <row r="1208">
          <cell r="B1208">
            <v>71.239999999999995</v>
          </cell>
          <cell r="J1208">
            <v>1.3572030522437311</v>
          </cell>
        </row>
        <row r="1209">
          <cell r="B1209">
            <v>71</v>
          </cell>
          <cell r="J1209">
            <v>1.3031373467351419</v>
          </cell>
        </row>
        <row r="1210">
          <cell r="B1210">
            <v>70.87</v>
          </cell>
          <cell r="J1210">
            <v>1.2503849273563723</v>
          </cell>
        </row>
        <row r="1211">
          <cell r="B1211">
            <v>70.86</v>
          </cell>
          <cell r="J1211">
            <v>1.2503849273563723</v>
          </cell>
        </row>
        <row r="1212">
          <cell r="B1212">
            <v>70.819999999999993</v>
          </cell>
          <cell r="J1212">
            <v>1.2503849273563723</v>
          </cell>
        </row>
        <row r="1213">
          <cell r="B1213">
            <v>70.680000000000007</v>
          </cell>
          <cell r="J1213">
            <v>1.2503849273563723</v>
          </cell>
        </row>
        <row r="1214">
          <cell r="B1214">
            <v>70.42</v>
          </cell>
          <cell r="J1214">
            <v>1.2503849273563723</v>
          </cell>
        </row>
        <row r="1215">
          <cell r="B1215">
            <v>70.2</v>
          </cell>
          <cell r="J1215">
            <v>1.2503849273563723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wal"/>
      <sheetName val="Grafik Gabungan"/>
      <sheetName val="Grafik perTH (All)"/>
      <sheetName val="Grafik perTH (Fix)"/>
      <sheetName val="K.P. Rembesan (Fix)"/>
      <sheetName val="K.P. Rembesan (Fix) (Ans)"/>
      <sheetName val="K.P. Rembesan (Fix) (KP) (2)"/>
      <sheetName val="K.P. Rembesan (Fix) (KP)"/>
      <sheetName val="K.P. Rembesan (Fix) (SI)"/>
      <sheetName val="K.P. Rembesan (Cek_All)"/>
    </sheetNames>
    <sheetDataSet>
      <sheetData sheetId="0" refreshError="1"/>
      <sheetData sheetId="1" refreshError="1"/>
      <sheetData sheetId="2" refreshError="1"/>
      <sheetData sheetId="3">
        <row r="555">
          <cell r="A555">
            <v>36014</v>
          </cell>
        </row>
        <row r="556">
          <cell r="A556">
            <v>36015</v>
          </cell>
        </row>
        <row r="557">
          <cell r="A557">
            <v>36016</v>
          </cell>
        </row>
        <row r="558">
          <cell r="A558">
            <v>36017</v>
          </cell>
        </row>
        <row r="559">
          <cell r="A559">
            <v>36018</v>
          </cell>
        </row>
        <row r="560">
          <cell r="A560">
            <v>36019</v>
          </cell>
        </row>
        <row r="561">
          <cell r="A561">
            <v>36020</v>
          </cell>
        </row>
        <row r="562">
          <cell r="A562">
            <v>36021</v>
          </cell>
        </row>
        <row r="563">
          <cell r="A563">
            <v>36022</v>
          </cell>
        </row>
        <row r="564">
          <cell r="A564">
            <v>36023</v>
          </cell>
        </row>
        <row r="565">
          <cell r="A565">
            <v>36024</v>
          </cell>
        </row>
        <row r="566">
          <cell r="A566">
            <v>36025</v>
          </cell>
        </row>
        <row r="567">
          <cell r="A567">
            <v>36026</v>
          </cell>
        </row>
        <row r="568">
          <cell r="A568">
            <v>36027</v>
          </cell>
        </row>
        <row r="569">
          <cell r="A569">
            <v>36028</v>
          </cell>
        </row>
        <row r="570">
          <cell r="A570">
            <v>36029</v>
          </cell>
        </row>
        <row r="571">
          <cell r="A571">
            <v>36030</v>
          </cell>
        </row>
        <row r="572">
          <cell r="A572">
            <v>36031</v>
          </cell>
        </row>
        <row r="573">
          <cell r="A573">
            <v>36032</v>
          </cell>
        </row>
        <row r="574">
          <cell r="A574">
            <v>36033</v>
          </cell>
        </row>
        <row r="575">
          <cell r="A575">
            <v>36034</v>
          </cell>
        </row>
        <row r="576">
          <cell r="A576">
            <v>36035</v>
          </cell>
        </row>
        <row r="577">
          <cell r="A577">
            <v>36036</v>
          </cell>
        </row>
        <row r="578">
          <cell r="A578">
            <v>36037</v>
          </cell>
        </row>
        <row r="579">
          <cell r="A579">
            <v>36038</v>
          </cell>
        </row>
        <row r="580">
          <cell r="A580">
            <v>36039</v>
          </cell>
        </row>
        <row r="581">
          <cell r="A581">
            <v>36040</v>
          </cell>
        </row>
        <row r="582">
          <cell r="A582">
            <v>36041</v>
          </cell>
        </row>
        <row r="583">
          <cell r="A583">
            <v>36042</v>
          </cell>
        </row>
        <row r="584">
          <cell r="A584">
            <v>36043</v>
          </cell>
        </row>
        <row r="585">
          <cell r="A585">
            <v>36044</v>
          </cell>
        </row>
        <row r="586">
          <cell r="A586">
            <v>36045</v>
          </cell>
        </row>
        <row r="587">
          <cell r="A587">
            <v>36046</v>
          </cell>
        </row>
        <row r="588">
          <cell r="A588">
            <v>36047</v>
          </cell>
        </row>
        <row r="589">
          <cell r="A589">
            <v>36048</v>
          </cell>
        </row>
        <row r="590">
          <cell r="A590">
            <v>36049</v>
          </cell>
        </row>
        <row r="591">
          <cell r="A591">
            <v>36050</v>
          </cell>
        </row>
        <row r="592">
          <cell r="A592">
            <v>36051</v>
          </cell>
        </row>
        <row r="593">
          <cell r="A593">
            <v>36052</v>
          </cell>
        </row>
        <row r="594">
          <cell r="A594">
            <v>36053</v>
          </cell>
        </row>
        <row r="595">
          <cell r="A595">
            <v>36054</v>
          </cell>
        </row>
        <row r="596">
          <cell r="A596">
            <v>36055</v>
          </cell>
        </row>
        <row r="597">
          <cell r="A597">
            <v>36056</v>
          </cell>
        </row>
        <row r="598">
          <cell r="A598">
            <v>36057</v>
          </cell>
        </row>
        <row r="599">
          <cell r="A599">
            <v>36058</v>
          </cell>
        </row>
        <row r="600">
          <cell r="A600">
            <v>36059</v>
          </cell>
        </row>
        <row r="601">
          <cell r="A601">
            <v>36060</v>
          </cell>
        </row>
        <row r="602">
          <cell r="A602">
            <v>36061</v>
          </cell>
        </row>
        <row r="603">
          <cell r="A603">
            <v>36062</v>
          </cell>
        </row>
        <row r="604">
          <cell r="A604">
            <v>36063</v>
          </cell>
        </row>
        <row r="605">
          <cell r="A605">
            <v>36064</v>
          </cell>
        </row>
        <row r="606">
          <cell r="A606">
            <v>36065</v>
          </cell>
        </row>
        <row r="607">
          <cell r="A607">
            <v>36066</v>
          </cell>
        </row>
        <row r="608">
          <cell r="A608">
            <v>36067</v>
          </cell>
        </row>
        <row r="609">
          <cell r="A609">
            <v>36068</v>
          </cell>
        </row>
        <row r="610">
          <cell r="A610">
            <v>36069</v>
          </cell>
        </row>
        <row r="611">
          <cell r="A611">
            <v>36070</v>
          </cell>
        </row>
        <row r="612">
          <cell r="A612">
            <v>36071</v>
          </cell>
        </row>
        <row r="613">
          <cell r="A613">
            <v>36072</v>
          </cell>
        </row>
        <row r="614">
          <cell r="A614">
            <v>36073</v>
          </cell>
        </row>
        <row r="615">
          <cell r="A615">
            <v>36074</v>
          </cell>
        </row>
        <row r="616">
          <cell r="A616">
            <v>36075</v>
          </cell>
        </row>
        <row r="617">
          <cell r="A617">
            <v>36076</v>
          </cell>
        </row>
        <row r="618">
          <cell r="A618">
            <v>36077</v>
          </cell>
        </row>
        <row r="619">
          <cell r="A619">
            <v>36078</v>
          </cell>
        </row>
        <row r="620">
          <cell r="A620">
            <v>36079</v>
          </cell>
        </row>
        <row r="621">
          <cell r="A621">
            <v>36080</v>
          </cell>
        </row>
        <row r="622">
          <cell r="A622">
            <v>36081</v>
          </cell>
        </row>
        <row r="623">
          <cell r="A623">
            <v>36082</v>
          </cell>
        </row>
        <row r="624">
          <cell r="A624">
            <v>36083</v>
          </cell>
        </row>
        <row r="625">
          <cell r="A625">
            <v>36084</v>
          </cell>
        </row>
        <row r="626">
          <cell r="A626">
            <v>36085</v>
          </cell>
        </row>
        <row r="627">
          <cell r="A627">
            <v>36086</v>
          </cell>
        </row>
        <row r="628">
          <cell r="A628">
            <v>36087</v>
          </cell>
        </row>
        <row r="629">
          <cell r="A629">
            <v>36088</v>
          </cell>
        </row>
        <row r="630">
          <cell r="A630">
            <v>36089</v>
          </cell>
        </row>
        <row r="631">
          <cell r="A631">
            <v>36090</v>
          </cell>
        </row>
        <row r="632">
          <cell r="A632">
            <v>36091</v>
          </cell>
        </row>
        <row r="633">
          <cell r="A633">
            <v>36092</v>
          </cell>
        </row>
        <row r="634">
          <cell r="A634">
            <v>36093</v>
          </cell>
        </row>
        <row r="635">
          <cell r="A635">
            <v>36094</v>
          </cell>
        </row>
        <row r="636">
          <cell r="A636">
            <v>36095</v>
          </cell>
        </row>
        <row r="637">
          <cell r="A637">
            <v>36096</v>
          </cell>
        </row>
        <row r="638">
          <cell r="A638">
            <v>36097</v>
          </cell>
        </row>
        <row r="639">
          <cell r="A639">
            <v>36098</v>
          </cell>
        </row>
        <row r="640">
          <cell r="A640">
            <v>36099</v>
          </cell>
        </row>
        <row r="641">
          <cell r="A641">
            <v>36100</v>
          </cell>
        </row>
        <row r="642">
          <cell r="A642">
            <v>36101</v>
          </cell>
        </row>
        <row r="643">
          <cell r="A643">
            <v>36102</v>
          </cell>
        </row>
        <row r="644">
          <cell r="A644">
            <v>36103</v>
          </cell>
        </row>
        <row r="645">
          <cell r="A645">
            <v>36104</v>
          </cell>
        </row>
        <row r="646">
          <cell r="A646">
            <v>36105</v>
          </cell>
        </row>
        <row r="647">
          <cell r="A647">
            <v>36106</v>
          </cell>
        </row>
        <row r="648">
          <cell r="A648">
            <v>36107</v>
          </cell>
        </row>
        <row r="649">
          <cell r="A649">
            <v>36108</v>
          </cell>
        </row>
        <row r="650">
          <cell r="A650">
            <v>36109</v>
          </cell>
        </row>
        <row r="651">
          <cell r="A651">
            <v>36110</v>
          </cell>
        </row>
        <row r="652">
          <cell r="A652">
            <v>36111</v>
          </cell>
        </row>
        <row r="653">
          <cell r="A653">
            <v>36112</v>
          </cell>
        </row>
        <row r="654">
          <cell r="A654">
            <v>36113</v>
          </cell>
        </row>
        <row r="655">
          <cell r="A655">
            <v>36114</v>
          </cell>
        </row>
        <row r="656">
          <cell r="A656">
            <v>36115</v>
          </cell>
        </row>
        <row r="657">
          <cell r="A657">
            <v>36116</v>
          </cell>
        </row>
        <row r="658">
          <cell r="A658">
            <v>36117</v>
          </cell>
        </row>
        <row r="659">
          <cell r="A659">
            <v>36118</v>
          </cell>
        </row>
        <row r="660">
          <cell r="A660">
            <v>36119</v>
          </cell>
        </row>
        <row r="661">
          <cell r="A661">
            <v>36120</v>
          </cell>
        </row>
        <row r="662">
          <cell r="A662">
            <v>36121</v>
          </cell>
        </row>
        <row r="663">
          <cell r="A663">
            <v>36122</v>
          </cell>
        </row>
        <row r="664">
          <cell r="A664">
            <v>36123</v>
          </cell>
        </row>
        <row r="665">
          <cell r="A665">
            <v>36124</v>
          </cell>
        </row>
        <row r="666">
          <cell r="A666">
            <v>36125</v>
          </cell>
        </row>
        <row r="667">
          <cell r="A667">
            <v>36126</v>
          </cell>
        </row>
        <row r="668">
          <cell r="A668">
            <v>36127</v>
          </cell>
        </row>
        <row r="669">
          <cell r="A669">
            <v>36128</v>
          </cell>
        </row>
        <row r="670">
          <cell r="A670">
            <v>36129</v>
          </cell>
        </row>
        <row r="671">
          <cell r="A671">
            <v>36130</v>
          </cell>
        </row>
        <row r="672">
          <cell r="A672">
            <v>36131</v>
          </cell>
        </row>
        <row r="673">
          <cell r="A673">
            <v>36132</v>
          </cell>
        </row>
        <row r="674">
          <cell r="A674">
            <v>36133</v>
          </cell>
        </row>
        <row r="675">
          <cell r="A675">
            <v>36134</v>
          </cell>
        </row>
        <row r="676">
          <cell r="A676">
            <v>36135</v>
          </cell>
        </row>
        <row r="677">
          <cell r="A677">
            <v>36136</v>
          </cell>
        </row>
        <row r="678">
          <cell r="A678">
            <v>36137</v>
          </cell>
        </row>
        <row r="679">
          <cell r="A679">
            <v>36138</v>
          </cell>
        </row>
        <row r="680">
          <cell r="A680">
            <v>36139</v>
          </cell>
        </row>
        <row r="681">
          <cell r="A681">
            <v>36140</v>
          </cell>
        </row>
        <row r="682">
          <cell r="A682">
            <v>36141</v>
          </cell>
        </row>
        <row r="683">
          <cell r="A683">
            <v>36142</v>
          </cell>
        </row>
        <row r="684">
          <cell r="A684">
            <v>36143</v>
          </cell>
        </row>
        <row r="685">
          <cell r="A685">
            <v>36144</v>
          </cell>
        </row>
        <row r="686">
          <cell r="A686">
            <v>36145</v>
          </cell>
        </row>
        <row r="687">
          <cell r="A687">
            <v>36146</v>
          </cell>
        </row>
        <row r="688">
          <cell r="A688">
            <v>36147</v>
          </cell>
        </row>
        <row r="689">
          <cell r="A689">
            <v>36148</v>
          </cell>
        </row>
        <row r="690">
          <cell r="A690">
            <v>36149</v>
          </cell>
        </row>
        <row r="691">
          <cell r="A691">
            <v>36150</v>
          </cell>
        </row>
        <row r="692">
          <cell r="A692">
            <v>36151</v>
          </cell>
        </row>
        <row r="693">
          <cell r="A693">
            <v>36152</v>
          </cell>
        </row>
        <row r="694">
          <cell r="A694">
            <v>36153</v>
          </cell>
        </row>
        <row r="695">
          <cell r="A695">
            <v>36154</v>
          </cell>
        </row>
        <row r="696">
          <cell r="A696">
            <v>36155</v>
          </cell>
        </row>
        <row r="697">
          <cell r="A697">
            <v>36156</v>
          </cell>
        </row>
        <row r="698">
          <cell r="A698">
            <v>36157</v>
          </cell>
        </row>
        <row r="699">
          <cell r="A699">
            <v>36158</v>
          </cell>
        </row>
        <row r="700">
          <cell r="A700">
            <v>36159</v>
          </cell>
        </row>
        <row r="701">
          <cell r="A701">
            <v>36160</v>
          </cell>
        </row>
        <row r="702">
          <cell r="A702">
            <v>36161</v>
          </cell>
        </row>
        <row r="703">
          <cell r="A703">
            <v>36162</v>
          </cell>
        </row>
        <row r="704">
          <cell r="A704">
            <v>36163</v>
          </cell>
        </row>
        <row r="705">
          <cell r="A705">
            <v>36164</v>
          </cell>
        </row>
        <row r="706">
          <cell r="A706">
            <v>36165</v>
          </cell>
        </row>
        <row r="707">
          <cell r="A707">
            <v>36166</v>
          </cell>
        </row>
        <row r="708">
          <cell r="A708">
            <v>36167</v>
          </cell>
        </row>
        <row r="709">
          <cell r="A709">
            <v>36168</v>
          </cell>
        </row>
        <row r="710">
          <cell r="A710">
            <v>36169</v>
          </cell>
        </row>
        <row r="711">
          <cell r="A711">
            <v>36170</v>
          </cell>
        </row>
        <row r="712">
          <cell r="A712">
            <v>36171</v>
          </cell>
        </row>
        <row r="713">
          <cell r="A713">
            <v>36172</v>
          </cell>
        </row>
        <row r="714">
          <cell r="A714">
            <v>36173</v>
          </cell>
        </row>
        <row r="715">
          <cell r="A715">
            <v>36174</v>
          </cell>
        </row>
        <row r="716">
          <cell r="A716">
            <v>36175</v>
          </cell>
        </row>
        <row r="717">
          <cell r="A717">
            <v>36176</v>
          </cell>
        </row>
        <row r="718">
          <cell r="A718">
            <v>36177</v>
          </cell>
        </row>
        <row r="719">
          <cell r="A719">
            <v>36178</v>
          </cell>
        </row>
        <row r="720">
          <cell r="A720">
            <v>36179</v>
          </cell>
        </row>
        <row r="721">
          <cell r="A721">
            <v>36180</v>
          </cell>
        </row>
        <row r="722">
          <cell r="A722">
            <v>36181</v>
          </cell>
        </row>
        <row r="723">
          <cell r="A723">
            <v>36182</v>
          </cell>
        </row>
        <row r="724">
          <cell r="A724">
            <v>36183</v>
          </cell>
        </row>
        <row r="725">
          <cell r="A725">
            <v>36184</v>
          </cell>
        </row>
        <row r="726">
          <cell r="A726">
            <v>36185</v>
          </cell>
        </row>
        <row r="727">
          <cell r="A727">
            <v>36186</v>
          </cell>
        </row>
        <row r="728">
          <cell r="A728">
            <v>36187</v>
          </cell>
        </row>
        <row r="729">
          <cell r="A729">
            <v>36188</v>
          </cell>
        </row>
        <row r="730">
          <cell r="A730">
            <v>36189</v>
          </cell>
        </row>
        <row r="731">
          <cell r="A731">
            <v>36190</v>
          </cell>
        </row>
        <row r="732">
          <cell r="A732">
            <v>36191</v>
          </cell>
        </row>
        <row r="733">
          <cell r="A733">
            <v>36192</v>
          </cell>
        </row>
        <row r="734">
          <cell r="A734">
            <v>36193</v>
          </cell>
        </row>
        <row r="735">
          <cell r="A735">
            <v>36194</v>
          </cell>
        </row>
        <row r="736">
          <cell r="A736">
            <v>36195</v>
          </cell>
        </row>
        <row r="737">
          <cell r="A737">
            <v>36196</v>
          </cell>
        </row>
        <row r="738">
          <cell r="A738">
            <v>36197</v>
          </cell>
        </row>
        <row r="739">
          <cell r="A739">
            <v>36198</v>
          </cell>
        </row>
        <row r="740">
          <cell r="A740">
            <v>36199</v>
          </cell>
        </row>
        <row r="741">
          <cell r="A741">
            <v>36200</v>
          </cell>
        </row>
        <row r="742">
          <cell r="A742">
            <v>36201</v>
          </cell>
        </row>
        <row r="743">
          <cell r="A743">
            <v>36202</v>
          </cell>
        </row>
        <row r="744">
          <cell r="A744">
            <v>36203</v>
          </cell>
        </row>
        <row r="745">
          <cell r="A745">
            <v>36204</v>
          </cell>
        </row>
        <row r="746">
          <cell r="A746">
            <v>36205</v>
          </cell>
        </row>
        <row r="747">
          <cell r="A747">
            <v>36206</v>
          </cell>
        </row>
        <row r="748">
          <cell r="A748">
            <v>36207</v>
          </cell>
        </row>
        <row r="749">
          <cell r="A749">
            <v>36208</v>
          </cell>
        </row>
        <row r="750">
          <cell r="A750">
            <v>36209</v>
          </cell>
        </row>
        <row r="751">
          <cell r="A751">
            <v>36210</v>
          </cell>
        </row>
        <row r="752">
          <cell r="A752">
            <v>36211</v>
          </cell>
        </row>
        <row r="753">
          <cell r="A753">
            <v>36212</v>
          </cell>
        </row>
        <row r="754">
          <cell r="A754">
            <v>36213</v>
          </cell>
        </row>
        <row r="755">
          <cell r="A755">
            <v>36214</v>
          </cell>
        </row>
        <row r="756">
          <cell r="A756">
            <v>36215</v>
          </cell>
        </row>
        <row r="757">
          <cell r="A757">
            <v>36216</v>
          </cell>
        </row>
        <row r="758">
          <cell r="A758">
            <v>36217</v>
          </cell>
        </row>
        <row r="759">
          <cell r="A759">
            <v>36218</v>
          </cell>
        </row>
        <row r="760">
          <cell r="A760">
            <v>36219</v>
          </cell>
        </row>
        <row r="761">
          <cell r="A761">
            <v>36220</v>
          </cell>
        </row>
        <row r="762">
          <cell r="A762">
            <v>36221</v>
          </cell>
        </row>
        <row r="763">
          <cell r="A763">
            <v>36222</v>
          </cell>
        </row>
        <row r="764">
          <cell r="A764">
            <v>36223</v>
          </cell>
        </row>
        <row r="765">
          <cell r="A765">
            <v>36224</v>
          </cell>
        </row>
        <row r="766">
          <cell r="A766">
            <v>36225</v>
          </cell>
        </row>
        <row r="767">
          <cell r="A767">
            <v>36226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11-21"/>
      <sheetName val="hp11-21 (Tanpa hujan)"/>
      <sheetName val="HP11"/>
      <sheetName val="HP12 (sort)"/>
      <sheetName val="HP13 (sort)"/>
      <sheetName val="HP15 (sort+eliminate)"/>
      <sheetName val="HP18 (sort)"/>
      <sheetName val="HP19 (sort)"/>
      <sheetName val="HP20 (sort)"/>
      <sheetName val="HP21 (sort)"/>
      <sheetName val="hp22-28"/>
      <sheetName val="hp22-28 (Tanpa hujan)"/>
      <sheetName val="hp22 (sort+eliminate)"/>
      <sheetName val="hp23 (kacau)"/>
      <sheetName val="hp24 (sort)"/>
      <sheetName val="hp25 (sort)"/>
      <sheetName val="hp26 (sort)"/>
      <sheetName val="hp27 (sort+eliminate)"/>
      <sheetName val="hp28 (sort+eliminate)"/>
      <sheetName val="HP29-33"/>
      <sheetName val="HP29-33 (Tanpa hujan)"/>
      <sheetName val="HP29 (sort+eliminate)"/>
      <sheetName val="HP30 (sort+eliminate)"/>
      <sheetName val="HP31 (sort+eliminate)"/>
      <sheetName val="HP32 (sort+eliminate)"/>
      <sheetName val="HP33 (kacau)"/>
      <sheetName val="Rekap"/>
      <sheetName val="Rekap (OK)"/>
      <sheetName val="Rekap Hid. Piezometer (jurnal)"/>
      <sheetName val="hp111-120"/>
      <sheetName val="HP124-131"/>
      <sheetName val="hp11-23"/>
    </sheetNames>
    <sheetDataSet>
      <sheetData sheetId="0" refreshError="1"/>
      <sheetData sheetId="1" refreshError="1"/>
      <sheetData sheetId="2">
        <row r="19">
          <cell r="B19">
            <v>77.77</v>
          </cell>
          <cell r="C19">
            <v>295</v>
          </cell>
        </row>
        <row r="20">
          <cell r="B20">
            <v>85.59</v>
          </cell>
          <cell r="C20">
            <v>380</v>
          </cell>
        </row>
        <row r="21">
          <cell r="B21">
            <v>82.92</v>
          </cell>
          <cell r="C21">
            <v>380</v>
          </cell>
        </row>
        <row r="22">
          <cell r="B22">
            <v>78.81</v>
          </cell>
          <cell r="C22">
            <v>360</v>
          </cell>
        </row>
        <row r="23">
          <cell r="B23">
            <v>77.2</v>
          </cell>
          <cell r="C23">
            <v>320</v>
          </cell>
        </row>
        <row r="24">
          <cell r="B24">
            <v>76.650000000000006</v>
          </cell>
          <cell r="C24">
            <v>305</v>
          </cell>
        </row>
        <row r="25">
          <cell r="B25">
            <v>75.44</v>
          </cell>
          <cell r="C25">
            <v>295</v>
          </cell>
        </row>
        <row r="26">
          <cell r="B26">
            <v>68.87</v>
          </cell>
          <cell r="C26">
            <v>270</v>
          </cell>
        </row>
        <row r="27">
          <cell r="B27">
            <v>81.790000000000006</v>
          </cell>
          <cell r="C27">
            <v>325</v>
          </cell>
        </row>
        <row r="28">
          <cell r="B28">
            <v>86.72</v>
          </cell>
          <cell r="C28">
            <v>400</v>
          </cell>
        </row>
        <row r="29">
          <cell r="B29">
            <v>86.49</v>
          </cell>
          <cell r="C29">
            <v>385</v>
          </cell>
        </row>
        <row r="30">
          <cell r="B30">
            <v>86.22</v>
          </cell>
          <cell r="C30">
            <v>380</v>
          </cell>
        </row>
        <row r="31">
          <cell r="B31">
            <v>83.71</v>
          </cell>
          <cell r="C31">
            <v>370</v>
          </cell>
        </row>
        <row r="32">
          <cell r="B32">
            <v>77.03</v>
          </cell>
          <cell r="C32">
            <v>350</v>
          </cell>
        </row>
        <row r="33">
          <cell r="B33">
            <v>81.42</v>
          </cell>
          <cell r="C33">
            <v>345</v>
          </cell>
        </row>
        <row r="34">
          <cell r="B34">
            <v>84.93</v>
          </cell>
          <cell r="C34">
            <v>380</v>
          </cell>
        </row>
        <row r="35">
          <cell r="B35">
            <v>81.47</v>
          </cell>
          <cell r="C35">
            <v>360</v>
          </cell>
        </row>
        <row r="36">
          <cell r="B36">
            <v>80.099999999999994</v>
          </cell>
          <cell r="C36">
            <v>350</v>
          </cell>
        </row>
        <row r="37">
          <cell r="B37">
            <v>80.58</v>
          </cell>
          <cell r="C37">
            <v>335</v>
          </cell>
        </row>
        <row r="38">
          <cell r="B38">
            <v>80.78</v>
          </cell>
          <cell r="C38">
            <v>340</v>
          </cell>
        </row>
        <row r="39">
          <cell r="B39">
            <v>76.75</v>
          </cell>
          <cell r="C39">
            <v>310</v>
          </cell>
        </row>
        <row r="40">
          <cell r="B40">
            <v>70.87</v>
          </cell>
          <cell r="C40">
            <v>285</v>
          </cell>
        </row>
        <row r="41">
          <cell r="B41">
            <v>72.150000000000006</v>
          </cell>
          <cell r="C41">
            <v>290</v>
          </cell>
        </row>
        <row r="42">
          <cell r="B42">
            <v>82.03</v>
          </cell>
          <cell r="C42">
            <v>340</v>
          </cell>
        </row>
        <row r="43">
          <cell r="B43">
            <v>89.84</v>
          </cell>
          <cell r="C43">
            <v>411</v>
          </cell>
        </row>
        <row r="44">
          <cell r="B44">
            <v>90.16</v>
          </cell>
          <cell r="C44">
            <v>416</v>
          </cell>
        </row>
        <row r="45">
          <cell r="B45">
            <v>89.28</v>
          </cell>
          <cell r="C45">
            <v>412</v>
          </cell>
        </row>
        <row r="46">
          <cell r="B46">
            <v>89.22</v>
          </cell>
          <cell r="C46">
            <v>415</v>
          </cell>
        </row>
        <row r="47">
          <cell r="B47">
            <v>89.11</v>
          </cell>
          <cell r="C47">
            <v>413</v>
          </cell>
        </row>
        <row r="48">
          <cell r="B48">
            <v>88.47</v>
          </cell>
          <cell r="C48">
            <v>409</v>
          </cell>
        </row>
        <row r="49">
          <cell r="B49">
            <v>87.71</v>
          </cell>
          <cell r="C49">
            <v>409</v>
          </cell>
        </row>
        <row r="50">
          <cell r="B50">
            <v>87.57</v>
          </cell>
          <cell r="C50">
            <v>409</v>
          </cell>
        </row>
        <row r="51">
          <cell r="B51">
            <v>87.43</v>
          </cell>
          <cell r="C51">
            <v>401</v>
          </cell>
        </row>
        <row r="52">
          <cell r="B52">
            <v>87.16</v>
          </cell>
          <cell r="C52">
            <v>399</v>
          </cell>
        </row>
        <row r="53">
          <cell r="B53">
            <v>85.22</v>
          </cell>
          <cell r="C53">
            <v>380</v>
          </cell>
        </row>
        <row r="54">
          <cell r="B54">
            <v>77.760000000000005</v>
          </cell>
          <cell r="C54">
            <v>332</v>
          </cell>
        </row>
        <row r="55">
          <cell r="B55">
            <v>71.650000000000006</v>
          </cell>
          <cell r="C55">
            <v>285</v>
          </cell>
        </row>
        <row r="56">
          <cell r="B56">
            <v>72.87</v>
          </cell>
          <cell r="C56">
            <v>275</v>
          </cell>
        </row>
        <row r="57">
          <cell r="B57">
            <v>82.64</v>
          </cell>
          <cell r="C57">
            <v>340</v>
          </cell>
        </row>
        <row r="58">
          <cell r="B58">
            <v>82.14</v>
          </cell>
          <cell r="C58">
            <v>350</v>
          </cell>
        </row>
        <row r="59">
          <cell r="B59">
            <v>81.84</v>
          </cell>
          <cell r="C59">
            <v>348</v>
          </cell>
        </row>
        <row r="60">
          <cell r="B60">
            <v>80.78</v>
          </cell>
          <cell r="C60">
            <v>341</v>
          </cell>
        </row>
        <row r="61">
          <cell r="B61">
            <v>80.33</v>
          </cell>
          <cell r="C61">
            <v>339</v>
          </cell>
        </row>
        <row r="62">
          <cell r="B62">
            <v>80.319999999999993</v>
          </cell>
          <cell r="C62">
            <v>339</v>
          </cell>
        </row>
        <row r="63">
          <cell r="B63">
            <v>79.89</v>
          </cell>
          <cell r="C63">
            <v>339</v>
          </cell>
        </row>
        <row r="64">
          <cell r="B64">
            <v>79.42</v>
          </cell>
          <cell r="C64">
            <v>330</v>
          </cell>
        </row>
        <row r="65">
          <cell r="B65">
            <v>79.2</v>
          </cell>
          <cell r="C65">
            <v>330</v>
          </cell>
        </row>
        <row r="66">
          <cell r="B66">
            <v>78.930000000000007</v>
          </cell>
          <cell r="C66">
            <v>329</v>
          </cell>
        </row>
        <row r="67">
          <cell r="B67">
            <v>78.489999999999995</v>
          </cell>
          <cell r="C67">
            <v>325</v>
          </cell>
        </row>
        <row r="68">
          <cell r="B68">
            <v>77.56</v>
          </cell>
          <cell r="C68">
            <v>320</v>
          </cell>
        </row>
        <row r="69">
          <cell r="B69">
            <v>74.709999999999994</v>
          </cell>
          <cell r="C69">
            <v>306</v>
          </cell>
        </row>
        <row r="70">
          <cell r="B70">
            <v>72.63</v>
          </cell>
          <cell r="C70">
            <v>306</v>
          </cell>
        </row>
        <row r="71">
          <cell r="B71">
            <v>69.08</v>
          </cell>
          <cell r="C71">
            <v>272</v>
          </cell>
        </row>
        <row r="72">
          <cell r="B72">
            <v>79.97</v>
          </cell>
          <cell r="C72">
            <v>314</v>
          </cell>
        </row>
        <row r="73">
          <cell r="B73">
            <v>81.209999999999994</v>
          </cell>
          <cell r="C73">
            <v>331</v>
          </cell>
        </row>
        <row r="74">
          <cell r="B74">
            <v>81.540000000000006</v>
          </cell>
          <cell r="C74">
            <v>340</v>
          </cell>
        </row>
        <row r="75">
          <cell r="B75">
            <v>86.81</v>
          </cell>
          <cell r="C75">
            <v>380</v>
          </cell>
        </row>
        <row r="76">
          <cell r="B76">
            <v>86.87</v>
          </cell>
          <cell r="C76">
            <v>391</v>
          </cell>
        </row>
        <row r="77">
          <cell r="B77">
            <v>85.6</v>
          </cell>
          <cell r="C77">
            <v>382</v>
          </cell>
        </row>
        <row r="78">
          <cell r="B78">
            <v>83.66</v>
          </cell>
          <cell r="C78">
            <v>369</v>
          </cell>
        </row>
        <row r="79">
          <cell r="B79">
            <v>83.66</v>
          </cell>
          <cell r="C79">
            <v>355</v>
          </cell>
        </row>
        <row r="80">
          <cell r="B80">
            <v>81.319999999999993</v>
          </cell>
          <cell r="C80">
            <v>350</v>
          </cell>
        </row>
        <row r="81">
          <cell r="B81">
            <v>80.760000000000005</v>
          </cell>
          <cell r="C81">
            <v>344</v>
          </cell>
        </row>
        <row r="82">
          <cell r="B82">
            <v>80.260000000000005</v>
          </cell>
          <cell r="C82">
            <v>341</v>
          </cell>
        </row>
        <row r="83">
          <cell r="B83">
            <v>78.349999999999994</v>
          </cell>
          <cell r="C83">
            <v>320</v>
          </cell>
        </row>
        <row r="84">
          <cell r="B84">
            <v>87.76</v>
          </cell>
          <cell r="C84">
            <v>400</v>
          </cell>
        </row>
        <row r="85">
          <cell r="B85">
            <v>88.62</v>
          </cell>
          <cell r="C85">
            <v>395</v>
          </cell>
        </row>
        <row r="86">
          <cell r="B86">
            <v>87.35</v>
          </cell>
          <cell r="C86">
            <v>400</v>
          </cell>
        </row>
        <row r="87">
          <cell r="B87">
            <v>87.2</v>
          </cell>
          <cell r="C87">
            <v>399</v>
          </cell>
        </row>
        <row r="88">
          <cell r="B88">
            <v>87.02</v>
          </cell>
          <cell r="C88">
            <v>399</v>
          </cell>
        </row>
        <row r="89">
          <cell r="B89">
            <v>86.8</v>
          </cell>
          <cell r="C89">
            <v>397</v>
          </cell>
        </row>
        <row r="90">
          <cell r="B90">
            <v>86.15</v>
          </cell>
          <cell r="C90">
            <v>390</v>
          </cell>
        </row>
        <row r="91">
          <cell r="B91">
            <v>83.09</v>
          </cell>
          <cell r="C91">
            <v>369</v>
          </cell>
        </row>
        <row r="92">
          <cell r="B92">
            <v>81.08</v>
          </cell>
          <cell r="C92">
            <v>353</v>
          </cell>
        </row>
        <row r="93">
          <cell r="B93">
            <v>73.260000000000005</v>
          </cell>
          <cell r="C93">
            <v>299</v>
          </cell>
        </row>
        <row r="94">
          <cell r="B94">
            <v>85.95</v>
          </cell>
          <cell r="C94">
            <v>373</v>
          </cell>
        </row>
        <row r="95">
          <cell r="B95">
            <v>88.45</v>
          </cell>
          <cell r="C95">
            <v>402</v>
          </cell>
        </row>
        <row r="96">
          <cell r="B96">
            <v>89.85</v>
          </cell>
          <cell r="C96">
            <v>415</v>
          </cell>
        </row>
        <row r="97">
          <cell r="B97">
            <v>89.86</v>
          </cell>
          <cell r="C97">
            <v>419</v>
          </cell>
        </row>
        <row r="98">
          <cell r="B98">
            <v>90.12</v>
          </cell>
          <cell r="C98">
            <v>424</v>
          </cell>
        </row>
        <row r="99">
          <cell r="B99">
            <v>89.16</v>
          </cell>
          <cell r="C99">
            <v>418</v>
          </cell>
        </row>
        <row r="100">
          <cell r="B100">
            <v>88.9</v>
          </cell>
          <cell r="C100">
            <v>415</v>
          </cell>
        </row>
        <row r="101">
          <cell r="B101">
            <v>88.3</v>
          </cell>
          <cell r="C101">
            <v>411</v>
          </cell>
        </row>
        <row r="102">
          <cell r="B102">
            <v>90.16</v>
          </cell>
          <cell r="C102">
            <v>423</v>
          </cell>
        </row>
        <row r="103">
          <cell r="B103">
            <v>88.1</v>
          </cell>
          <cell r="C103">
            <v>412</v>
          </cell>
        </row>
        <row r="104">
          <cell r="B104">
            <v>87.95</v>
          </cell>
          <cell r="C104">
            <v>409</v>
          </cell>
        </row>
        <row r="105">
          <cell r="B105">
            <v>88.78</v>
          </cell>
          <cell r="C105">
            <v>419</v>
          </cell>
        </row>
        <row r="106">
          <cell r="B106">
            <v>89.27</v>
          </cell>
          <cell r="C106">
            <v>419</v>
          </cell>
        </row>
        <row r="107">
          <cell r="B107">
            <v>88.94</v>
          </cell>
          <cell r="C107">
            <v>419</v>
          </cell>
        </row>
        <row r="108">
          <cell r="B108">
            <v>88.69</v>
          </cell>
          <cell r="C108">
            <v>414</v>
          </cell>
        </row>
        <row r="109">
          <cell r="B109">
            <v>88.5</v>
          </cell>
          <cell r="C109">
            <v>414</v>
          </cell>
        </row>
        <row r="110">
          <cell r="B110">
            <v>88.82</v>
          </cell>
          <cell r="C110">
            <v>413</v>
          </cell>
        </row>
        <row r="111">
          <cell r="B111">
            <v>89.05</v>
          </cell>
          <cell r="C111">
            <v>415</v>
          </cell>
        </row>
        <row r="112">
          <cell r="B112">
            <v>88.98</v>
          </cell>
          <cell r="C112">
            <v>415</v>
          </cell>
        </row>
        <row r="113">
          <cell r="B113">
            <v>88.87</v>
          </cell>
          <cell r="C113">
            <v>415</v>
          </cell>
        </row>
        <row r="114">
          <cell r="B114">
            <v>86.1</v>
          </cell>
          <cell r="C114">
            <v>397</v>
          </cell>
        </row>
        <row r="115">
          <cell r="B115">
            <v>84.18</v>
          </cell>
          <cell r="C115">
            <v>377</v>
          </cell>
        </row>
        <row r="116">
          <cell r="B116">
            <v>84.43</v>
          </cell>
          <cell r="C116">
            <v>374</v>
          </cell>
        </row>
        <row r="117">
          <cell r="B117">
            <v>84.75</v>
          </cell>
          <cell r="C117">
            <v>379</v>
          </cell>
        </row>
        <row r="118">
          <cell r="B118">
            <v>88.86</v>
          </cell>
          <cell r="C118">
            <v>410</v>
          </cell>
        </row>
        <row r="119">
          <cell r="B119">
            <v>88.57</v>
          </cell>
          <cell r="C119">
            <v>415</v>
          </cell>
        </row>
        <row r="120">
          <cell r="B120">
            <v>89.42</v>
          </cell>
          <cell r="C120">
            <v>419</v>
          </cell>
        </row>
        <row r="121">
          <cell r="B121">
            <v>89.21</v>
          </cell>
          <cell r="C121">
            <v>419</v>
          </cell>
        </row>
        <row r="122">
          <cell r="B122">
            <v>89.45</v>
          </cell>
          <cell r="C122">
            <v>419</v>
          </cell>
        </row>
        <row r="123">
          <cell r="B123">
            <v>89.1</v>
          </cell>
          <cell r="C123">
            <v>419</v>
          </cell>
        </row>
        <row r="124">
          <cell r="B124">
            <v>87.92</v>
          </cell>
          <cell r="C124">
            <v>410</v>
          </cell>
        </row>
        <row r="125">
          <cell r="B125">
            <v>87.17</v>
          </cell>
          <cell r="C125">
            <v>403</v>
          </cell>
        </row>
        <row r="126">
          <cell r="B126">
            <v>86.42</v>
          </cell>
          <cell r="C126">
            <v>396</v>
          </cell>
        </row>
        <row r="127">
          <cell r="B127">
            <v>86.35</v>
          </cell>
          <cell r="C127">
            <v>396</v>
          </cell>
        </row>
        <row r="128">
          <cell r="B128">
            <v>86</v>
          </cell>
          <cell r="C128">
            <v>392</v>
          </cell>
        </row>
        <row r="129">
          <cell r="B129">
            <v>85.83</v>
          </cell>
          <cell r="C129">
            <v>390</v>
          </cell>
        </row>
        <row r="130">
          <cell r="B130">
            <v>85.69</v>
          </cell>
          <cell r="C130">
            <v>389</v>
          </cell>
        </row>
        <row r="131">
          <cell r="B131">
            <v>85.59</v>
          </cell>
          <cell r="C131">
            <v>387</v>
          </cell>
        </row>
        <row r="132">
          <cell r="B132">
            <v>84.96</v>
          </cell>
          <cell r="C132">
            <v>384</v>
          </cell>
        </row>
        <row r="133">
          <cell r="B133">
            <v>82.09</v>
          </cell>
          <cell r="C133">
            <v>364</v>
          </cell>
        </row>
        <row r="134">
          <cell r="B134">
            <v>79.75</v>
          </cell>
          <cell r="C134">
            <v>328</v>
          </cell>
        </row>
        <row r="135">
          <cell r="B135">
            <v>83</v>
          </cell>
          <cell r="C135">
            <v>349</v>
          </cell>
        </row>
        <row r="136">
          <cell r="B136">
            <v>88.87</v>
          </cell>
          <cell r="C136">
            <v>400</v>
          </cell>
        </row>
        <row r="137">
          <cell r="B137">
            <v>90.72</v>
          </cell>
          <cell r="C137">
            <v>426</v>
          </cell>
        </row>
        <row r="138">
          <cell r="B138">
            <v>89.2</v>
          </cell>
          <cell r="C138">
            <v>419</v>
          </cell>
        </row>
        <row r="139">
          <cell r="B139">
            <v>89.14</v>
          </cell>
          <cell r="C139">
            <v>419</v>
          </cell>
        </row>
        <row r="140">
          <cell r="B140">
            <v>89.93</v>
          </cell>
          <cell r="C140">
            <v>421</v>
          </cell>
        </row>
        <row r="141">
          <cell r="B141">
            <v>89.27</v>
          </cell>
          <cell r="C141">
            <v>419</v>
          </cell>
        </row>
        <row r="142">
          <cell r="B142">
            <v>89.32</v>
          </cell>
          <cell r="C142">
            <v>419</v>
          </cell>
        </row>
        <row r="143">
          <cell r="B143">
            <v>89.32</v>
          </cell>
          <cell r="C143">
            <v>419</v>
          </cell>
        </row>
        <row r="144">
          <cell r="B144">
            <v>88.53</v>
          </cell>
          <cell r="C144">
            <v>415</v>
          </cell>
        </row>
        <row r="145">
          <cell r="B145">
            <v>87.12</v>
          </cell>
          <cell r="C145">
            <v>401</v>
          </cell>
        </row>
        <row r="146">
          <cell r="B146">
            <v>84.86</v>
          </cell>
          <cell r="C146">
            <v>390</v>
          </cell>
        </row>
        <row r="147">
          <cell r="B147">
            <v>80.12</v>
          </cell>
          <cell r="C147">
            <v>350</v>
          </cell>
        </row>
        <row r="148">
          <cell r="B148">
            <v>79.61</v>
          </cell>
          <cell r="C148">
            <v>345</v>
          </cell>
        </row>
        <row r="149">
          <cell r="B149">
            <v>84.05</v>
          </cell>
          <cell r="C149">
            <v>365</v>
          </cell>
        </row>
        <row r="150">
          <cell r="B150">
            <v>84.05</v>
          </cell>
          <cell r="C150">
            <v>370</v>
          </cell>
        </row>
        <row r="151">
          <cell r="B151">
            <v>84.66</v>
          </cell>
          <cell r="C151">
            <v>372</v>
          </cell>
        </row>
        <row r="152">
          <cell r="B152">
            <v>85.5</v>
          </cell>
          <cell r="C152">
            <v>395</v>
          </cell>
        </row>
        <row r="153">
          <cell r="B153">
            <v>87.79</v>
          </cell>
          <cell r="C153">
            <v>400</v>
          </cell>
        </row>
        <row r="154">
          <cell r="B154">
            <v>88.9</v>
          </cell>
          <cell r="C154">
            <v>406</v>
          </cell>
        </row>
        <row r="155">
          <cell r="B155">
            <v>87.46</v>
          </cell>
          <cell r="C155">
            <v>404</v>
          </cell>
        </row>
        <row r="156">
          <cell r="B156">
            <v>86.62</v>
          </cell>
          <cell r="C156">
            <v>399</v>
          </cell>
        </row>
        <row r="157">
          <cell r="B157">
            <v>86.85</v>
          </cell>
          <cell r="C157">
            <v>399</v>
          </cell>
        </row>
        <row r="158">
          <cell r="B158">
            <v>87.06</v>
          </cell>
          <cell r="C158">
            <v>400</v>
          </cell>
        </row>
        <row r="159">
          <cell r="B159">
            <v>87.08</v>
          </cell>
          <cell r="C159">
            <v>400</v>
          </cell>
        </row>
        <row r="160">
          <cell r="B160">
            <v>87.24</v>
          </cell>
          <cell r="C160">
            <v>401</v>
          </cell>
        </row>
        <row r="161">
          <cell r="B161">
            <v>87.24</v>
          </cell>
          <cell r="C161">
            <v>401</v>
          </cell>
        </row>
        <row r="162">
          <cell r="B162">
            <v>86.76</v>
          </cell>
          <cell r="C162">
            <v>401</v>
          </cell>
        </row>
        <row r="163">
          <cell r="B163">
            <v>84.94</v>
          </cell>
          <cell r="C163">
            <v>387</v>
          </cell>
        </row>
        <row r="164">
          <cell r="B164">
            <v>80.89</v>
          </cell>
          <cell r="C164">
            <v>326</v>
          </cell>
        </row>
        <row r="165">
          <cell r="B165">
            <v>75.81</v>
          </cell>
          <cell r="C165">
            <v>312</v>
          </cell>
        </row>
        <row r="166">
          <cell r="B166">
            <v>81.78</v>
          </cell>
          <cell r="C166">
            <v>343</v>
          </cell>
        </row>
        <row r="167">
          <cell r="B167">
            <v>85.21</v>
          </cell>
          <cell r="C167">
            <v>372</v>
          </cell>
        </row>
        <row r="168">
          <cell r="B168">
            <v>88.04</v>
          </cell>
          <cell r="C168">
            <v>410</v>
          </cell>
        </row>
        <row r="169">
          <cell r="B169">
            <v>89.06</v>
          </cell>
          <cell r="C169">
            <v>405</v>
          </cell>
        </row>
        <row r="170">
          <cell r="B170">
            <v>89.2</v>
          </cell>
          <cell r="C170">
            <v>406</v>
          </cell>
        </row>
        <row r="171">
          <cell r="B171">
            <v>89.32</v>
          </cell>
          <cell r="C171">
            <v>408</v>
          </cell>
        </row>
        <row r="172">
          <cell r="B172">
            <v>90.08</v>
          </cell>
          <cell r="C172">
            <v>420</v>
          </cell>
        </row>
        <row r="173">
          <cell r="B173">
            <v>89.52</v>
          </cell>
          <cell r="C173">
            <v>419</v>
          </cell>
        </row>
        <row r="174">
          <cell r="B174">
            <v>89.2</v>
          </cell>
          <cell r="C174">
            <v>419</v>
          </cell>
        </row>
        <row r="175">
          <cell r="B175">
            <v>87.65</v>
          </cell>
          <cell r="C175">
            <v>402</v>
          </cell>
        </row>
        <row r="176">
          <cell r="B176">
            <v>87.43</v>
          </cell>
          <cell r="C176">
            <v>402</v>
          </cell>
        </row>
        <row r="177">
          <cell r="B177">
            <v>86.62</v>
          </cell>
          <cell r="C177">
            <v>398</v>
          </cell>
        </row>
        <row r="178">
          <cell r="B178">
            <v>86.59</v>
          </cell>
          <cell r="C178">
            <v>395</v>
          </cell>
        </row>
        <row r="179">
          <cell r="B179">
            <v>86.53</v>
          </cell>
          <cell r="C179">
            <v>395</v>
          </cell>
        </row>
        <row r="180">
          <cell r="B180">
            <v>84.26</v>
          </cell>
          <cell r="C180">
            <v>390</v>
          </cell>
        </row>
        <row r="181">
          <cell r="B181">
            <v>82.66</v>
          </cell>
          <cell r="C181">
            <v>365</v>
          </cell>
        </row>
        <row r="182">
          <cell r="B182">
            <v>78.87</v>
          </cell>
          <cell r="C182">
            <v>342</v>
          </cell>
        </row>
        <row r="183">
          <cell r="B183">
            <v>76.17</v>
          </cell>
          <cell r="C183">
            <v>327</v>
          </cell>
        </row>
        <row r="184">
          <cell r="B184">
            <v>70.819999999999993</v>
          </cell>
          <cell r="C184">
            <v>296</v>
          </cell>
        </row>
        <row r="185">
          <cell r="B185">
            <v>71.650000000000006</v>
          </cell>
          <cell r="C185">
            <v>278</v>
          </cell>
        </row>
        <row r="186">
          <cell r="B186">
            <v>73.12</v>
          </cell>
          <cell r="C186">
            <v>280</v>
          </cell>
        </row>
        <row r="187">
          <cell r="B187">
            <v>74.12</v>
          </cell>
          <cell r="C187">
            <v>285</v>
          </cell>
        </row>
        <row r="188">
          <cell r="B188">
            <v>81.459999999999994</v>
          </cell>
          <cell r="C188">
            <v>310</v>
          </cell>
        </row>
        <row r="189">
          <cell r="B189">
            <v>81.94</v>
          </cell>
          <cell r="C189">
            <v>341</v>
          </cell>
        </row>
        <row r="190">
          <cell r="B190">
            <v>82.75</v>
          </cell>
          <cell r="C190">
            <v>350</v>
          </cell>
        </row>
        <row r="191">
          <cell r="B191">
            <v>82.58</v>
          </cell>
          <cell r="C191">
            <v>350</v>
          </cell>
        </row>
        <row r="192">
          <cell r="B192">
            <v>83.04</v>
          </cell>
          <cell r="C192">
            <v>359</v>
          </cell>
        </row>
        <row r="193">
          <cell r="B193">
            <v>83.66</v>
          </cell>
          <cell r="C193">
            <v>359</v>
          </cell>
        </row>
        <row r="194">
          <cell r="B194">
            <v>84.33</v>
          </cell>
          <cell r="C194">
            <v>370</v>
          </cell>
        </row>
        <row r="195">
          <cell r="B195">
            <v>84.75</v>
          </cell>
          <cell r="C195">
            <v>375</v>
          </cell>
        </row>
        <row r="196">
          <cell r="B196">
            <v>84.94</v>
          </cell>
          <cell r="C196">
            <v>375</v>
          </cell>
        </row>
        <row r="197">
          <cell r="B197">
            <v>84.96</v>
          </cell>
          <cell r="C197">
            <v>377</v>
          </cell>
        </row>
        <row r="198">
          <cell r="B198">
            <v>85.18</v>
          </cell>
          <cell r="C198">
            <v>381</v>
          </cell>
        </row>
        <row r="199">
          <cell r="B199">
            <v>87.6</v>
          </cell>
          <cell r="C199">
            <v>400</v>
          </cell>
        </row>
        <row r="200">
          <cell r="B200">
            <v>87.39</v>
          </cell>
          <cell r="C200">
            <v>401</v>
          </cell>
        </row>
        <row r="201">
          <cell r="B201">
            <v>87.87</v>
          </cell>
          <cell r="C201">
            <v>406</v>
          </cell>
        </row>
        <row r="202">
          <cell r="B202">
            <v>88.38</v>
          </cell>
          <cell r="C202">
            <v>409</v>
          </cell>
        </row>
        <row r="203">
          <cell r="B203">
            <v>90.47</v>
          </cell>
          <cell r="C203">
            <v>410</v>
          </cell>
        </row>
        <row r="204">
          <cell r="B204">
            <v>88.91</v>
          </cell>
          <cell r="C204">
            <v>415</v>
          </cell>
        </row>
        <row r="205">
          <cell r="B205">
            <v>89.67</v>
          </cell>
          <cell r="C205">
            <v>410</v>
          </cell>
        </row>
        <row r="206">
          <cell r="B206">
            <v>89.34</v>
          </cell>
          <cell r="C206">
            <v>410</v>
          </cell>
        </row>
        <row r="207">
          <cell r="B207">
            <v>88.22</v>
          </cell>
          <cell r="C207">
            <v>412</v>
          </cell>
        </row>
        <row r="208">
          <cell r="B208">
            <v>87.86</v>
          </cell>
          <cell r="C208">
            <v>409</v>
          </cell>
        </row>
        <row r="209">
          <cell r="B209">
            <v>87.8</v>
          </cell>
          <cell r="C209">
            <v>409</v>
          </cell>
        </row>
        <row r="210">
          <cell r="B210">
            <v>87.82</v>
          </cell>
          <cell r="C210">
            <v>405</v>
          </cell>
        </row>
        <row r="211">
          <cell r="B211">
            <v>87.81</v>
          </cell>
          <cell r="C211">
            <v>403</v>
          </cell>
        </row>
        <row r="212">
          <cell r="B212">
            <v>87.81</v>
          </cell>
          <cell r="C212">
            <v>403</v>
          </cell>
        </row>
        <row r="213">
          <cell r="B213">
            <v>87.76</v>
          </cell>
          <cell r="C213">
            <v>402</v>
          </cell>
        </row>
        <row r="214">
          <cell r="B214">
            <v>87.73</v>
          </cell>
          <cell r="C214">
            <v>400</v>
          </cell>
        </row>
        <row r="215">
          <cell r="B215">
            <v>86.62</v>
          </cell>
          <cell r="C215">
            <v>398</v>
          </cell>
        </row>
        <row r="216">
          <cell r="B216">
            <v>84.61</v>
          </cell>
          <cell r="C216">
            <v>385</v>
          </cell>
        </row>
        <row r="217">
          <cell r="B217">
            <v>81.25</v>
          </cell>
          <cell r="C217">
            <v>360</v>
          </cell>
        </row>
        <row r="218">
          <cell r="B218">
            <v>82.58</v>
          </cell>
          <cell r="C218">
            <v>361</v>
          </cell>
        </row>
        <row r="219">
          <cell r="B219">
            <v>83.37</v>
          </cell>
          <cell r="C219">
            <v>365</v>
          </cell>
        </row>
        <row r="220">
          <cell r="B220">
            <v>83.7</v>
          </cell>
          <cell r="C220">
            <v>370</v>
          </cell>
        </row>
        <row r="221">
          <cell r="B221">
            <v>84.38</v>
          </cell>
          <cell r="C221">
            <v>373</v>
          </cell>
        </row>
        <row r="222">
          <cell r="B222">
            <v>85.51</v>
          </cell>
          <cell r="C222">
            <v>384</v>
          </cell>
        </row>
        <row r="223">
          <cell r="B223">
            <v>86.5</v>
          </cell>
          <cell r="C223">
            <v>391</v>
          </cell>
        </row>
        <row r="224">
          <cell r="B224">
            <v>86.53</v>
          </cell>
          <cell r="C224">
            <v>395</v>
          </cell>
        </row>
        <row r="225">
          <cell r="B225">
            <v>89.99</v>
          </cell>
          <cell r="C225">
            <v>420</v>
          </cell>
        </row>
        <row r="226">
          <cell r="B226">
            <v>89.38</v>
          </cell>
          <cell r="C226">
            <v>418</v>
          </cell>
        </row>
        <row r="227">
          <cell r="B227">
            <v>88.77</v>
          </cell>
          <cell r="C227">
            <v>415</v>
          </cell>
        </row>
        <row r="228">
          <cell r="B228">
            <v>87.89</v>
          </cell>
          <cell r="C228">
            <v>408</v>
          </cell>
        </row>
        <row r="229">
          <cell r="B229">
            <v>86.51</v>
          </cell>
          <cell r="C229">
            <v>400</v>
          </cell>
        </row>
        <row r="230">
          <cell r="B230">
            <v>85.2</v>
          </cell>
          <cell r="C230">
            <v>390</v>
          </cell>
        </row>
        <row r="231">
          <cell r="B231">
            <v>83.89</v>
          </cell>
          <cell r="C231">
            <v>374</v>
          </cell>
        </row>
        <row r="232">
          <cell r="B232">
            <v>83.8</v>
          </cell>
          <cell r="C232">
            <v>371</v>
          </cell>
        </row>
        <row r="233">
          <cell r="B233">
            <v>83.66</v>
          </cell>
          <cell r="C233">
            <v>370</v>
          </cell>
        </row>
        <row r="234">
          <cell r="B234">
            <v>83.53</v>
          </cell>
          <cell r="C234">
            <v>369</v>
          </cell>
        </row>
        <row r="235">
          <cell r="B235">
            <v>83.4</v>
          </cell>
          <cell r="C235">
            <v>368</v>
          </cell>
        </row>
        <row r="236">
          <cell r="B236">
            <v>82.98</v>
          </cell>
          <cell r="C236">
            <v>364</v>
          </cell>
        </row>
        <row r="237">
          <cell r="B237">
            <v>82.75</v>
          </cell>
          <cell r="C237">
            <v>361</v>
          </cell>
        </row>
        <row r="238">
          <cell r="B238">
            <v>80.790000000000006</v>
          </cell>
          <cell r="C238">
            <v>350</v>
          </cell>
        </row>
        <row r="239">
          <cell r="B239">
            <v>69.67</v>
          </cell>
          <cell r="C239">
            <v>304</v>
          </cell>
        </row>
        <row r="240">
          <cell r="B240">
            <v>69.83</v>
          </cell>
          <cell r="C240">
            <v>289</v>
          </cell>
        </row>
        <row r="241">
          <cell r="B241">
            <v>71.150000000000006</v>
          </cell>
          <cell r="C241">
            <v>280</v>
          </cell>
        </row>
        <row r="242">
          <cell r="B242">
            <v>74.930000000000007</v>
          </cell>
          <cell r="C242">
            <v>292</v>
          </cell>
        </row>
        <row r="243">
          <cell r="B243">
            <v>77.36</v>
          </cell>
          <cell r="C243">
            <v>304</v>
          </cell>
        </row>
        <row r="244">
          <cell r="B244">
            <v>81.84</v>
          </cell>
          <cell r="C244">
            <v>330</v>
          </cell>
        </row>
        <row r="245">
          <cell r="B245">
            <v>82.42</v>
          </cell>
          <cell r="C245">
            <v>345</v>
          </cell>
        </row>
        <row r="246">
          <cell r="B246">
            <v>83.5</v>
          </cell>
          <cell r="C246">
            <v>355</v>
          </cell>
        </row>
        <row r="247">
          <cell r="B247">
            <v>85.29</v>
          </cell>
          <cell r="C247">
            <v>370</v>
          </cell>
        </row>
        <row r="248">
          <cell r="B248">
            <v>85.91</v>
          </cell>
          <cell r="C248">
            <v>380</v>
          </cell>
        </row>
        <row r="249">
          <cell r="B249">
            <v>85.26</v>
          </cell>
          <cell r="C249">
            <v>380</v>
          </cell>
        </row>
        <row r="250">
          <cell r="B250">
            <v>83.53</v>
          </cell>
          <cell r="C250">
            <v>370</v>
          </cell>
        </row>
        <row r="251">
          <cell r="B251">
            <v>82.3</v>
          </cell>
          <cell r="C251">
            <v>360</v>
          </cell>
        </row>
        <row r="252">
          <cell r="B252">
            <v>81.599999999999994</v>
          </cell>
          <cell r="C252">
            <v>355</v>
          </cell>
        </row>
        <row r="253">
          <cell r="B253">
            <v>80.92</v>
          </cell>
          <cell r="C253">
            <v>350</v>
          </cell>
        </row>
        <row r="254">
          <cell r="B254">
            <v>80.83</v>
          </cell>
          <cell r="C254">
            <v>348</v>
          </cell>
        </row>
        <row r="255">
          <cell r="B255">
            <v>80.75</v>
          </cell>
          <cell r="C255">
            <v>345</v>
          </cell>
        </row>
        <row r="256">
          <cell r="B256">
            <v>80.59</v>
          </cell>
          <cell r="C256">
            <v>345</v>
          </cell>
        </row>
        <row r="257">
          <cell r="B257">
            <v>79.98</v>
          </cell>
          <cell r="C257">
            <v>340</v>
          </cell>
        </row>
        <row r="258">
          <cell r="B258">
            <v>79.75</v>
          </cell>
          <cell r="C258">
            <v>339</v>
          </cell>
        </row>
        <row r="259">
          <cell r="B259">
            <v>79.03</v>
          </cell>
          <cell r="C259">
            <v>335</v>
          </cell>
        </row>
        <row r="260">
          <cell r="B260">
            <v>78.739999999999995</v>
          </cell>
          <cell r="C260">
            <v>332</v>
          </cell>
        </row>
        <row r="261">
          <cell r="B261">
            <v>76.58</v>
          </cell>
          <cell r="C261">
            <v>321</v>
          </cell>
        </row>
        <row r="262">
          <cell r="B262">
            <v>72.22</v>
          </cell>
          <cell r="C262">
            <v>300</v>
          </cell>
        </row>
        <row r="263">
          <cell r="B263">
            <v>69.12</v>
          </cell>
          <cell r="C263">
            <v>290</v>
          </cell>
        </row>
        <row r="264">
          <cell r="B264">
            <v>68.66</v>
          </cell>
          <cell r="C264">
            <v>280</v>
          </cell>
        </row>
        <row r="265">
          <cell r="B265">
            <v>72.95</v>
          </cell>
          <cell r="C265">
            <v>289</v>
          </cell>
        </row>
        <row r="266">
          <cell r="B266">
            <v>74.569999999999993</v>
          </cell>
          <cell r="C266">
            <v>292</v>
          </cell>
        </row>
        <row r="267">
          <cell r="B267">
            <v>76.94</v>
          </cell>
          <cell r="C267">
            <v>300</v>
          </cell>
        </row>
        <row r="268">
          <cell r="B268">
            <v>79.19</v>
          </cell>
          <cell r="C268">
            <v>310</v>
          </cell>
        </row>
        <row r="269">
          <cell r="B269">
            <v>81.709999999999994</v>
          </cell>
          <cell r="C269">
            <v>330</v>
          </cell>
        </row>
        <row r="270">
          <cell r="B270">
            <v>83.43</v>
          </cell>
          <cell r="C270">
            <v>350</v>
          </cell>
        </row>
        <row r="271">
          <cell r="B271">
            <v>84.86</v>
          </cell>
          <cell r="C271">
            <v>360</v>
          </cell>
        </row>
        <row r="272">
          <cell r="B272">
            <v>84.9</v>
          </cell>
          <cell r="C272">
            <v>369</v>
          </cell>
        </row>
        <row r="273">
          <cell r="B273">
            <v>85.2</v>
          </cell>
          <cell r="C273">
            <v>371</v>
          </cell>
        </row>
        <row r="274">
          <cell r="B274">
            <v>83.53</v>
          </cell>
          <cell r="C274">
            <v>380</v>
          </cell>
        </row>
        <row r="275">
          <cell r="B275">
            <v>82.87</v>
          </cell>
          <cell r="C275">
            <v>360</v>
          </cell>
        </row>
        <row r="276">
          <cell r="B276">
            <v>81.97</v>
          </cell>
          <cell r="C276">
            <v>355</v>
          </cell>
        </row>
        <row r="277">
          <cell r="B277">
            <v>81.819999999999993</v>
          </cell>
          <cell r="C277">
            <v>351</v>
          </cell>
        </row>
        <row r="278">
          <cell r="B278">
            <v>81.62</v>
          </cell>
          <cell r="C278">
            <v>350</v>
          </cell>
        </row>
        <row r="279">
          <cell r="B279">
            <v>81.569999999999993</v>
          </cell>
          <cell r="C279">
            <v>350</v>
          </cell>
        </row>
        <row r="280">
          <cell r="B280">
            <v>81.209999999999994</v>
          </cell>
          <cell r="C280">
            <v>347</v>
          </cell>
        </row>
        <row r="281">
          <cell r="B281">
            <v>81.02</v>
          </cell>
          <cell r="C281">
            <v>347</v>
          </cell>
        </row>
      </sheetData>
      <sheetData sheetId="3">
        <row r="19">
          <cell r="B19">
            <v>68.66</v>
          </cell>
          <cell r="E19">
            <v>242</v>
          </cell>
        </row>
        <row r="20">
          <cell r="B20">
            <v>68.87</v>
          </cell>
          <cell r="E20">
            <v>245</v>
          </cell>
        </row>
        <row r="21">
          <cell r="B21">
            <v>69.08</v>
          </cell>
          <cell r="E21">
            <v>250</v>
          </cell>
        </row>
        <row r="22">
          <cell r="B22">
            <v>69.12</v>
          </cell>
          <cell r="E22">
            <v>250</v>
          </cell>
        </row>
        <row r="23">
          <cell r="B23">
            <v>69.67</v>
          </cell>
          <cell r="E23">
            <v>250</v>
          </cell>
        </row>
        <row r="24">
          <cell r="B24">
            <v>69.83</v>
          </cell>
          <cell r="E24">
            <v>253</v>
          </cell>
        </row>
        <row r="25">
          <cell r="B25">
            <v>70.819999999999993</v>
          </cell>
          <cell r="E25">
            <v>255</v>
          </cell>
        </row>
        <row r="26">
          <cell r="B26">
            <v>70.87</v>
          </cell>
          <cell r="E26">
            <v>255</v>
          </cell>
        </row>
        <row r="27">
          <cell r="B27">
            <v>71.150000000000006</v>
          </cell>
          <cell r="E27">
            <v>259</v>
          </cell>
        </row>
        <row r="28">
          <cell r="B28">
            <v>71.650000000000006</v>
          </cell>
          <cell r="E28">
            <v>259</v>
          </cell>
        </row>
        <row r="29">
          <cell r="B29">
            <v>71.650000000000006</v>
          </cell>
          <cell r="E29">
            <v>259</v>
          </cell>
        </row>
        <row r="30">
          <cell r="B30">
            <v>72.150000000000006</v>
          </cell>
          <cell r="E30">
            <v>259</v>
          </cell>
        </row>
        <row r="31">
          <cell r="B31">
            <v>72.22</v>
          </cell>
          <cell r="E31">
            <v>260</v>
          </cell>
        </row>
        <row r="32">
          <cell r="B32">
            <v>72.63</v>
          </cell>
          <cell r="E32">
            <v>260</v>
          </cell>
        </row>
        <row r="33">
          <cell r="B33">
            <v>72.87</v>
          </cell>
          <cell r="E33">
            <v>260</v>
          </cell>
        </row>
        <row r="34">
          <cell r="B34">
            <v>72.95</v>
          </cell>
          <cell r="E34">
            <v>260</v>
          </cell>
        </row>
        <row r="35">
          <cell r="B35">
            <v>73.12</v>
          </cell>
          <cell r="E35">
            <v>260</v>
          </cell>
        </row>
        <row r="36">
          <cell r="B36">
            <v>73.260000000000005</v>
          </cell>
          <cell r="E36">
            <v>260</v>
          </cell>
        </row>
        <row r="37">
          <cell r="B37">
            <v>74.12</v>
          </cell>
          <cell r="E37">
            <v>260</v>
          </cell>
        </row>
        <row r="38">
          <cell r="B38">
            <v>74.569999999999993</v>
          </cell>
          <cell r="E38">
            <v>260</v>
          </cell>
        </row>
        <row r="39">
          <cell r="B39">
            <v>74.709999999999994</v>
          </cell>
          <cell r="E39">
            <v>260</v>
          </cell>
        </row>
        <row r="40">
          <cell r="B40">
            <v>74.930000000000007</v>
          </cell>
          <cell r="E40">
            <v>260</v>
          </cell>
        </row>
        <row r="41">
          <cell r="B41">
            <v>75.44</v>
          </cell>
          <cell r="E41">
            <v>260</v>
          </cell>
        </row>
        <row r="42">
          <cell r="B42">
            <v>75.81</v>
          </cell>
          <cell r="E42">
            <v>261</v>
          </cell>
        </row>
        <row r="43">
          <cell r="B43">
            <v>76.17</v>
          </cell>
          <cell r="E43">
            <v>262</v>
          </cell>
        </row>
        <row r="44">
          <cell r="B44">
            <v>76.58</v>
          </cell>
          <cell r="E44">
            <v>262</v>
          </cell>
        </row>
        <row r="45">
          <cell r="B45">
            <v>76.650000000000006</v>
          </cell>
          <cell r="E45">
            <v>263</v>
          </cell>
        </row>
        <row r="46">
          <cell r="B46">
            <v>76.75</v>
          </cell>
          <cell r="E46">
            <v>263</v>
          </cell>
        </row>
        <row r="47">
          <cell r="B47">
            <v>76.94</v>
          </cell>
          <cell r="E47">
            <v>263</v>
          </cell>
        </row>
        <row r="48">
          <cell r="B48">
            <v>77.03</v>
          </cell>
          <cell r="E48">
            <v>264</v>
          </cell>
        </row>
        <row r="49">
          <cell r="B49">
            <v>77.2</v>
          </cell>
          <cell r="E49">
            <v>265</v>
          </cell>
        </row>
        <row r="50">
          <cell r="B50">
            <v>77.36</v>
          </cell>
          <cell r="E50">
            <v>265</v>
          </cell>
        </row>
        <row r="51">
          <cell r="B51">
            <v>77.56</v>
          </cell>
          <cell r="E51">
            <v>265</v>
          </cell>
        </row>
        <row r="52">
          <cell r="B52">
            <v>77.760000000000005</v>
          </cell>
          <cell r="E52">
            <v>265</v>
          </cell>
        </row>
        <row r="53">
          <cell r="B53">
            <v>77.77</v>
          </cell>
          <cell r="E53">
            <v>267</v>
          </cell>
        </row>
        <row r="54">
          <cell r="B54">
            <v>78.349999999999994</v>
          </cell>
          <cell r="E54">
            <v>268</v>
          </cell>
        </row>
        <row r="55">
          <cell r="B55">
            <v>78.489999999999995</v>
          </cell>
          <cell r="E55">
            <v>268</v>
          </cell>
        </row>
        <row r="56">
          <cell r="B56">
            <v>78.739999999999995</v>
          </cell>
          <cell r="E56">
            <v>268</v>
          </cell>
        </row>
        <row r="57">
          <cell r="B57">
            <v>78.81</v>
          </cell>
          <cell r="E57">
            <v>268</v>
          </cell>
        </row>
        <row r="58">
          <cell r="B58">
            <v>78.87</v>
          </cell>
          <cell r="E58">
            <v>268</v>
          </cell>
        </row>
        <row r="59">
          <cell r="B59">
            <v>78.930000000000007</v>
          </cell>
          <cell r="E59">
            <v>269</v>
          </cell>
        </row>
        <row r="60">
          <cell r="B60">
            <v>79.03</v>
          </cell>
          <cell r="E60">
            <v>269</v>
          </cell>
        </row>
        <row r="61">
          <cell r="B61">
            <v>79.19</v>
          </cell>
          <cell r="E61">
            <v>269</v>
          </cell>
        </row>
        <row r="62">
          <cell r="B62">
            <v>79.2</v>
          </cell>
          <cell r="E62">
            <v>269</v>
          </cell>
        </row>
        <row r="63">
          <cell r="B63">
            <v>79.42</v>
          </cell>
          <cell r="E63">
            <v>269</v>
          </cell>
        </row>
        <row r="64">
          <cell r="B64">
            <v>79.61</v>
          </cell>
          <cell r="E64">
            <v>270</v>
          </cell>
        </row>
        <row r="65">
          <cell r="B65">
            <v>79.75</v>
          </cell>
          <cell r="E65">
            <v>270</v>
          </cell>
        </row>
        <row r="66">
          <cell r="B66">
            <v>79.75</v>
          </cell>
          <cell r="E66">
            <v>270</v>
          </cell>
        </row>
        <row r="67">
          <cell r="B67">
            <v>79.89</v>
          </cell>
          <cell r="E67">
            <v>270</v>
          </cell>
        </row>
        <row r="68">
          <cell r="B68">
            <v>79.97</v>
          </cell>
          <cell r="E68">
            <v>270</v>
          </cell>
        </row>
        <row r="69">
          <cell r="B69">
            <v>79.98</v>
          </cell>
          <cell r="E69">
            <v>270</v>
          </cell>
        </row>
        <row r="70">
          <cell r="B70">
            <v>80.099999999999994</v>
          </cell>
          <cell r="E70">
            <v>270</v>
          </cell>
        </row>
        <row r="71">
          <cell r="B71">
            <v>80.12</v>
          </cell>
          <cell r="E71">
            <v>270</v>
          </cell>
        </row>
        <row r="72">
          <cell r="B72">
            <v>80.260000000000005</v>
          </cell>
          <cell r="E72">
            <v>271</v>
          </cell>
        </row>
        <row r="73">
          <cell r="B73">
            <v>80.319999999999993</v>
          </cell>
          <cell r="E73">
            <v>271</v>
          </cell>
        </row>
        <row r="74">
          <cell r="B74">
            <v>80.33</v>
          </cell>
          <cell r="E74">
            <v>271</v>
          </cell>
        </row>
        <row r="75">
          <cell r="B75">
            <v>80.58</v>
          </cell>
          <cell r="E75">
            <v>272</v>
          </cell>
        </row>
        <row r="76">
          <cell r="B76">
            <v>80.59</v>
          </cell>
          <cell r="E76">
            <v>272</v>
          </cell>
        </row>
        <row r="77">
          <cell r="B77">
            <v>80.75</v>
          </cell>
          <cell r="E77">
            <v>273</v>
          </cell>
        </row>
        <row r="78">
          <cell r="B78">
            <v>80.760000000000005</v>
          </cell>
          <cell r="E78">
            <v>273</v>
          </cell>
        </row>
        <row r="79">
          <cell r="B79">
            <v>80.78</v>
          </cell>
          <cell r="E79">
            <v>273</v>
          </cell>
        </row>
        <row r="80">
          <cell r="B80">
            <v>80.78</v>
          </cell>
          <cell r="E80">
            <v>274</v>
          </cell>
        </row>
        <row r="81">
          <cell r="B81">
            <v>80.790000000000006</v>
          </cell>
          <cell r="E81">
            <v>274</v>
          </cell>
        </row>
        <row r="82">
          <cell r="B82">
            <v>80.83</v>
          </cell>
          <cell r="E82">
            <v>275</v>
          </cell>
        </row>
        <row r="83">
          <cell r="B83">
            <v>80.89</v>
          </cell>
          <cell r="E83">
            <v>275</v>
          </cell>
        </row>
        <row r="84">
          <cell r="B84">
            <v>80.92</v>
          </cell>
          <cell r="E84">
            <v>275</v>
          </cell>
        </row>
        <row r="85">
          <cell r="B85">
            <v>81.02</v>
          </cell>
          <cell r="E85">
            <v>275</v>
          </cell>
        </row>
        <row r="86">
          <cell r="B86">
            <v>81.08</v>
          </cell>
          <cell r="E86">
            <v>275</v>
          </cell>
        </row>
        <row r="87">
          <cell r="B87">
            <v>81.209999999999994</v>
          </cell>
          <cell r="E87">
            <v>275</v>
          </cell>
        </row>
        <row r="88">
          <cell r="B88">
            <v>81.209999999999994</v>
          </cell>
          <cell r="E88">
            <v>276</v>
          </cell>
        </row>
        <row r="89">
          <cell r="B89">
            <v>81.25</v>
          </cell>
          <cell r="E89">
            <v>276</v>
          </cell>
        </row>
        <row r="90">
          <cell r="B90">
            <v>81.319999999999993</v>
          </cell>
          <cell r="E90">
            <v>276</v>
          </cell>
        </row>
        <row r="91">
          <cell r="B91">
            <v>81.42</v>
          </cell>
          <cell r="E91">
            <v>276</v>
          </cell>
        </row>
        <row r="92">
          <cell r="B92">
            <v>81.459999999999994</v>
          </cell>
          <cell r="E92">
            <v>277</v>
          </cell>
        </row>
        <row r="93">
          <cell r="B93">
            <v>81.47</v>
          </cell>
          <cell r="E93">
            <v>277</v>
          </cell>
        </row>
        <row r="94">
          <cell r="B94">
            <v>81.540000000000006</v>
          </cell>
          <cell r="E94">
            <v>277</v>
          </cell>
        </row>
        <row r="95">
          <cell r="B95">
            <v>81.569999999999993</v>
          </cell>
          <cell r="E95">
            <v>277</v>
          </cell>
        </row>
        <row r="96">
          <cell r="B96">
            <v>81.599999999999994</v>
          </cell>
          <cell r="E96">
            <v>277</v>
          </cell>
        </row>
        <row r="97">
          <cell r="B97">
            <v>81.62</v>
          </cell>
          <cell r="E97">
            <v>277</v>
          </cell>
        </row>
        <row r="98">
          <cell r="B98">
            <v>81.709999999999994</v>
          </cell>
          <cell r="E98">
            <v>278</v>
          </cell>
        </row>
        <row r="99">
          <cell r="B99">
            <v>81.78</v>
          </cell>
          <cell r="E99">
            <v>278</v>
          </cell>
        </row>
        <row r="100">
          <cell r="B100">
            <v>81.790000000000006</v>
          </cell>
          <cell r="E100">
            <v>278</v>
          </cell>
        </row>
        <row r="101">
          <cell r="B101">
            <v>81.819999999999993</v>
          </cell>
          <cell r="E101">
            <v>278</v>
          </cell>
        </row>
        <row r="102">
          <cell r="B102">
            <v>81.84</v>
          </cell>
          <cell r="E102">
            <v>279</v>
          </cell>
        </row>
        <row r="103">
          <cell r="B103">
            <v>81.84</v>
          </cell>
          <cell r="E103">
            <v>279</v>
          </cell>
        </row>
        <row r="104">
          <cell r="B104">
            <v>81.94</v>
          </cell>
          <cell r="E104">
            <v>280</v>
          </cell>
        </row>
        <row r="105">
          <cell r="B105">
            <v>81.97</v>
          </cell>
          <cell r="E105">
            <v>280</v>
          </cell>
        </row>
        <row r="106">
          <cell r="B106">
            <v>82.03</v>
          </cell>
          <cell r="E106">
            <v>280</v>
          </cell>
        </row>
        <row r="107">
          <cell r="B107">
            <v>82.09</v>
          </cell>
          <cell r="E107">
            <v>280</v>
          </cell>
        </row>
        <row r="108">
          <cell r="B108">
            <v>82.14</v>
          </cell>
          <cell r="E108">
            <v>280</v>
          </cell>
        </row>
        <row r="109">
          <cell r="B109">
            <v>82.3</v>
          </cell>
          <cell r="E109">
            <v>280</v>
          </cell>
        </row>
        <row r="110">
          <cell r="B110">
            <v>82.42</v>
          </cell>
          <cell r="E110">
            <v>280</v>
          </cell>
        </row>
        <row r="111">
          <cell r="B111">
            <v>82.58</v>
          </cell>
          <cell r="E111">
            <v>280</v>
          </cell>
        </row>
        <row r="112">
          <cell r="B112">
            <v>82.58</v>
          </cell>
          <cell r="E112">
            <v>280</v>
          </cell>
        </row>
        <row r="113">
          <cell r="B113">
            <v>82.64</v>
          </cell>
          <cell r="E113">
            <v>280</v>
          </cell>
        </row>
        <row r="114">
          <cell r="B114">
            <v>82.66</v>
          </cell>
          <cell r="E114">
            <v>280</v>
          </cell>
        </row>
        <row r="115">
          <cell r="B115">
            <v>82.75</v>
          </cell>
          <cell r="E115">
            <v>280</v>
          </cell>
        </row>
        <row r="116">
          <cell r="B116">
            <v>82.75</v>
          </cell>
          <cell r="E116">
            <v>280</v>
          </cell>
        </row>
        <row r="117">
          <cell r="B117">
            <v>82.87</v>
          </cell>
          <cell r="E117">
            <v>280</v>
          </cell>
        </row>
        <row r="118">
          <cell r="B118">
            <v>82.92</v>
          </cell>
          <cell r="E118">
            <v>281</v>
          </cell>
        </row>
        <row r="119">
          <cell r="B119">
            <v>82.98</v>
          </cell>
          <cell r="E119">
            <v>281</v>
          </cell>
        </row>
        <row r="120">
          <cell r="B120">
            <v>83</v>
          </cell>
          <cell r="E120">
            <v>281</v>
          </cell>
        </row>
        <row r="121">
          <cell r="B121">
            <v>83.04</v>
          </cell>
          <cell r="E121">
            <v>281</v>
          </cell>
        </row>
        <row r="122">
          <cell r="B122">
            <v>83.09</v>
          </cell>
          <cell r="E122">
            <v>282</v>
          </cell>
        </row>
        <row r="123">
          <cell r="B123">
            <v>83.37</v>
          </cell>
          <cell r="E123">
            <v>282</v>
          </cell>
        </row>
        <row r="124">
          <cell r="B124">
            <v>83.4</v>
          </cell>
          <cell r="E124">
            <v>282</v>
          </cell>
        </row>
        <row r="125">
          <cell r="B125">
            <v>83.43</v>
          </cell>
          <cell r="E125">
            <v>283</v>
          </cell>
        </row>
        <row r="126">
          <cell r="B126">
            <v>83.5</v>
          </cell>
          <cell r="E126">
            <v>285</v>
          </cell>
        </row>
        <row r="127">
          <cell r="B127">
            <v>83.53</v>
          </cell>
          <cell r="E127">
            <v>285</v>
          </cell>
        </row>
        <row r="128">
          <cell r="B128">
            <v>83.53</v>
          </cell>
          <cell r="E128">
            <v>285</v>
          </cell>
        </row>
        <row r="129">
          <cell r="B129">
            <v>83.53</v>
          </cell>
          <cell r="E129">
            <v>285</v>
          </cell>
        </row>
        <row r="130">
          <cell r="B130">
            <v>83.66</v>
          </cell>
          <cell r="E130">
            <v>285</v>
          </cell>
        </row>
        <row r="131">
          <cell r="B131">
            <v>83.66</v>
          </cell>
          <cell r="E131">
            <v>285</v>
          </cell>
        </row>
        <row r="132">
          <cell r="B132">
            <v>83.66</v>
          </cell>
          <cell r="E132">
            <v>285</v>
          </cell>
        </row>
        <row r="133">
          <cell r="B133">
            <v>83.66</v>
          </cell>
          <cell r="E133">
            <v>288</v>
          </cell>
        </row>
        <row r="134">
          <cell r="B134">
            <v>83.7</v>
          </cell>
          <cell r="E134">
            <v>289</v>
          </cell>
        </row>
        <row r="135">
          <cell r="B135">
            <v>83.71</v>
          </cell>
          <cell r="E135">
            <v>289</v>
          </cell>
        </row>
        <row r="136">
          <cell r="B136">
            <v>83.8</v>
          </cell>
          <cell r="E136">
            <v>289</v>
          </cell>
        </row>
        <row r="137">
          <cell r="B137">
            <v>83.89</v>
          </cell>
          <cell r="E137">
            <v>290</v>
          </cell>
        </row>
        <row r="138">
          <cell r="B138">
            <v>84.05</v>
          </cell>
          <cell r="E138">
            <v>290</v>
          </cell>
        </row>
        <row r="139">
          <cell r="B139">
            <v>84.05</v>
          </cell>
          <cell r="E139">
            <v>290</v>
          </cell>
        </row>
        <row r="140">
          <cell r="B140">
            <v>84.18</v>
          </cell>
          <cell r="E140">
            <v>290</v>
          </cell>
        </row>
        <row r="141">
          <cell r="B141">
            <v>84.26</v>
          </cell>
          <cell r="E141">
            <v>290</v>
          </cell>
        </row>
        <row r="142">
          <cell r="B142">
            <v>84.33</v>
          </cell>
          <cell r="E142">
            <v>291</v>
          </cell>
        </row>
        <row r="143">
          <cell r="B143">
            <v>84.38</v>
          </cell>
          <cell r="E143">
            <v>291</v>
          </cell>
        </row>
        <row r="144">
          <cell r="B144">
            <v>84.43</v>
          </cell>
          <cell r="E144">
            <v>292</v>
          </cell>
        </row>
        <row r="145">
          <cell r="B145">
            <v>84.61</v>
          </cell>
          <cell r="E145">
            <v>293</v>
          </cell>
        </row>
        <row r="146">
          <cell r="B146">
            <v>84.66</v>
          </cell>
          <cell r="E146">
            <v>293</v>
          </cell>
        </row>
        <row r="147">
          <cell r="B147">
            <v>84.75</v>
          </cell>
          <cell r="E147">
            <v>294</v>
          </cell>
        </row>
        <row r="148">
          <cell r="B148">
            <v>84.75</v>
          </cell>
          <cell r="E148">
            <v>295</v>
          </cell>
        </row>
        <row r="149">
          <cell r="B149">
            <v>84.86</v>
          </cell>
          <cell r="E149">
            <v>295</v>
          </cell>
        </row>
        <row r="150">
          <cell r="B150">
            <v>84.86</v>
          </cell>
          <cell r="E150">
            <v>295</v>
          </cell>
        </row>
        <row r="151">
          <cell r="B151">
            <v>84.9</v>
          </cell>
          <cell r="E151">
            <v>295</v>
          </cell>
        </row>
        <row r="152">
          <cell r="B152">
            <v>84.93</v>
          </cell>
          <cell r="E152">
            <v>296</v>
          </cell>
        </row>
        <row r="153">
          <cell r="B153">
            <v>84.94</v>
          </cell>
          <cell r="E153">
            <v>296</v>
          </cell>
        </row>
        <row r="154">
          <cell r="B154">
            <v>84.94</v>
          </cell>
          <cell r="E154">
            <v>298</v>
          </cell>
        </row>
        <row r="155">
          <cell r="B155">
            <v>84.96</v>
          </cell>
          <cell r="E155">
            <v>298</v>
          </cell>
        </row>
        <row r="156">
          <cell r="B156">
            <v>84.96</v>
          </cell>
          <cell r="E156">
            <v>298</v>
          </cell>
        </row>
        <row r="157">
          <cell r="B157">
            <v>85.18</v>
          </cell>
          <cell r="E157">
            <v>298</v>
          </cell>
        </row>
        <row r="158">
          <cell r="B158">
            <v>85.2</v>
          </cell>
          <cell r="E158">
            <v>298</v>
          </cell>
        </row>
        <row r="159">
          <cell r="B159">
            <v>85.2</v>
          </cell>
          <cell r="E159">
            <v>298</v>
          </cell>
        </row>
        <row r="160">
          <cell r="B160">
            <v>85.21</v>
          </cell>
          <cell r="E160">
            <v>298</v>
          </cell>
        </row>
        <row r="161">
          <cell r="B161">
            <v>85.22</v>
          </cell>
          <cell r="E161">
            <v>298</v>
          </cell>
        </row>
        <row r="162">
          <cell r="B162">
            <v>85.26</v>
          </cell>
          <cell r="E162">
            <v>298</v>
          </cell>
        </row>
        <row r="163">
          <cell r="B163">
            <v>85.29</v>
          </cell>
          <cell r="E163">
            <v>298</v>
          </cell>
        </row>
        <row r="164">
          <cell r="B164">
            <v>85.5</v>
          </cell>
          <cell r="E164">
            <v>298</v>
          </cell>
        </row>
        <row r="165">
          <cell r="B165">
            <v>85.51</v>
          </cell>
          <cell r="E165">
            <v>299</v>
          </cell>
        </row>
        <row r="166">
          <cell r="B166">
            <v>85.59</v>
          </cell>
          <cell r="E166">
            <v>299</v>
          </cell>
        </row>
        <row r="167">
          <cell r="B167">
            <v>85.59</v>
          </cell>
          <cell r="E167">
            <v>299</v>
          </cell>
        </row>
        <row r="168">
          <cell r="B168">
            <v>85.6</v>
          </cell>
          <cell r="E168">
            <v>299</v>
          </cell>
        </row>
        <row r="169">
          <cell r="B169">
            <v>85.69</v>
          </cell>
          <cell r="E169">
            <v>300</v>
          </cell>
        </row>
        <row r="170">
          <cell r="B170">
            <v>85.83</v>
          </cell>
          <cell r="E170">
            <v>300</v>
          </cell>
        </row>
        <row r="171">
          <cell r="B171">
            <v>85.91</v>
          </cell>
          <cell r="E171">
            <v>300</v>
          </cell>
        </row>
        <row r="172">
          <cell r="B172">
            <v>85.95</v>
          </cell>
          <cell r="E172">
            <v>300</v>
          </cell>
        </row>
        <row r="173">
          <cell r="B173">
            <v>86</v>
          </cell>
          <cell r="E173">
            <v>300</v>
          </cell>
        </row>
        <row r="174">
          <cell r="B174">
            <v>86.1</v>
          </cell>
          <cell r="E174">
            <v>300</v>
          </cell>
        </row>
        <row r="175">
          <cell r="B175">
            <v>86.15</v>
          </cell>
          <cell r="E175">
            <v>300</v>
          </cell>
        </row>
        <row r="176">
          <cell r="B176">
            <v>86.22</v>
          </cell>
          <cell r="E176">
            <v>300</v>
          </cell>
        </row>
        <row r="177">
          <cell r="B177">
            <v>86.35</v>
          </cell>
          <cell r="E177">
            <v>300</v>
          </cell>
        </row>
        <row r="178">
          <cell r="B178">
            <v>86.42</v>
          </cell>
          <cell r="E178">
            <v>300</v>
          </cell>
        </row>
        <row r="179">
          <cell r="B179">
            <v>86.49</v>
          </cell>
          <cell r="E179">
            <v>300</v>
          </cell>
        </row>
        <row r="180">
          <cell r="B180">
            <v>86.5</v>
          </cell>
          <cell r="E180">
            <v>301</v>
          </cell>
        </row>
        <row r="181">
          <cell r="B181">
            <v>86.51</v>
          </cell>
          <cell r="E181">
            <v>301</v>
          </cell>
        </row>
        <row r="182">
          <cell r="B182">
            <v>86.53</v>
          </cell>
          <cell r="E182">
            <v>301</v>
          </cell>
        </row>
        <row r="183">
          <cell r="B183">
            <v>86.53</v>
          </cell>
          <cell r="E183">
            <v>302</v>
          </cell>
        </row>
        <row r="184">
          <cell r="B184">
            <v>86.59</v>
          </cell>
          <cell r="E184">
            <v>302</v>
          </cell>
        </row>
        <row r="185">
          <cell r="B185">
            <v>86.62</v>
          </cell>
          <cell r="E185">
            <v>302</v>
          </cell>
        </row>
        <row r="186">
          <cell r="B186">
            <v>86.62</v>
          </cell>
          <cell r="E186">
            <v>303</v>
          </cell>
        </row>
        <row r="187">
          <cell r="B187">
            <v>86.62</v>
          </cell>
          <cell r="E187">
            <v>303</v>
          </cell>
        </row>
        <row r="188">
          <cell r="B188">
            <v>86.72</v>
          </cell>
          <cell r="E188">
            <v>303</v>
          </cell>
        </row>
        <row r="189">
          <cell r="B189">
            <v>86.76</v>
          </cell>
          <cell r="E189">
            <v>304</v>
          </cell>
        </row>
        <row r="190">
          <cell r="B190">
            <v>86.8</v>
          </cell>
          <cell r="E190">
            <v>304</v>
          </cell>
        </row>
        <row r="191">
          <cell r="B191">
            <v>86.81</v>
          </cell>
          <cell r="E191">
            <v>304</v>
          </cell>
        </row>
        <row r="192">
          <cell r="B192">
            <v>86.85</v>
          </cell>
          <cell r="E192">
            <v>305</v>
          </cell>
        </row>
        <row r="193">
          <cell r="B193">
            <v>86.87</v>
          </cell>
          <cell r="E193">
            <v>305</v>
          </cell>
        </row>
        <row r="194">
          <cell r="B194">
            <v>87.02</v>
          </cell>
          <cell r="E194">
            <v>305</v>
          </cell>
        </row>
        <row r="195">
          <cell r="B195">
            <v>87.06</v>
          </cell>
          <cell r="E195">
            <v>305</v>
          </cell>
        </row>
        <row r="196">
          <cell r="B196">
            <v>87.08</v>
          </cell>
          <cell r="E196">
            <v>305</v>
          </cell>
        </row>
        <row r="197">
          <cell r="B197">
            <v>87.12</v>
          </cell>
          <cell r="E197">
            <v>305</v>
          </cell>
        </row>
        <row r="198">
          <cell r="B198">
            <v>87.16</v>
          </cell>
          <cell r="E198">
            <v>306</v>
          </cell>
        </row>
        <row r="199">
          <cell r="B199">
            <v>87.17</v>
          </cell>
          <cell r="E199">
            <v>306</v>
          </cell>
        </row>
        <row r="200">
          <cell r="B200">
            <v>87.2</v>
          </cell>
          <cell r="E200">
            <v>306</v>
          </cell>
        </row>
        <row r="201">
          <cell r="B201">
            <v>87.24</v>
          </cell>
          <cell r="E201">
            <v>306</v>
          </cell>
        </row>
        <row r="202">
          <cell r="B202">
            <v>87.24</v>
          </cell>
          <cell r="E202">
            <v>306</v>
          </cell>
        </row>
        <row r="203">
          <cell r="B203">
            <v>87.35</v>
          </cell>
          <cell r="E203">
            <v>306</v>
          </cell>
        </row>
        <row r="204">
          <cell r="B204">
            <v>87.39</v>
          </cell>
          <cell r="E204">
            <v>307</v>
          </cell>
        </row>
        <row r="205">
          <cell r="B205">
            <v>87.43</v>
          </cell>
          <cell r="E205">
            <v>308</v>
          </cell>
        </row>
        <row r="206">
          <cell r="B206">
            <v>87.43</v>
          </cell>
          <cell r="E206">
            <v>308</v>
          </cell>
        </row>
        <row r="207">
          <cell r="B207">
            <v>87.46</v>
          </cell>
          <cell r="E207">
            <v>309</v>
          </cell>
        </row>
        <row r="208">
          <cell r="B208">
            <v>87.57</v>
          </cell>
          <cell r="E208">
            <v>309</v>
          </cell>
        </row>
        <row r="209">
          <cell r="B209">
            <v>87.6</v>
          </cell>
          <cell r="E209">
            <v>309</v>
          </cell>
        </row>
        <row r="210">
          <cell r="B210">
            <v>87.65</v>
          </cell>
          <cell r="E210">
            <v>309</v>
          </cell>
        </row>
        <row r="211">
          <cell r="B211">
            <v>87.71</v>
          </cell>
          <cell r="E211">
            <v>309</v>
          </cell>
        </row>
        <row r="212">
          <cell r="B212">
            <v>87.73</v>
          </cell>
          <cell r="E212">
            <v>309</v>
          </cell>
        </row>
        <row r="213">
          <cell r="B213">
            <v>87.76</v>
          </cell>
          <cell r="E213">
            <v>310</v>
          </cell>
        </row>
        <row r="214">
          <cell r="B214">
            <v>87.76</v>
          </cell>
          <cell r="E214">
            <v>310</v>
          </cell>
        </row>
        <row r="215">
          <cell r="B215">
            <v>87.79</v>
          </cell>
          <cell r="E215">
            <v>310</v>
          </cell>
        </row>
        <row r="216">
          <cell r="B216">
            <v>87.8</v>
          </cell>
          <cell r="E216">
            <v>310</v>
          </cell>
        </row>
        <row r="217">
          <cell r="B217">
            <v>87.81</v>
          </cell>
          <cell r="E217">
            <v>310</v>
          </cell>
        </row>
        <row r="218">
          <cell r="B218">
            <v>87.81</v>
          </cell>
          <cell r="E218">
            <v>310</v>
          </cell>
        </row>
        <row r="219">
          <cell r="B219">
            <v>87.82</v>
          </cell>
          <cell r="E219">
            <v>310</v>
          </cell>
        </row>
        <row r="220">
          <cell r="B220">
            <v>87.86</v>
          </cell>
          <cell r="E220">
            <v>310</v>
          </cell>
        </row>
        <row r="221">
          <cell r="B221">
            <v>87.87</v>
          </cell>
          <cell r="E221">
            <v>310</v>
          </cell>
        </row>
        <row r="222">
          <cell r="B222">
            <v>87.89</v>
          </cell>
          <cell r="E222">
            <v>310</v>
          </cell>
        </row>
        <row r="223">
          <cell r="B223">
            <v>87.92</v>
          </cell>
          <cell r="E223">
            <v>310</v>
          </cell>
        </row>
        <row r="224">
          <cell r="B224">
            <v>87.95</v>
          </cell>
          <cell r="E224">
            <v>310</v>
          </cell>
        </row>
        <row r="225">
          <cell r="B225">
            <v>88.04</v>
          </cell>
          <cell r="E225">
            <v>310</v>
          </cell>
        </row>
        <row r="226">
          <cell r="B226">
            <v>88.1</v>
          </cell>
          <cell r="E226">
            <v>310</v>
          </cell>
        </row>
        <row r="227">
          <cell r="B227">
            <v>88.22</v>
          </cell>
          <cell r="E227">
            <v>310</v>
          </cell>
        </row>
        <row r="228">
          <cell r="B228">
            <v>88.3</v>
          </cell>
          <cell r="E228">
            <v>310</v>
          </cell>
        </row>
        <row r="229">
          <cell r="B229">
            <v>88.38</v>
          </cell>
          <cell r="E229">
            <v>310</v>
          </cell>
        </row>
        <row r="230">
          <cell r="B230">
            <v>88.45</v>
          </cell>
          <cell r="E230">
            <v>310</v>
          </cell>
        </row>
        <row r="231">
          <cell r="B231">
            <v>88.47</v>
          </cell>
          <cell r="E231">
            <v>310</v>
          </cell>
        </row>
        <row r="232">
          <cell r="B232">
            <v>88.5</v>
          </cell>
          <cell r="E232">
            <v>311</v>
          </cell>
        </row>
        <row r="233">
          <cell r="B233">
            <v>88.53</v>
          </cell>
          <cell r="E233">
            <v>311</v>
          </cell>
        </row>
        <row r="234">
          <cell r="B234">
            <v>88.57</v>
          </cell>
          <cell r="E234">
            <v>311</v>
          </cell>
        </row>
        <row r="235">
          <cell r="B235">
            <v>88.62</v>
          </cell>
          <cell r="E235">
            <v>311</v>
          </cell>
        </row>
        <row r="236">
          <cell r="B236">
            <v>88.69</v>
          </cell>
          <cell r="E236">
            <v>311</v>
          </cell>
        </row>
        <row r="237">
          <cell r="B237">
            <v>88.77</v>
          </cell>
          <cell r="E237">
            <v>313</v>
          </cell>
        </row>
        <row r="238">
          <cell r="B238">
            <v>88.78</v>
          </cell>
          <cell r="E238">
            <v>313</v>
          </cell>
        </row>
        <row r="239">
          <cell r="B239">
            <v>88.82</v>
          </cell>
          <cell r="E239">
            <v>314</v>
          </cell>
        </row>
        <row r="240">
          <cell r="B240">
            <v>88.86</v>
          </cell>
          <cell r="E240">
            <v>314</v>
          </cell>
        </row>
        <row r="241">
          <cell r="B241">
            <v>88.87</v>
          </cell>
          <cell r="E241">
            <v>315</v>
          </cell>
        </row>
        <row r="242">
          <cell r="B242">
            <v>88.87</v>
          </cell>
          <cell r="E242">
            <v>315</v>
          </cell>
        </row>
        <row r="243">
          <cell r="B243">
            <v>88.9</v>
          </cell>
          <cell r="E243">
            <v>315</v>
          </cell>
        </row>
        <row r="244">
          <cell r="B244">
            <v>88.9</v>
          </cell>
          <cell r="E244">
            <v>316</v>
          </cell>
        </row>
        <row r="245">
          <cell r="B245">
            <v>88.91</v>
          </cell>
          <cell r="E245">
            <v>316</v>
          </cell>
        </row>
        <row r="246">
          <cell r="B246">
            <v>88.94</v>
          </cell>
          <cell r="E246">
            <v>316</v>
          </cell>
        </row>
        <row r="247">
          <cell r="B247">
            <v>88.98</v>
          </cell>
          <cell r="E247">
            <v>317</v>
          </cell>
        </row>
        <row r="248">
          <cell r="B248">
            <v>89.05</v>
          </cell>
          <cell r="E248">
            <v>317</v>
          </cell>
        </row>
        <row r="249">
          <cell r="B249">
            <v>89.06</v>
          </cell>
          <cell r="E249">
            <v>318</v>
          </cell>
        </row>
        <row r="250">
          <cell r="B250">
            <v>89.1</v>
          </cell>
          <cell r="E250">
            <v>318</v>
          </cell>
        </row>
        <row r="251">
          <cell r="B251">
            <v>89.11</v>
          </cell>
          <cell r="E251">
            <v>318</v>
          </cell>
        </row>
        <row r="252">
          <cell r="B252">
            <v>89.14</v>
          </cell>
          <cell r="E252">
            <v>318</v>
          </cell>
        </row>
        <row r="253">
          <cell r="B253">
            <v>89.16</v>
          </cell>
          <cell r="E253">
            <v>319</v>
          </cell>
        </row>
        <row r="254">
          <cell r="B254">
            <v>89.2</v>
          </cell>
          <cell r="E254">
            <v>319</v>
          </cell>
        </row>
        <row r="255">
          <cell r="B255">
            <v>89.2</v>
          </cell>
          <cell r="E255">
            <v>319</v>
          </cell>
        </row>
        <row r="256">
          <cell r="B256">
            <v>89.2</v>
          </cell>
          <cell r="E256">
            <v>319</v>
          </cell>
        </row>
        <row r="257">
          <cell r="B257">
            <v>89.21</v>
          </cell>
          <cell r="E257">
            <v>319</v>
          </cell>
        </row>
        <row r="258">
          <cell r="B258">
            <v>89.22</v>
          </cell>
          <cell r="E258">
            <v>319</v>
          </cell>
        </row>
        <row r="259">
          <cell r="B259">
            <v>89.27</v>
          </cell>
          <cell r="E259">
            <v>319</v>
          </cell>
        </row>
        <row r="260">
          <cell r="B260">
            <v>89.27</v>
          </cell>
          <cell r="E260">
            <v>320</v>
          </cell>
        </row>
        <row r="261">
          <cell r="B261">
            <v>89.28</v>
          </cell>
          <cell r="E261">
            <v>320</v>
          </cell>
        </row>
        <row r="262">
          <cell r="B262">
            <v>89.32</v>
          </cell>
          <cell r="E262">
            <v>320</v>
          </cell>
        </row>
        <row r="263">
          <cell r="B263">
            <v>89.32</v>
          </cell>
          <cell r="E263">
            <v>320</v>
          </cell>
        </row>
        <row r="264">
          <cell r="B264">
            <v>89.32</v>
          </cell>
          <cell r="E264">
            <v>320</v>
          </cell>
        </row>
        <row r="265">
          <cell r="B265">
            <v>89.34</v>
          </cell>
          <cell r="E265">
            <v>320</v>
          </cell>
        </row>
        <row r="266">
          <cell r="B266">
            <v>89.38</v>
          </cell>
          <cell r="E266">
            <v>320</v>
          </cell>
        </row>
        <row r="267">
          <cell r="B267">
            <v>89.42</v>
          </cell>
          <cell r="E267">
            <v>320</v>
          </cell>
        </row>
        <row r="268">
          <cell r="B268">
            <v>89.45</v>
          </cell>
          <cell r="E268">
            <v>320</v>
          </cell>
        </row>
        <row r="269">
          <cell r="B269">
            <v>89.52</v>
          </cell>
          <cell r="E269">
            <v>320</v>
          </cell>
        </row>
        <row r="270">
          <cell r="B270">
            <v>89.67</v>
          </cell>
          <cell r="E270">
            <v>320</v>
          </cell>
        </row>
        <row r="271">
          <cell r="B271">
            <v>89.84</v>
          </cell>
          <cell r="E271">
            <v>320</v>
          </cell>
        </row>
        <row r="272">
          <cell r="B272">
            <v>89.85</v>
          </cell>
          <cell r="E272">
            <v>320</v>
          </cell>
        </row>
        <row r="273">
          <cell r="B273">
            <v>89.86</v>
          </cell>
          <cell r="E273">
            <v>320</v>
          </cell>
        </row>
        <row r="274">
          <cell r="B274">
            <v>89.93</v>
          </cell>
          <cell r="E274">
            <v>320</v>
          </cell>
        </row>
        <row r="275">
          <cell r="B275">
            <v>89.99</v>
          </cell>
          <cell r="E275">
            <v>320</v>
          </cell>
        </row>
        <row r="276">
          <cell r="B276">
            <v>90.08</v>
          </cell>
          <cell r="E276">
            <v>320</v>
          </cell>
        </row>
        <row r="277">
          <cell r="B277">
            <v>90.12</v>
          </cell>
          <cell r="E277">
            <v>320</v>
          </cell>
        </row>
        <row r="278">
          <cell r="B278">
            <v>90.16</v>
          </cell>
          <cell r="E278">
            <v>320</v>
          </cell>
        </row>
        <row r="279">
          <cell r="B279">
            <v>90.16</v>
          </cell>
          <cell r="E279">
            <v>321</v>
          </cell>
        </row>
        <row r="280">
          <cell r="B280">
            <v>90.47</v>
          </cell>
          <cell r="E280">
            <v>321</v>
          </cell>
        </row>
        <row r="281">
          <cell r="B281">
            <v>90.72</v>
          </cell>
          <cell r="E281">
            <v>321</v>
          </cell>
        </row>
      </sheetData>
      <sheetData sheetId="4">
        <row r="19">
          <cell r="B19">
            <v>68.66</v>
          </cell>
          <cell r="G19">
            <v>200</v>
          </cell>
        </row>
        <row r="20">
          <cell r="B20">
            <v>68.87</v>
          </cell>
          <cell r="G20">
            <v>200</v>
          </cell>
        </row>
        <row r="21">
          <cell r="B21">
            <v>69.08</v>
          </cell>
          <cell r="G21">
            <v>200</v>
          </cell>
        </row>
        <row r="22">
          <cell r="B22">
            <v>69.12</v>
          </cell>
          <cell r="G22">
            <v>200</v>
          </cell>
        </row>
        <row r="23">
          <cell r="B23">
            <v>69.67</v>
          </cell>
          <cell r="G23">
            <v>200</v>
          </cell>
        </row>
        <row r="24">
          <cell r="B24">
            <v>69.83</v>
          </cell>
          <cell r="G24">
            <v>200</v>
          </cell>
        </row>
        <row r="25">
          <cell r="B25">
            <v>70.819999999999993</v>
          </cell>
          <cell r="G25">
            <v>200</v>
          </cell>
        </row>
        <row r="26">
          <cell r="B26">
            <v>70.87</v>
          </cell>
          <cell r="G26">
            <v>200</v>
          </cell>
        </row>
        <row r="27">
          <cell r="B27">
            <v>71.150000000000006</v>
          </cell>
          <cell r="G27">
            <v>200</v>
          </cell>
        </row>
        <row r="28">
          <cell r="B28">
            <v>71.650000000000006</v>
          </cell>
          <cell r="G28">
            <v>200</v>
          </cell>
        </row>
        <row r="29">
          <cell r="B29">
            <v>71.650000000000006</v>
          </cell>
          <cell r="G29">
            <v>200</v>
          </cell>
        </row>
        <row r="30">
          <cell r="B30">
            <v>72.150000000000006</v>
          </cell>
          <cell r="G30">
            <v>201</v>
          </cell>
        </row>
        <row r="31">
          <cell r="B31">
            <v>72.22</v>
          </cell>
          <cell r="G31">
            <v>201</v>
          </cell>
        </row>
        <row r="32">
          <cell r="B32">
            <v>72.63</v>
          </cell>
          <cell r="G32">
            <v>202</v>
          </cell>
        </row>
        <row r="33">
          <cell r="B33">
            <v>72.87</v>
          </cell>
          <cell r="G33">
            <v>202</v>
          </cell>
        </row>
        <row r="34">
          <cell r="B34">
            <v>72.95</v>
          </cell>
          <cell r="G34">
            <v>202</v>
          </cell>
        </row>
        <row r="35">
          <cell r="B35">
            <v>73.12</v>
          </cell>
          <cell r="G35">
            <v>205</v>
          </cell>
        </row>
        <row r="36">
          <cell r="B36">
            <v>73.260000000000005</v>
          </cell>
          <cell r="G36">
            <v>205</v>
          </cell>
        </row>
        <row r="37">
          <cell r="B37">
            <v>74.12</v>
          </cell>
          <cell r="G37">
            <v>205</v>
          </cell>
        </row>
        <row r="38">
          <cell r="B38">
            <v>74.569999999999993</v>
          </cell>
          <cell r="G38">
            <v>205</v>
          </cell>
        </row>
        <row r="39">
          <cell r="B39">
            <v>74.709999999999994</v>
          </cell>
          <cell r="G39">
            <v>205</v>
          </cell>
        </row>
        <row r="40">
          <cell r="B40">
            <v>74.930000000000007</v>
          </cell>
          <cell r="G40">
            <v>207</v>
          </cell>
        </row>
        <row r="41">
          <cell r="B41">
            <v>75.44</v>
          </cell>
          <cell r="G41">
            <v>207</v>
          </cell>
        </row>
        <row r="42">
          <cell r="B42">
            <v>75.81</v>
          </cell>
          <cell r="G42">
            <v>207</v>
          </cell>
        </row>
        <row r="43">
          <cell r="B43">
            <v>76.17</v>
          </cell>
          <cell r="G43">
            <v>207</v>
          </cell>
        </row>
        <row r="44">
          <cell r="B44">
            <v>76.58</v>
          </cell>
          <cell r="G44">
            <v>207</v>
          </cell>
        </row>
        <row r="45">
          <cell r="B45">
            <v>76.650000000000006</v>
          </cell>
          <cell r="G45">
            <v>207</v>
          </cell>
        </row>
        <row r="46">
          <cell r="B46">
            <v>76.75</v>
          </cell>
          <cell r="G46">
            <v>207</v>
          </cell>
        </row>
        <row r="47">
          <cell r="B47">
            <v>76.94</v>
          </cell>
          <cell r="G47">
            <v>208</v>
          </cell>
        </row>
        <row r="48">
          <cell r="B48">
            <v>77.03</v>
          </cell>
          <cell r="G48">
            <v>208</v>
          </cell>
        </row>
        <row r="49">
          <cell r="B49">
            <v>77.2</v>
          </cell>
          <cell r="G49">
            <v>208</v>
          </cell>
        </row>
        <row r="50">
          <cell r="B50">
            <v>77.36</v>
          </cell>
          <cell r="G50">
            <v>208</v>
          </cell>
        </row>
        <row r="51">
          <cell r="B51">
            <v>77.56</v>
          </cell>
          <cell r="G51">
            <v>208</v>
          </cell>
        </row>
        <row r="52">
          <cell r="B52">
            <v>77.760000000000005</v>
          </cell>
          <cell r="G52">
            <v>208</v>
          </cell>
        </row>
        <row r="53">
          <cell r="B53">
            <v>77.77</v>
          </cell>
          <cell r="G53">
            <v>208</v>
          </cell>
        </row>
        <row r="54">
          <cell r="B54">
            <v>78.349999999999994</v>
          </cell>
          <cell r="G54">
            <v>208</v>
          </cell>
        </row>
        <row r="55">
          <cell r="B55">
            <v>78.489999999999995</v>
          </cell>
          <cell r="G55">
            <v>208</v>
          </cell>
        </row>
        <row r="56">
          <cell r="B56">
            <v>78.739999999999995</v>
          </cell>
          <cell r="G56">
            <v>208</v>
          </cell>
        </row>
        <row r="57">
          <cell r="B57">
            <v>78.81</v>
          </cell>
          <cell r="G57">
            <v>208</v>
          </cell>
        </row>
        <row r="58">
          <cell r="B58">
            <v>78.87</v>
          </cell>
          <cell r="G58">
            <v>208</v>
          </cell>
        </row>
        <row r="59">
          <cell r="B59">
            <v>78.930000000000007</v>
          </cell>
          <cell r="G59">
            <v>208</v>
          </cell>
        </row>
        <row r="60">
          <cell r="B60">
            <v>79.03</v>
          </cell>
          <cell r="G60">
            <v>208</v>
          </cell>
        </row>
        <row r="61">
          <cell r="B61">
            <v>79.19</v>
          </cell>
          <cell r="G61">
            <v>209</v>
          </cell>
        </row>
        <row r="62">
          <cell r="B62">
            <v>79.2</v>
          </cell>
          <cell r="G62">
            <v>209</v>
          </cell>
        </row>
        <row r="63">
          <cell r="B63">
            <v>79.42</v>
          </cell>
          <cell r="G63">
            <v>210</v>
          </cell>
        </row>
        <row r="64">
          <cell r="B64">
            <v>79.61</v>
          </cell>
          <cell r="G64">
            <v>210</v>
          </cell>
        </row>
        <row r="65">
          <cell r="B65">
            <v>79.75</v>
          </cell>
          <cell r="G65">
            <v>210</v>
          </cell>
        </row>
        <row r="66">
          <cell r="B66">
            <v>79.75</v>
          </cell>
          <cell r="G66">
            <v>210</v>
          </cell>
        </row>
        <row r="67">
          <cell r="B67">
            <v>79.89</v>
          </cell>
          <cell r="G67">
            <v>210</v>
          </cell>
        </row>
        <row r="68">
          <cell r="B68">
            <v>79.97</v>
          </cell>
          <cell r="G68">
            <v>210</v>
          </cell>
        </row>
        <row r="69">
          <cell r="B69">
            <v>79.98</v>
          </cell>
          <cell r="G69">
            <v>210</v>
          </cell>
        </row>
        <row r="70">
          <cell r="B70">
            <v>80.099999999999994</v>
          </cell>
          <cell r="G70">
            <v>210</v>
          </cell>
        </row>
        <row r="71">
          <cell r="B71">
            <v>80.12</v>
          </cell>
          <cell r="G71">
            <v>210</v>
          </cell>
        </row>
        <row r="72">
          <cell r="B72">
            <v>80.260000000000005</v>
          </cell>
          <cell r="G72">
            <v>210</v>
          </cell>
        </row>
        <row r="73">
          <cell r="B73">
            <v>80.319999999999993</v>
          </cell>
          <cell r="G73">
            <v>210</v>
          </cell>
        </row>
        <row r="74">
          <cell r="B74">
            <v>80.33</v>
          </cell>
          <cell r="G74">
            <v>210</v>
          </cell>
        </row>
        <row r="75">
          <cell r="B75">
            <v>80.58</v>
          </cell>
          <cell r="G75">
            <v>210</v>
          </cell>
        </row>
        <row r="76">
          <cell r="B76">
            <v>80.59</v>
          </cell>
          <cell r="G76">
            <v>210</v>
          </cell>
        </row>
        <row r="77">
          <cell r="B77">
            <v>80.75</v>
          </cell>
          <cell r="G77">
            <v>210</v>
          </cell>
        </row>
        <row r="78">
          <cell r="B78">
            <v>80.760000000000005</v>
          </cell>
          <cell r="G78">
            <v>211</v>
          </cell>
        </row>
        <row r="79">
          <cell r="B79">
            <v>80.78</v>
          </cell>
          <cell r="G79">
            <v>211</v>
          </cell>
        </row>
        <row r="80">
          <cell r="B80">
            <v>80.78</v>
          </cell>
          <cell r="G80">
            <v>211</v>
          </cell>
        </row>
        <row r="81">
          <cell r="B81">
            <v>80.790000000000006</v>
          </cell>
          <cell r="G81">
            <v>211</v>
          </cell>
        </row>
        <row r="82">
          <cell r="B82">
            <v>80.83</v>
          </cell>
          <cell r="G82">
            <v>211</v>
          </cell>
        </row>
        <row r="83">
          <cell r="B83">
            <v>80.89</v>
          </cell>
          <cell r="G83">
            <v>211</v>
          </cell>
        </row>
        <row r="84">
          <cell r="B84">
            <v>80.92</v>
          </cell>
          <cell r="G84">
            <v>211</v>
          </cell>
        </row>
        <row r="85">
          <cell r="B85">
            <v>81.02</v>
          </cell>
          <cell r="G85">
            <v>211</v>
          </cell>
        </row>
        <row r="86">
          <cell r="B86">
            <v>81.08</v>
          </cell>
          <cell r="G86">
            <v>211</v>
          </cell>
        </row>
        <row r="87">
          <cell r="B87">
            <v>81.209999999999994</v>
          </cell>
          <cell r="G87">
            <v>211</v>
          </cell>
        </row>
        <row r="88">
          <cell r="B88">
            <v>81.209999999999994</v>
          </cell>
          <cell r="G88">
            <v>211</v>
          </cell>
        </row>
        <row r="89">
          <cell r="B89">
            <v>81.25</v>
          </cell>
          <cell r="G89">
            <v>211</v>
          </cell>
        </row>
        <row r="90">
          <cell r="B90">
            <v>81.319999999999993</v>
          </cell>
          <cell r="G90">
            <v>211</v>
          </cell>
        </row>
        <row r="91">
          <cell r="B91">
            <v>81.42</v>
          </cell>
          <cell r="G91">
            <v>211</v>
          </cell>
        </row>
        <row r="92">
          <cell r="B92">
            <v>81.459999999999994</v>
          </cell>
          <cell r="G92">
            <v>211</v>
          </cell>
        </row>
        <row r="93">
          <cell r="B93">
            <v>81.47</v>
          </cell>
          <cell r="G93">
            <v>211</v>
          </cell>
        </row>
        <row r="94">
          <cell r="B94">
            <v>81.540000000000006</v>
          </cell>
          <cell r="G94">
            <v>211</v>
          </cell>
        </row>
        <row r="95">
          <cell r="B95">
            <v>81.569999999999993</v>
          </cell>
          <cell r="G95">
            <v>211</v>
          </cell>
        </row>
        <row r="96">
          <cell r="B96">
            <v>81.599999999999994</v>
          </cell>
          <cell r="G96">
            <v>211</v>
          </cell>
        </row>
        <row r="97">
          <cell r="B97">
            <v>81.62</v>
          </cell>
          <cell r="G97">
            <v>212</v>
          </cell>
        </row>
        <row r="98">
          <cell r="B98">
            <v>81.709999999999994</v>
          </cell>
          <cell r="G98">
            <v>212</v>
          </cell>
        </row>
        <row r="99">
          <cell r="B99">
            <v>81.78</v>
          </cell>
          <cell r="G99">
            <v>212</v>
          </cell>
        </row>
        <row r="100">
          <cell r="B100">
            <v>81.790000000000006</v>
          </cell>
          <cell r="G100">
            <v>212</v>
          </cell>
        </row>
        <row r="101">
          <cell r="B101">
            <v>81.819999999999993</v>
          </cell>
          <cell r="G101">
            <v>212</v>
          </cell>
        </row>
        <row r="102">
          <cell r="B102">
            <v>81.84</v>
          </cell>
          <cell r="G102">
            <v>213</v>
          </cell>
        </row>
        <row r="103">
          <cell r="B103">
            <v>81.84</v>
          </cell>
          <cell r="G103">
            <v>215</v>
          </cell>
        </row>
        <row r="104">
          <cell r="B104">
            <v>81.94</v>
          </cell>
          <cell r="G104">
            <v>215</v>
          </cell>
        </row>
        <row r="105">
          <cell r="B105">
            <v>81.97</v>
          </cell>
          <cell r="G105">
            <v>215</v>
          </cell>
        </row>
        <row r="106">
          <cell r="B106">
            <v>82.03</v>
          </cell>
          <cell r="G106">
            <v>215</v>
          </cell>
        </row>
        <row r="107">
          <cell r="B107">
            <v>82.09</v>
          </cell>
          <cell r="G107">
            <v>215</v>
          </cell>
        </row>
        <row r="108">
          <cell r="B108">
            <v>82.14</v>
          </cell>
          <cell r="G108">
            <v>215</v>
          </cell>
        </row>
        <row r="109">
          <cell r="B109">
            <v>82.3</v>
          </cell>
          <cell r="G109">
            <v>215</v>
          </cell>
        </row>
        <row r="110">
          <cell r="B110">
            <v>82.42</v>
          </cell>
          <cell r="G110">
            <v>215</v>
          </cell>
        </row>
        <row r="111">
          <cell r="B111">
            <v>82.58</v>
          </cell>
          <cell r="G111">
            <v>215</v>
          </cell>
        </row>
        <row r="112">
          <cell r="B112">
            <v>82.58</v>
          </cell>
          <cell r="G112">
            <v>215</v>
          </cell>
        </row>
        <row r="113">
          <cell r="B113">
            <v>82.64</v>
          </cell>
          <cell r="G113">
            <v>216</v>
          </cell>
        </row>
        <row r="114">
          <cell r="B114">
            <v>82.66</v>
          </cell>
          <cell r="G114">
            <v>216</v>
          </cell>
        </row>
        <row r="115">
          <cell r="B115">
            <v>82.75</v>
          </cell>
          <cell r="G115">
            <v>216</v>
          </cell>
        </row>
        <row r="116">
          <cell r="B116">
            <v>82.75</v>
          </cell>
          <cell r="G116">
            <v>219</v>
          </cell>
        </row>
        <row r="117">
          <cell r="B117">
            <v>82.87</v>
          </cell>
          <cell r="G117">
            <v>219</v>
          </cell>
        </row>
        <row r="118">
          <cell r="B118">
            <v>82.92</v>
          </cell>
          <cell r="G118">
            <v>220</v>
          </cell>
        </row>
        <row r="119">
          <cell r="B119">
            <v>82.98</v>
          </cell>
          <cell r="G119">
            <v>220</v>
          </cell>
        </row>
        <row r="120">
          <cell r="B120">
            <v>83</v>
          </cell>
          <cell r="G120">
            <v>220</v>
          </cell>
        </row>
        <row r="121">
          <cell r="B121">
            <v>83.04</v>
          </cell>
          <cell r="G121">
            <v>220</v>
          </cell>
        </row>
        <row r="122">
          <cell r="B122">
            <v>83.09</v>
          </cell>
          <cell r="G122">
            <v>220</v>
          </cell>
        </row>
        <row r="123">
          <cell r="B123">
            <v>83.37</v>
          </cell>
          <cell r="G123">
            <v>220</v>
          </cell>
        </row>
        <row r="124">
          <cell r="B124">
            <v>83.4</v>
          </cell>
          <cell r="G124">
            <v>220</v>
          </cell>
        </row>
        <row r="125">
          <cell r="B125">
            <v>83.43</v>
          </cell>
          <cell r="G125">
            <v>220</v>
          </cell>
        </row>
        <row r="126">
          <cell r="B126">
            <v>83.5</v>
          </cell>
          <cell r="G126">
            <v>220</v>
          </cell>
        </row>
        <row r="127">
          <cell r="B127">
            <v>83.53</v>
          </cell>
          <cell r="G127">
            <v>220</v>
          </cell>
        </row>
        <row r="128">
          <cell r="B128">
            <v>83.53</v>
          </cell>
          <cell r="G128">
            <v>220</v>
          </cell>
        </row>
        <row r="129">
          <cell r="B129">
            <v>83.53</v>
          </cell>
          <cell r="G129">
            <v>220</v>
          </cell>
        </row>
        <row r="130">
          <cell r="B130">
            <v>83.66</v>
          </cell>
          <cell r="G130">
            <v>221</v>
          </cell>
        </row>
        <row r="131">
          <cell r="B131">
            <v>83.66</v>
          </cell>
          <cell r="G131">
            <v>221</v>
          </cell>
        </row>
        <row r="132">
          <cell r="B132">
            <v>83.66</v>
          </cell>
          <cell r="G132">
            <v>221</v>
          </cell>
        </row>
        <row r="133">
          <cell r="B133">
            <v>83.66</v>
          </cell>
          <cell r="G133">
            <v>222</v>
          </cell>
        </row>
        <row r="134">
          <cell r="B134">
            <v>83.7</v>
          </cell>
          <cell r="G134">
            <v>223</v>
          </cell>
        </row>
        <row r="135">
          <cell r="B135">
            <v>83.71</v>
          </cell>
          <cell r="G135">
            <v>224</v>
          </cell>
        </row>
        <row r="136">
          <cell r="B136">
            <v>83.8</v>
          </cell>
          <cell r="G136">
            <v>224</v>
          </cell>
        </row>
        <row r="137">
          <cell r="B137">
            <v>83.89</v>
          </cell>
          <cell r="G137">
            <v>224</v>
          </cell>
        </row>
        <row r="138">
          <cell r="B138">
            <v>84.05</v>
          </cell>
          <cell r="G138">
            <v>224</v>
          </cell>
        </row>
        <row r="139">
          <cell r="B139">
            <v>84.05</v>
          </cell>
          <cell r="G139">
            <v>224</v>
          </cell>
        </row>
        <row r="140">
          <cell r="B140">
            <v>84.18</v>
          </cell>
          <cell r="G140">
            <v>225</v>
          </cell>
        </row>
        <row r="141">
          <cell r="B141">
            <v>84.26</v>
          </cell>
          <cell r="G141">
            <v>225</v>
          </cell>
        </row>
        <row r="142">
          <cell r="B142">
            <v>84.33</v>
          </cell>
          <cell r="G142">
            <v>225</v>
          </cell>
        </row>
        <row r="143">
          <cell r="B143">
            <v>84.38</v>
          </cell>
          <cell r="G143">
            <v>225</v>
          </cell>
        </row>
        <row r="144">
          <cell r="B144">
            <v>84.43</v>
          </cell>
          <cell r="G144">
            <v>227</v>
          </cell>
        </row>
        <row r="145">
          <cell r="B145">
            <v>84.61</v>
          </cell>
          <cell r="G145">
            <v>227</v>
          </cell>
        </row>
        <row r="146">
          <cell r="B146">
            <v>84.66</v>
          </cell>
          <cell r="G146">
            <v>227</v>
          </cell>
        </row>
        <row r="147">
          <cell r="B147">
            <v>84.75</v>
          </cell>
          <cell r="G147">
            <v>227</v>
          </cell>
        </row>
        <row r="148">
          <cell r="B148">
            <v>84.75</v>
          </cell>
          <cell r="G148">
            <v>227</v>
          </cell>
        </row>
        <row r="149">
          <cell r="B149">
            <v>84.86</v>
          </cell>
          <cell r="G149">
            <v>227</v>
          </cell>
        </row>
        <row r="150">
          <cell r="B150">
            <v>84.86</v>
          </cell>
          <cell r="G150">
            <v>228</v>
          </cell>
        </row>
        <row r="151">
          <cell r="B151">
            <v>84.9</v>
          </cell>
          <cell r="G151">
            <v>228</v>
          </cell>
        </row>
        <row r="152">
          <cell r="B152">
            <v>84.93</v>
          </cell>
          <cell r="G152">
            <v>229</v>
          </cell>
        </row>
        <row r="153">
          <cell r="B153">
            <v>84.94</v>
          </cell>
          <cell r="G153">
            <v>229</v>
          </cell>
        </row>
        <row r="154">
          <cell r="B154">
            <v>84.94</v>
          </cell>
          <cell r="G154">
            <v>229</v>
          </cell>
        </row>
        <row r="155">
          <cell r="B155">
            <v>84.96</v>
          </cell>
          <cell r="G155">
            <v>229</v>
          </cell>
        </row>
        <row r="156">
          <cell r="B156">
            <v>84.96</v>
          </cell>
          <cell r="G156">
            <v>229</v>
          </cell>
        </row>
        <row r="157">
          <cell r="B157">
            <v>85.18</v>
          </cell>
          <cell r="G157">
            <v>229</v>
          </cell>
        </row>
        <row r="158">
          <cell r="B158">
            <v>85.2</v>
          </cell>
          <cell r="G158">
            <v>230</v>
          </cell>
        </row>
        <row r="159">
          <cell r="B159">
            <v>85.2</v>
          </cell>
          <cell r="G159">
            <v>230</v>
          </cell>
        </row>
        <row r="160">
          <cell r="B160">
            <v>85.21</v>
          </cell>
          <cell r="G160">
            <v>230</v>
          </cell>
        </row>
        <row r="161">
          <cell r="B161">
            <v>85.22</v>
          </cell>
          <cell r="G161">
            <v>230</v>
          </cell>
        </row>
        <row r="162">
          <cell r="B162">
            <v>85.26</v>
          </cell>
          <cell r="G162">
            <v>230</v>
          </cell>
        </row>
        <row r="163">
          <cell r="B163">
            <v>85.29</v>
          </cell>
          <cell r="G163">
            <v>230</v>
          </cell>
        </row>
        <row r="164">
          <cell r="B164">
            <v>85.5</v>
          </cell>
          <cell r="G164">
            <v>230</v>
          </cell>
        </row>
        <row r="165">
          <cell r="B165">
            <v>85.51</v>
          </cell>
          <cell r="G165">
            <v>230</v>
          </cell>
        </row>
        <row r="166">
          <cell r="B166">
            <v>85.59</v>
          </cell>
          <cell r="G166">
            <v>230</v>
          </cell>
        </row>
        <row r="167">
          <cell r="B167">
            <v>85.59</v>
          </cell>
          <cell r="G167">
            <v>230</v>
          </cell>
        </row>
        <row r="168">
          <cell r="B168">
            <v>85.6</v>
          </cell>
          <cell r="G168">
            <v>230</v>
          </cell>
        </row>
        <row r="169">
          <cell r="B169">
            <v>85.69</v>
          </cell>
          <cell r="G169">
            <v>230</v>
          </cell>
        </row>
        <row r="170">
          <cell r="B170">
            <v>85.83</v>
          </cell>
          <cell r="G170">
            <v>230</v>
          </cell>
        </row>
        <row r="171">
          <cell r="B171">
            <v>85.91</v>
          </cell>
          <cell r="G171">
            <v>230</v>
          </cell>
        </row>
        <row r="172">
          <cell r="B172">
            <v>85.95</v>
          </cell>
          <cell r="G172">
            <v>230</v>
          </cell>
        </row>
        <row r="173">
          <cell r="B173">
            <v>86</v>
          </cell>
          <cell r="G173">
            <v>230</v>
          </cell>
        </row>
        <row r="174">
          <cell r="B174">
            <v>86.1</v>
          </cell>
          <cell r="G174">
            <v>230</v>
          </cell>
        </row>
        <row r="175">
          <cell r="B175">
            <v>86.15</v>
          </cell>
          <cell r="G175">
            <v>230</v>
          </cell>
        </row>
        <row r="176">
          <cell r="B176">
            <v>86.22</v>
          </cell>
          <cell r="G176">
            <v>230</v>
          </cell>
        </row>
        <row r="177">
          <cell r="B177">
            <v>86.35</v>
          </cell>
          <cell r="G177">
            <v>230</v>
          </cell>
        </row>
        <row r="178">
          <cell r="B178">
            <v>86.42</v>
          </cell>
          <cell r="G178">
            <v>231</v>
          </cell>
        </row>
        <row r="179">
          <cell r="B179">
            <v>86.49</v>
          </cell>
          <cell r="G179">
            <v>231</v>
          </cell>
        </row>
        <row r="180">
          <cell r="B180">
            <v>86.5</v>
          </cell>
          <cell r="G180">
            <v>231</v>
          </cell>
        </row>
        <row r="181">
          <cell r="B181">
            <v>86.51</v>
          </cell>
          <cell r="G181">
            <v>232</v>
          </cell>
        </row>
        <row r="182">
          <cell r="B182">
            <v>86.53</v>
          </cell>
          <cell r="G182">
            <v>232</v>
          </cell>
        </row>
        <row r="183">
          <cell r="B183">
            <v>86.53</v>
          </cell>
          <cell r="G183">
            <v>232</v>
          </cell>
        </row>
        <row r="184">
          <cell r="B184">
            <v>86.59</v>
          </cell>
          <cell r="G184">
            <v>232</v>
          </cell>
        </row>
        <row r="185">
          <cell r="B185">
            <v>86.62</v>
          </cell>
          <cell r="G185">
            <v>232</v>
          </cell>
        </row>
        <row r="186">
          <cell r="B186">
            <v>86.62</v>
          </cell>
          <cell r="G186">
            <v>232</v>
          </cell>
        </row>
        <row r="187">
          <cell r="B187">
            <v>86.62</v>
          </cell>
          <cell r="G187">
            <v>232</v>
          </cell>
        </row>
        <row r="188">
          <cell r="B188">
            <v>86.72</v>
          </cell>
          <cell r="G188">
            <v>232</v>
          </cell>
        </row>
        <row r="189">
          <cell r="B189">
            <v>86.76</v>
          </cell>
          <cell r="G189">
            <v>232</v>
          </cell>
        </row>
        <row r="190">
          <cell r="B190">
            <v>86.8</v>
          </cell>
          <cell r="G190">
            <v>232</v>
          </cell>
        </row>
        <row r="191">
          <cell r="B191">
            <v>86.81</v>
          </cell>
          <cell r="G191">
            <v>232</v>
          </cell>
        </row>
        <row r="192">
          <cell r="B192">
            <v>86.85</v>
          </cell>
          <cell r="G192">
            <v>232</v>
          </cell>
        </row>
        <row r="193">
          <cell r="B193">
            <v>86.87</v>
          </cell>
          <cell r="G193">
            <v>232</v>
          </cell>
        </row>
        <row r="194">
          <cell r="B194">
            <v>87.02</v>
          </cell>
          <cell r="G194">
            <v>232</v>
          </cell>
        </row>
        <row r="195">
          <cell r="B195">
            <v>87.06</v>
          </cell>
          <cell r="G195">
            <v>232</v>
          </cell>
        </row>
        <row r="196">
          <cell r="B196">
            <v>87.08</v>
          </cell>
          <cell r="G196">
            <v>232</v>
          </cell>
        </row>
        <row r="197">
          <cell r="B197">
            <v>87.12</v>
          </cell>
          <cell r="G197">
            <v>232</v>
          </cell>
        </row>
        <row r="198">
          <cell r="B198">
            <v>87.16</v>
          </cell>
          <cell r="G198">
            <v>232</v>
          </cell>
        </row>
        <row r="199">
          <cell r="B199">
            <v>87.17</v>
          </cell>
          <cell r="G199">
            <v>232</v>
          </cell>
        </row>
        <row r="200">
          <cell r="B200">
            <v>87.2</v>
          </cell>
          <cell r="G200">
            <v>232</v>
          </cell>
        </row>
        <row r="201">
          <cell r="B201">
            <v>87.24</v>
          </cell>
          <cell r="G201">
            <v>233</v>
          </cell>
        </row>
        <row r="202">
          <cell r="B202">
            <v>87.24</v>
          </cell>
          <cell r="G202">
            <v>233</v>
          </cell>
        </row>
        <row r="203">
          <cell r="B203">
            <v>87.35</v>
          </cell>
          <cell r="G203">
            <v>233</v>
          </cell>
        </row>
        <row r="204">
          <cell r="B204">
            <v>87.39</v>
          </cell>
          <cell r="G204">
            <v>233</v>
          </cell>
        </row>
        <row r="205">
          <cell r="B205">
            <v>87.43</v>
          </cell>
          <cell r="G205">
            <v>235</v>
          </cell>
        </row>
        <row r="206">
          <cell r="B206">
            <v>87.43</v>
          </cell>
          <cell r="G206">
            <v>235</v>
          </cell>
        </row>
        <row r="207">
          <cell r="B207">
            <v>87.46</v>
          </cell>
          <cell r="G207">
            <v>235</v>
          </cell>
        </row>
        <row r="208">
          <cell r="B208">
            <v>87.57</v>
          </cell>
          <cell r="G208">
            <v>237</v>
          </cell>
        </row>
        <row r="209">
          <cell r="B209">
            <v>87.6</v>
          </cell>
          <cell r="G209">
            <v>237</v>
          </cell>
        </row>
        <row r="210">
          <cell r="B210">
            <v>87.65</v>
          </cell>
          <cell r="G210">
            <v>237</v>
          </cell>
        </row>
        <row r="211">
          <cell r="B211">
            <v>87.71</v>
          </cell>
          <cell r="G211">
            <v>237</v>
          </cell>
        </row>
        <row r="212">
          <cell r="B212">
            <v>87.73</v>
          </cell>
          <cell r="G212">
            <v>237</v>
          </cell>
        </row>
        <row r="213">
          <cell r="B213">
            <v>87.76</v>
          </cell>
          <cell r="G213">
            <v>238</v>
          </cell>
        </row>
        <row r="214">
          <cell r="B214">
            <v>87.76</v>
          </cell>
          <cell r="G214">
            <v>239</v>
          </cell>
        </row>
        <row r="215">
          <cell r="B215">
            <v>87.79</v>
          </cell>
          <cell r="G215">
            <v>239</v>
          </cell>
        </row>
        <row r="216">
          <cell r="B216">
            <v>87.8</v>
          </cell>
          <cell r="G216">
            <v>239</v>
          </cell>
        </row>
        <row r="217">
          <cell r="B217">
            <v>87.81</v>
          </cell>
          <cell r="G217">
            <v>239</v>
          </cell>
        </row>
        <row r="218">
          <cell r="B218">
            <v>87.81</v>
          </cell>
          <cell r="G218">
            <v>239</v>
          </cell>
        </row>
        <row r="219">
          <cell r="B219">
            <v>87.82</v>
          </cell>
          <cell r="G219">
            <v>239</v>
          </cell>
        </row>
        <row r="220">
          <cell r="B220">
            <v>87.86</v>
          </cell>
          <cell r="G220">
            <v>239</v>
          </cell>
        </row>
        <row r="221">
          <cell r="B221">
            <v>87.87</v>
          </cell>
          <cell r="G221">
            <v>239</v>
          </cell>
        </row>
        <row r="222">
          <cell r="B222">
            <v>87.89</v>
          </cell>
          <cell r="G222">
            <v>239</v>
          </cell>
        </row>
        <row r="223">
          <cell r="B223">
            <v>87.92</v>
          </cell>
          <cell r="G223">
            <v>239</v>
          </cell>
        </row>
        <row r="224">
          <cell r="B224">
            <v>87.95</v>
          </cell>
          <cell r="G224">
            <v>239</v>
          </cell>
        </row>
        <row r="225">
          <cell r="B225">
            <v>88.04</v>
          </cell>
          <cell r="G225">
            <v>239</v>
          </cell>
        </row>
        <row r="226">
          <cell r="B226">
            <v>88.1</v>
          </cell>
          <cell r="G226">
            <v>239</v>
          </cell>
        </row>
        <row r="227">
          <cell r="B227">
            <v>88.22</v>
          </cell>
          <cell r="G227">
            <v>239</v>
          </cell>
        </row>
        <row r="228">
          <cell r="B228">
            <v>88.3</v>
          </cell>
          <cell r="G228">
            <v>240</v>
          </cell>
        </row>
        <row r="229">
          <cell r="B229">
            <v>88.38</v>
          </cell>
          <cell r="G229">
            <v>240</v>
          </cell>
        </row>
        <row r="230">
          <cell r="B230">
            <v>88.45</v>
          </cell>
          <cell r="G230">
            <v>240</v>
          </cell>
        </row>
        <row r="231">
          <cell r="B231">
            <v>88.47</v>
          </cell>
          <cell r="G231">
            <v>240</v>
          </cell>
        </row>
        <row r="232">
          <cell r="B232">
            <v>88.5</v>
          </cell>
          <cell r="G232">
            <v>240</v>
          </cell>
        </row>
        <row r="233">
          <cell r="B233">
            <v>88.53</v>
          </cell>
          <cell r="G233">
            <v>240</v>
          </cell>
        </row>
        <row r="234">
          <cell r="B234">
            <v>88.57</v>
          </cell>
          <cell r="G234">
            <v>240</v>
          </cell>
        </row>
        <row r="235">
          <cell r="B235">
            <v>88.62</v>
          </cell>
          <cell r="G235">
            <v>240</v>
          </cell>
        </row>
        <row r="236">
          <cell r="B236">
            <v>88.69</v>
          </cell>
          <cell r="G236">
            <v>240</v>
          </cell>
        </row>
        <row r="237">
          <cell r="B237">
            <v>88.77</v>
          </cell>
          <cell r="G237">
            <v>240</v>
          </cell>
        </row>
        <row r="238">
          <cell r="B238">
            <v>88.78</v>
          </cell>
          <cell r="G238">
            <v>240</v>
          </cell>
        </row>
        <row r="239">
          <cell r="B239">
            <v>88.82</v>
          </cell>
          <cell r="G239">
            <v>240</v>
          </cell>
        </row>
        <row r="240">
          <cell r="B240">
            <v>88.86</v>
          </cell>
          <cell r="G240">
            <v>240</v>
          </cell>
        </row>
        <row r="241">
          <cell r="B241">
            <v>88.87</v>
          </cell>
          <cell r="G241">
            <v>240</v>
          </cell>
        </row>
        <row r="242">
          <cell r="B242">
            <v>88.87</v>
          </cell>
          <cell r="G242">
            <v>240</v>
          </cell>
        </row>
        <row r="243">
          <cell r="B243">
            <v>88.9</v>
          </cell>
          <cell r="G243">
            <v>240</v>
          </cell>
        </row>
        <row r="244">
          <cell r="B244">
            <v>88.9</v>
          </cell>
          <cell r="G244">
            <v>240</v>
          </cell>
        </row>
        <row r="245">
          <cell r="B245">
            <v>88.91</v>
          </cell>
          <cell r="G245">
            <v>240</v>
          </cell>
        </row>
        <row r="246">
          <cell r="B246">
            <v>88.94</v>
          </cell>
          <cell r="G246">
            <v>241</v>
          </cell>
        </row>
        <row r="247">
          <cell r="B247">
            <v>88.98</v>
          </cell>
          <cell r="G247">
            <v>241</v>
          </cell>
        </row>
        <row r="248">
          <cell r="B248">
            <v>89.05</v>
          </cell>
          <cell r="G248">
            <v>241</v>
          </cell>
        </row>
        <row r="249">
          <cell r="B249">
            <v>89.06</v>
          </cell>
          <cell r="G249">
            <v>241</v>
          </cell>
        </row>
        <row r="250">
          <cell r="B250">
            <v>89.1</v>
          </cell>
          <cell r="G250">
            <v>242</v>
          </cell>
        </row>
        <row r="251">
          <cell r="B251">
            <v>89.11</v>
          </cell>
          <cell r="G251">
            <v>243</v>
          </cell>
        </row>
        <row r="252">
          <cell r="B252">
            <v>89.14</v>
          </cell>
          <cell r="G252">
            <v>243</v>
          </cell>
        </row>
        <row r="253">
          <cell r="B253">
            <v>89.16</v>
          </cell>
          <cell r="G253">
            <v>243</v>
          </cell>
        </row>
        <row r="254">
          <cell r="B254">
            <v>89.2</v>
          </cell>
          <cell r="G254">
            <v>244</v>
          </cell>
        </row>
        <row r="255">
          <cell r="B255">
            <v>89.2</v>
          </cell>
          <cell r="G255">
            <v>244</v>
          </cell>
        </row>
        <row r="256">
          <cell r="B256">
            <v>89.2</v>
          </cell>
          <cell r="G256">
            <v>245</v>
          </cell>
        </row>
        <row r="257">
          <cell r="B257">
            <v>89.21</v>
          </cell>
          <cell r="G257">
            <v>245</v>
          </cell>
        </row>
        <row r="258">
          <cell r="B258">
            <v>89.22</v>
          </cell>
          <cell r="G258">
            <v>245</v>
          </cell>
        </row>
        <row r="259">
          <cell r="B259">
            <v>89.27</v>
          </cell>
          <cell r="G259">
            <v>245</v>
          </cell>
        </row>
        <row r="260">
          <cell r="B260">
            <v>89.27</v>
          </cell>
          <cell r="G260">
            <v>245</v>
          </cell>
        </row>
        <row r="261">
          <cell r="B261">
            <v>89.28</v>
          </cell>
          <cell r="G261">
            <v>245</v>
          </cell>
        </row>
        <row r="262">
          <cell r="B262">
            <v>89.32</v>
          </cell>
          <cell r="G262">
            <v>245</v>
          </cell>
        </row>
        <row r="263">
          <cell r="B263">
            <v>89.32</v>
          </cell>
          <cell r="G263">
            <v>245</v>
          </cell>
        </row>
        <row r="264">
          <cell r="B264">
            <v>89.32</v>
          </cell>
          <cell r="G264">
            <v>245</v>
          </cell>
        </row>
        <row r="265">
          <cell r="B265">
            <v>89.34</v>
          </cell>
          <cell r="G265">
            <v>245</v>
          </cell>
        </row>
        <row r="266">
          <cell r="B266">
            <v>89.38</v>
          </cell>
          <cell r="G266">
            <v>245</v>
          </cell>
        </row>
        <row r="267">
          <cell r="B267">
            <v>89.42</v>
          </cell>
          <cell r="G267">
            <v>245</v>
          </cell>
        </row>
        <row r="268">
          <cell r="B268">
            <v>89.45</v>
          </cell>
          <cell r="G268">
            <v>246</v>
          </cell>
        </row>
        <row r="269">
          <cell r="B269">
            <v>89.52</v>
          </cell>
          <cell r="G269">
            <v>246</v>
          </cell>
        </row>
        <row r="270">
          <cell r="B270">
            <v>89.67</v>
          </cell>
          <cell r="G270">
            <v>246</v>
          </cell>
        </row>
        <row r="271">
          <cell r="B271">
            <v>89.84</v>
          </cell>
          <cell r="G271">
            <v>246</v>
          </cell>
        </row>
        <row r="272">
          <cell r="B272">
            <v>89.85</v>
          </cell>
          <cell r="G272">
            <v>246</v>
          </cell>
        </row>
        <row r="273">
          <cell r="B273">
            <v>89.86</v>
          </cell>
          <cell r="G273">
            <v>246</v>
          </cell>
        </row>
        <row r="274">
          <cell r="B274">
            <v>89.93</v>
          </cell>
          <cell r="G274">
            <v>246</v>
          </cell>
        </row>
        <row r="275">
          <cell r="B275">
            <v>89.99</v>
          </cell>
          <cell r="G275">
            <v>246</v>
          </cell>
        </row>
        <row r="276">
          <cell r="B276">
            <v>90.08</v>
          </cell>
          <cell r="G276">
            <v>246</v>
          </cell>
        </row>
        <row r="277">
          <cell r="B277">
            <v>90.12</v>
          </cell>
          <cell r="G277">
            <v>246</v>
          </cell>
        </row>
        <row r="278">
          <cell r="B278">
            <v>90.16</v>
          </cell>
          <cell r="G278">
            <v>247</v>
          </cell>
        </row>
        <row r="279">
          <cell r="B279">
            <v>90.16</v>
          </cell>
          <cell r="G279">
            <v>248</v>
          </cell>
        </row>
        <row r="280">
          <cell r="B280">
            <v>90.47</v>
          </cell>
          <cell r="G280">
            <v>248</v>
          </cell>
        </row>
        <row r="281">
          <cell r="B281">
            <v>90.72</v>
          </cell>
          <cell r="G281">
            <v>255</v>
          </cell>
        </row>
      </sheetData>
      <sheetData sheetId="5">
        <row r="19">
          <cell r="B19">
            <v>68.66</v>
          </cell>
          <cell r="I19">
            <v>15</v>
          </cell>
        </row>
        <row r="20">
          <cell r="B20">
            <v>68.87</v>
          </cell>
          <cell r="I20">
            <v>15</v>
          </cell>
        </row>
        <row r="21">
          <cell r="B21">
            <v>69.08</v>
          </cell>
          <cell r="I21">
            <v>15</v>
          </cell>
        </row>
        <row r="22">
          <cell r="B22">
            <v>69.12</v>
          </cell>
          <cell r="I22">
            <v>15</v>
          </cell>
        </row>
        <row r="23">
          <cell r="B23">
            <v>69.67</v>
          </cell>
          <cell r="I23">
            <v>15</v>
          </cell>
        </row>
        <row r="24">
          <cell r="B24">
            <v>69.83</v>
          </cell>
          <cell r="I24">
            <v>15</v>
          </cell>
        </row>
        <row r="25">
          <cell r="B25">
            <v>70.819999999999993</v>
          </cell>
          <cell r="I25">
            <v>15</v>
          </cell>
        </row>
        <row r="26">
          <cell r="B26">
            <v>70.87</v>
          </cell>
          <cell r="I26">
            <v>15</v>
          </cell>
        </row>
        <row r="27">
          <cell r="B27">
            <v>71.150000000000006</v>
          </cell>
          <cell r="I27">
            <v>15</v>
          </cell>
        </row>
        <row r="28">
          <cell r="B28">
            <v>71.650000000000006</v>
          </cell>
          <cell r="I28">
            <v>15</v>
          </cell>
        </row>
        <row r="29">
          <cell r="B29">
            <v>80.099999999999994</v>
          </cell>
          <cell r="I29">
            <v>21</v>
          </cell>
        </row>
        <row r="30">
          <cell r="B30">
            <v>80.12</v>
          </cell>
          <cell r="I30">
            <v>21</v>
          </cell>
        </row>
        <row r="31">
          <cell r="B31">
            <v>80.260000000000005</v>
          </cell>
          <cell r="I31">
            <v>21</v>
          </cell>
        </row>
        <row r="32">
          <cell r="B32">
            <v>80.319999999999993</v>
          </cell>
          <cell r="I32">
            <v>21</v>
          </cell>
        </row>
        <row r="33">
          <cell r="B33">
            <v>80.33</v>
          </cell>
          <cell r="I33">
            <v>21</v>
          </cell>
        </row>
        <row r="34">
          <cell r="B34">
            <v>80.58</v>
          </cell>
          <cell r="I34">
            <v>21</v>
          </cell>
        </row>
        <row r="35">
          <cell r="B35">
            <v>80.59</v>
          </cell>
          <cell r="I35">
            <v>21</v>
          </cell>
        </row>
        <row r="36">
          <cell r="B36">
            <v>80.75</v>
          </cell>
          <cell r="I36">
            <v>21</v>
          </cell>
        </row>
        <row r="37">
          <cell r="B37">
            <v>80.760000000000005</v>
          </cell>
          <cell r="I37">
            <v>21</v>
          </cell>
        </row>
        <row r="38">
          <cell r="B38">
            <v>80.78</v>
          </cell>
          <cell r="I38">
            <v>21</v>
          </cell>
        </row>
        <row r="39">
          <cell r="B39">
            <v>80.78</v>
          </cell>
          <cell r="I39">
            <v>21</v>
          </cell>
        </row>
        <row r="40">
          <cell r="B40">
            <v>80.790000000000006</v>
          </cell>
          <cell r="I40">
            <v>21</v>
          </cell>
        </row>
        <row r="41">
          <cell r="B41">
            <v>80.83</v>
          </cell>
          <cell r="I41">
            <v>21</v>
          </cell>
        </row>
        <row r="42">
          <cell r="B42">
            <v>80.89</v>
          </cell>
          <cell r="I42">
            <v>21</v>
          </cell>
        </row>
        <row r="43">
          <cell r="B43">
            <v>80.92</v>
          </cell>
          <cell r="I43">
            <v>21</v>
          </cell>
        </row>
        <row r="44">
          <cell r="B44">
            <v>81.02</v>
          </cell>
          <cell r="I44">
            <v>21</v>
          </cell>
        </row>
        <row r="45">
          <cell r="B45">
            <v>81.08</v>
          </cell>
          <cell r="I45">
            <v>21</v>
          </cell>
        </row>
        <row r="46">
          <cell r="B46">
            <v>81.209999999999994</v>
          </cell>
          <cell r="I46">
            <v>21</v>
          </cell>
        </row>
        <row r="47">
          <cell r="B47">
            <v>81.209999999999994</v>
          </cell>
          <cell r="I47">
            <v>21</v>
          </cell>
        </row>
        <row r="48">
          <cell r="B48">
            <v>81.25</v>
          </cell>
          <cell r="I48">
            <v>21</v>
          </cell>
        </row>
        <row r="49">
          <cell r="B49">
            <v>81.319999999999993</v>
          </cell>
          <cell r="I49">
            <v>21</v>
          </cell>
        </row>
        <row r="50">
          <cell r="B50">
            <v>81.42</v>
          </cell>
          <cell r="I50">
            <v>21</v>
          </cell>
        </row>
        <row r="51">
          <cell r="B51">
            <v>81.459999999999994</v>
          </cell>
          <cell r="I51">
            <v>21</v>
          </cell>
        </row>
        <row r="52">
          <cell r="B52">
            <v>81.47</v>
          </cell>
          <cell r="I52">
            <v>21</v>
          </cell>
        </row>
        <row r="53">
          <cell r="B53">
            <v>81.540000000000006</v>
          </cell>
          <cell r="I53">
            <v>21</v>
          </cell>
        </row>
        <row r="54">
          <cell r="B54">
            <v>81.569999999999993</v>
          </cell>
          <cell r="I54">
            <v>21</v>
          </cell>
        </row>
        <row r="55">
          <cell r="B55">
            <v>81.599999999999994</v>
          </cell>
          <cell r="I55">
            <v>21</v>
          </cell>
        </row>
        <row r="56">
          <cell r="B56">
            <v>81.62</v>
          </cell>
          <cell r="I56">
            <v>21</v>
          </cell>
        </row>
        <row r="57">
          <cell r="B57">
            <v>81.709999999999994</v>
          </cell>
          <cell r="I57">
            <v>21</v>
          </cell>
        </row>
        <row r="58">
          <cell r="B58">
            <v>81.78</v>
          </cell>
          <cell r="I58">
            <v>21</v>
          </cell>
        </row>
        <row r="59">
          <cell r="B59">
            <v>81.790000000000006</v>
          </cell>
          <cell r="I59">
            <v>21</v>
          </cell>
        </row>
        <row r="60">
          <cell r="B60">
            <v>81.819999999999993</v>
          </cell>
          <cell r="I60">
            <v>21</v>
          </cell>
        </row>
        <row r="61">
          <cell r="B61">
            <v>81.84</v>
          </cell>
          <cell r="I61">
            <v>21</v>
          </cell>
        </row>
        <row r="62">
          <cell r="B62">
            <v>81.84</v>
          </cell>
          <cell r="I62">
            <v>21</v>
          </cell>
        </row>
        <row r="63">
          <cell r="B63">
            <v>81.94</v>
          </cell>
          <cell r="I63">
            <v>21</v>
          </cell>
        </row>
        <row r="64">
          <cell r="B64">
            <v>81.97</v>
          </cell>
          <cell r="I64">
            <v>21</v>
          </cell>
        </row>
        <row r="65">
          <cell r="B65">
            <v>82.03</v>
          </cell>
          <cell r="I65">
            <v>21</v>
          </cell>
        </row>
        <row r="66">
          <cell r="B66">
            <v>82.09</v>
          </cell>
          <cell r="I66">
            <v>21</v>
          </cell>
        </row>
        <row r="67">
          <cell r="B67">
            <v>82.14</v>
          </cell>
          <cell r="I67">
            <v>21</v>
          </cell>
        </row>
        <row r="68">
          <cell r="B68">
            <v>82.3</v>
          </cell>
          <cell r="I68">
            <v>21</v>
          </cell>
        </row>
        <row r="69">
          <cell r="B69">
            <v>82.42</v>
          </cell>
          <cell r="I69">
            <v>21</v>
          </cell>
        </row>
        <row r="70">
          <cell r="B70">
            <v>82.58</v>
          </cell>
          <cell r="I70">
            <v>21</v>
          </cell>
        </row>
        <row r="71">
          <cell r="B71">
            <v>82.58</v>
          </cell>
          <cell r="I71">
            <v>21</v>
          </cell>
        </row>
        <row r="72">
          <cell r="B72">
            <v>82.64</v>
          </cell>
          <cell r="I72">
            <v>21</v>
          </cell>
        </row>
        <row r="73">
          <cell r="B73">
            <v>82.66</v>
          </cell>
          <cell r="I73">
            <v>21</v>
          </cell>
        </row>
        <row r="74">
          <cell r="B74">
            <v>82.75</v>
          </cell>
          <cell r="I74">
            <v>21</v>
          </cell>
        </row>
        <row r="75">
          <cell r="B75">
            <v>82.75</v>
          </cell>
          <cell r="I75">
            <v>21</v>
          </cell>
        </row>
        <row r="76">
          <cell r="B76">
            <v>82.87</v>
          </cell>
          <cell r="I76">
            <v>21</v>
          </cell>
        </row>
        <row r="77">
          <cell r="B77">
            <v>82.92</v>
          </cell>
          <cell r="I77">
            <v>21</v>
          </cell>
        </row>
        <row r="78">
          <cell r="B78">
            <v>82.98</v>
          </cell>
          <cell r="I78">
            <v>21</v>
          </cell>
        </row>
        <row r="79">
          <cell r="B79">
            <v>83</v>
          </cell>
          <cell r="I79">
            <v>21</v>
          </cell>
        </row>
        <row r="80">
          <cell r="B80">
            <v>83.04</v>
          </cell>
          <cell r="I80">
            <v>21</v>
          </cell>
        </row>
        <row r="81">
          <cell r="B81">
            <v>83.09</v>
          </cell>
          <cell r="I81">
            <v>21</v>
          </cell>
        </row>
        <row r="82">
          <cell r="B82">
            <v>83.37</v>
          </cell>
          <cell r="I82">
            <v>21</v>
          </cell>
        </row>
        <row r="83">
          <cell r="B83">
            <v>83.4</v>
          </cell>
          <cell r="I83">
            <v>21</v>
          </cell>
        </row>
        <row r="84">
          <cell r="B84">
            <v>83.43</v>
          </cell>
          <cell r="I84">
            <v>21</v>
          </cell>
        </row>
        <row r="85">
          <cell r="B85">
            <v>83.5</v>
          </cell>
          <cell r="I85">
            <v>21</v>
          </cell>
        </row>
        <row r="86">
          <cell r="B86">
            <v>83.53</v>
          </cell>
          <cell r="I86">
            <v>21</v>
          </cell>
        </row>
        <row r="87">
          <cell r="B87">
            <v>83.53</v>
          </cell>
          <cell r="I87">
            <v>21</v>
          </cell>
        </row>
        <row r="88">
          <cell r="B88">
            <v>83.53</v>
          </cell>
          <cell r="I88">
            <v>21</v>
          </cell>
        </row>
        <row r="89">
          <cell r="B89">
            <v>83.66</v>
          </cell>
          <cell r="I89">
            <v>21</v>
          </cell>
        </row>
        <row r="90">
          <cell r="B90">
            <v>83.66</v>
          </cell>
          <cell r="I90">
            <v>21</v>
          </cell>
        </row>
        <row r="91">
          <cell r="B91">
            <v>83.66</v>
          </cell>
          <cell r="I91">
            <v>21</v>
          </cell>
        </row>
        <row r="92">
          <cell r="B92">
            <v>83.66</v>
          </cell>
          <cell r="I92">
            <v>21</v>
          </cell>
        </row>
        <row r="93">
          <cell r="B93">
            <v>83.7</v>
          </cell>
          <cell r="I93">
            <v>21</v>
          </cell>
        </row>
        <row r="94">
          <cell r="B94">
            <v>83.71</v>
          </cell>
          <cell r="I94">
            <v>21</v>
          </cell>
        </row>
        <row r="95">
          <cell r="B95">
            <v>83.8</v>
          </cell>
          <cell r="I95">
            <v>21</v>
          </cell>
        </row>
        <row r="96">
          <cell r="B96">
            <v>83.89</v>
          </cell>
          <cell r="I96">
            <v>21</v>
          </cell>
        </row>
        <row r="97">
          <cell r="B97">
            <v>84.05</v>
          </cell>
          <cell r="I97">
            <v>21</v>
          </cell>
        </row>
        <row r="98">
          <cell r="B98">
            <v>84.05</v>
          </cell>
          <cell r="I98">
            <v>21</v>
          </cell>
        </row>
        <row r="99">
          <cell r="B99">
            <v>84.18</v>
          </cell>
          <cell r="I99">
            <v>21</v>
          </cell>
        </row>
        <row r="100">
          <cell r="B100">
            <v>84.26</v>
          </cell>
          <cell r="I100">
            <v>21</v>
          </cell>
        </row>
        <row r="101">
          <cell r="B101">
            <v>84.33</v>
          </cell>
          <cell r="I101">
            <v>21</v>
          </cell>
        </row>
        <row r="102">
          <cell r="B102">
            <v>84.38</v>
          </cell>
          <cell r="I102">
            <v>21</v>
          </cell>
        </row>
        <row r="103">
          <cell r="B103">
            <v>84.43</v>
          </cell>
          <cell r="I103">
            <v>21</v>
          </cell>
        </row>
        <row r="104">
          <cell r="B104">
            <v>84.61</v>
          </cell>
          <cell r="I104">
            <v>21</v>
          </cell>
        </row>
        <row r="105">
          <cell r="B105">
            <v>84.66</v>
          </cell>
          <cell r="I105">
            <v>21</v>
          </cell>
        </row>
        <row r="106">
          <cell r="B106">
            <v>84.75</v>
          </cell>
          <cell r="I106">
            <v>21</v>
          </cell>
        </row>
        <row r="107">
          <cell r="B107">
            <v>84.75</v>
          </cell>
          <cell r="I107">
            <v>21</v>
          </cell>
        </row>
        <row r="108">
          <cell r="B108">
            <v>84.86</v>
          </cell>
          <cell r="I108">
            <v>21</v>
          </cell>
        </row>
        <row r="109">
          <cell r="B109">
            <v>84.86</v>
          </cell>
          <cell r="I109">
            <v>21</v>
          </cell>
        </row>
        <row r="110">
          <cell r="B110">
            <v>84.9</v>
          </cell>
          <cell r="I110">
            <v>21</v>
          </cell>
        </row>
        <row r="111">
          <cell r="B111">
            <v>84.93</v>
          </cell>
          <cell r="I111">
            <v>21</v>
          </cell>
        </row>
        <row r="112">
          <cell r="B112">
            <v>84.94</v>
          </cell>
          <cell r="I112">
            <v>21</v>
          </cell>
        </row>
        <row r="113">
          <cell r="B113">
            <v>84.94</v>
          </cell>
          <cell r="I113">
            <v>21</v>
          </cell>
        </row>
        <row r="114">
          <cell r="B114">
            <v>84.96</v>
          </cell>
          <cell r="I114">
            <v>21</v>
          </cell>
        </row>
        <row r="115">
          <cell r="B115">
            <v>84.96</v>
          </cell>
          <cell r="I115">
            <v>21</v>
          </cell>
        </row>
        <row r="116">
          <cell r="B116">
            <v>85.18</v>
          </cell>
          <cell r="I116">
            <v>21</v>
          </cell>
        </row>
        <row r="117">
          <cell r="B117">
            <v>85.2</v>
          </cell>
          <cell r="I117">
            <v>21</v>
          </cell>
        </row>
        <row r="118">
          <cell r="B118">
            <v>85.2</v>
          </cell>
          <cell r="I118">
            <v>21</v>
          </cell>
        </row>
        <row r="119">
          <cell r="B119">
            <v>85.21</v>
          </cell>
          <cell r="I119">
            <v>21</v>
          </cell>
        </row>
        <row r="120">
          <cell r="B120">
            <v>85.22</v>
          </cell>
          <cell r="I120">
            <v>21</v>
          </cell>
        </row>
        <row r="121">
          <cell r="B121">
            <v>85.26</v>
          </cell>
          <cell r="I121">
            <v>21</v>
          </cell>
        </row>
        <row r="122">
          <cell r="B122">
            <v>85.29</v>
          </cell>
          <cell r="I122">
            <v>21</v>
          </cell>
        </row>
        <row r="123">
          <cell r="B123">
            <v>85.5</v>
          </cell>
          <cell r="I123">
            <v>21</v>
          </cell>
        </row>
        <row r="124">
          <cell r="B124">
            <v>85.51</v>
          </cell>
          <cell r="I124">
            <v>21</v>
          </cell>
        </row>
        <row r="125">
          <cell r="B125">
            <v>85.59</v>
          </cell>
          <cell r="I125">
            <v>21</v>
          </cell>
        </row>
        <row r="126">
          <cell r="B126">
            <v>85.59</v>
          </cell>
          <cell r="I126">
            <v>21</v>
          </cell>
        </row>
        <row r="127">
          <cell r="B127">
            <v>85.6</v>
          </cell>
          <cell r="I127">
            <v>21</v>
          </cell>
        </row>
        <row r="128">
          <cell r="B128">
            <v>85.69</v>
          </cell>
          <cell r="I128">
            <v>21</v>
          </cell>
        </row>
        <row r="129">
          <cell r="B129">
            <v>85.83</v>
          </cell>
          <cell r="I129">
            <v>21</v>
          </cell>
        </row>
        <row r="130">
          <cell r="B130">
            <v>85.91</v>
          </cell>
          <cell r="I130">
            <v>21</v>
          </cell>
        </row>
        <row r="131">
          <cell r="B131">
            <v>85.95</v>
          </cell>
          <cell r="I131">
            <v>21</v>
          </cell>
        </row>
        <row r="132">
          <cell r="B132">
            <v>86</v>
          </cell>
          <cell r="I132">
            <v>21</v>
          </cell>
        </row>
        <row r="133">
          <cell r="B133">
            <v>86.1</v>
          </cell>
          <cell r="I133">
            <v>21</v>
          </cell>
        </row>
        <row r="134">
          <cell r="B134">
            <v>86.15</v>
          </cell>
          <cell r="I134">
            <v>21</v>
          </cell>
        </row>
        <row r="135">
          <cell r="B135">
            <v>86.22</v>
          </cell>
          <cell r="I135">
            <v>21</v>
          </cell>
        </row>
        <row r="136">
          <cell r="B136">
            <v>86.35</v>
          </cell>
          <cell r="I136">
            <v>21</v>
          </cell>
        </row>
        <row r="137">
          <cell r="B137">
            <v>86.42</v>
          </cell>
          <cell r="I137">
            <v>21</v>
          </cell>
        </row>
        <row r="138">
          <cell r="B138">
            <v>86.49</v>
          </cell>
          <cell r="I138">
            <v>21</v>
          </cell>
        </row>
        <row r="139">
          <cell r="B139">
            <v>86.5</v>
          </cell>
          <cell r="I139">
            <v>21</v>
          </cell>
        </row>
        <row r="140">
          <cell r="B140">
            <v>86.51</v>
          </cell>
          <cell r="I140">
            <v>21</v>
          </cell>
        </row>
        <row r="141">
          <cell r="B141">
            <v>86.53</v>
          </cell>
          <cell r="I141">
            <v>21</v>
          </cell>
        </row>
        <row r="142">
          <cell r="B142">
            <v>86.53</v>
          </cell>
          <cell r="I142">
            <v>21</v>
          </cell>
        </row>
        <row r="143">
          <cell r="B143">
            <v>86.59</v>
          </cell>
          <cell r="I143">
            <v>21</v>
          </cell>
        </row>
        <row r="144">
          <cell r="B144">
            <v>86.62</v>
          </cell>
          <cell r="I144">
            <v>21</v>
          </cell>
        </row>
        <row r="145">
          <cell r="B145">
            <v>86.62</v>
          </cell>
          <cell r="I145">
            <v>21</v>
          </cell>
        </row>
        <row r="146">
          <cell r="B146">
            <v>86.62</v>
          </cell>
          <cell r="I146">
            <v>21</v>
          </cell>
        </row>
        <row r="147">
          <cell r="B147">
            <v>86.72</v>
          </cell>
          <cell r="I147">
            <v>21</v>
          </cell>
        </row>
        <row r="148">
          <cell r="B148">
            <v>86.76</v>
          </cell>
          <cell r="I148">
            <v>21</v>
          </cell>
        </row>
        <row r="149">
          <cell r="B149">
            <v>86.8</v>
          </cell>
          <cell r="I149">
            <v>21</v>
          </cell>
        </row>
        <row r="150">
          <cell r="B150">
            <v>86.81</v>
          </cell>
          <cell r="I150">
            <v>21</v>
          </cell>
        </row>
        <row r="151">
          <cell r="B151">
            <v>86.85</v>
          </cell>
          <cell r="I151">
            <v>21</v>
          </cell>
        </row>
        <row r="152">
          <cell r="B152">
            <v>86.87</v>
          </cell>
          <cell r="I152">
            <v>21</v>
          </cell>
        </row>
        <row r="153">
          <cell r="B153">
            <v>87.02</v>
          </cell>
          <cell r="I153">
            <v>21</v>
          </cell>
        </row>
        <row r="154">
          <cell r="B154">
            <v>87.06</v>
          </cell>
          <cell r="I154">
            <v>21</v>
          </cell>
        </row>
        <row r="155">
          <cell r="B155">
            <v>87.08</v>
          </cell>
          <cell r="I155">
            <v>21</v>
          </cell>
        </row>
        <row r="156">
          <cell r="B156">
            <v>87.12</v>
          </cell>
          <cell r="I156">
            <v>21</v>
          </cell>
        </row>
        <row r="157">
          <cell r="B157">
            <v>87.16</v>
          </cell>
          <cell r="I157">
            <v>21</v>
          </cell>
        </row>
        <row r="158">
          <cell r="B158">
            <v>87.17</v>
          </cell>
          <cell r="I158">
            <v>21</v>
          </cell>
        </row>
        <row r="159">
          <cell r="B159">
            <v>87.2</v>
          </cell>
          <cell r="I159">
            <v>21</v>
          </cell>
        </row>
        <row r="160">
          <cell r="B160">
            <v>87.24</v>
          </cell>
          <cell r="I160">
            <v>21</v>
          </cell>
        </row>
        <row r="161">
          <cell r="B161">
            <v>87.24</v>
          </cell>
          <cell r="I161">
            <v>21</v>
          </cell>
        </row>
        <row r="162">
          <cell r="B162">
            <v>87.35</v>
          </cell>
          <cell r="I162">
            <v>21</v>
          </cell>
        </row>
        <row r="163">
          <cell r="B163">
            <v>87.39</v>
          </cell>
          <cell r="I163">
            <v>21</v>
          </cell>
        </row>
        <row r="164">
          <cell r="B164">
            <v>87.43</v>
          </cell>
          <cell r="I164">
            <v>21</v>
          </cell>
        </row>
        <row r="165">
          <cell r="B165">
            <v>87.43</v>
          </cell>
          <cell r="I165">
            <v>21</v>
          </cell>
        </row>
        <row r="166">
          <cell r="B166">
            <v>87.46</v>
          </cell>
          <cell r="I166">
            <v>21</v>
          </cell>
        </row>
        <row r="167">
          <cell r="B167">
            <v>87.57</v>
          </cell>
          <cell r="I167">
            <v>21</v>
          </cell>
        </row>
        <row r="168">
          <cell r="B168">
            <v>87.6</v>
          </cell>
          <cell r="I168">
            <v>21</v>
          </cell>
        </row>
        <row r="169">
          <cell r="B169">
            <v>87.65</v>
          </cell>
          <cell r="I169">
            <v>21</v>
          </cell>
        </row>
        <row r="170">
          <cell r="B170">
            <v>87.71</v>
          </cell>
          <cell r="I170">
            <v>21</v>
          </cell>
        </row>
        <row r="171">
          <cell r="B171">
            <v>87.73</v>
          </cell>
          <cell r="I171">
            <v>21</v>
          </cell>
        </row>
        <row r="172">
          <cell r="B172">
            <v>87.76</v>
          </cell>
          <cell r="I172">
            <v>21</v>
          </cell>
        </row>
        <row r="173">
          <cell r="B173">
            <v>87.76</v>
          </cell>
          <cell r="I173">
            <v>21</v>
          </cell>
        </row>
        <row r="174">
          <cell r="B174">
            <v>87.79</v>
          </cell>
          <cell r="I174">
            <v>21</v>
          </cell>
        </row>
        <row r="175">
          <cell r="B175">
            <v>87.8</v>
          </cell>
          <cell r="I175">
            <v>21</v>
          </cell>
        </row>
        <row r="176">
          <cell r="B176">
            <v>87.81</v>
          </cell>
          <cell r="I176">
            <v>21</v>
          </cell>
        </row>
        <row r="177">
          <cell r="B177">
            <v>87.81</v>
          </cell>
          <cell r="I177">
            <v>21</v>
          </cell>
        </row>
        <row r="178">
          <cell r="B178">
            <v>87.82</v>
          </cell>
          <cell r="I178">
            <v>21</v>
          </cell>
        </row>
        <row r="179">
          <cell r="B179">
            <v>87.86</v>
          </cell>
          <cell r="I179">
            <v>21</v>
          </cell>
        </row>
        <row r="180">
          <cell r="B180">
            <v>87.87</v>
          </cell>
          <cell r="I180">
            <v>21</v>
          </cell>
        </row>
        <row r="181">
          <cell r="B181">
            <v>87.89</v>
          </cell>
          <cell r="I181">
            <v>21</v>
          </cell>
        </row>
        <row r="182">
          <cell r="B182">
            <v>87.92</v>
          </cell>
          <cell r="I182">
            <v>21</v>
          </cell>
        </row>
        <row r="183">
          <cell r="B183">
            <v>87.95</v>
          </cell>
          <cell r="I183">
            <v>21</v>
          </cell>
        </row>
        <row r="184">
          <cell r="B184">
            <v>88.04</v>
          </cell>
          <cell r="I184">
            <v>21</v>
          </cell>
        </row>
        <row r="185">
          <cell r="B185">
            <v>88.1</v>
          </cell>
          <cell r="I185">
            <v>21</v>
          </cell>
        </row>
        <row r="186">
          <cell r="B186">
            <v>88.22</v>
          </cell>
          <cell r="I186">
            <v>21</v>
          </cell>
        </row>
        <row r="187">
          <cell r="B187">
            <v>88.3</v>
          </cell>
          <cell r="I187">
            <v>21</v>
          </cell>
        </row>
        <row r="188">
          <cell r="B188">
            <v>88.38</v>
          </cell>
          <cell r="I188">
            <v>21</v>
          </cell>
        </row>
        <row r="189">
          <cell r="B189">
            <v>88.45</v>
          </cell>
          <cell r="I189">
            <v>21</v>
          </cell>
        </row>
        <row r="190">
          <cell r="B190">
            <v>88.47</v>
          </cell>
          <cell r="I190">
            <v>21</v>
          </cell>
        </row>
        <row r="191">
          <cell r="B191">
            <v>88.5</v>
          </cell>
          <cell r="I191">
            <v>21</v>
          </cell>
        </row>
        <row r="192">
          <cell r="B192">
            <v>88.53</v>
          </cell>
          <cell r="I192">
            <v>21</v>
          </cell>
        </row>
        <row r="193">
          <cell r="B193">
            <v>88.57</v>
          </cell>
          <cell r="I193">
            <v>21</v>
          </cell>
        </row>
        <row r="194">
          <cell r="B194">
            <v>88.62</v>
          </cell>
          <cell r="I194">
            <v>21</v>
          </cell>
        </row>
        <row r="195">
          <cell r="B195">
            <v>88.69</v>
          </cell>
          <cell r="I195">
            <v>21</v>
          </cell>
        </row>
        <row r="196">
          <cell r="B196">
            <v>88.77</v>
          </cell>
          <cell r="I196">
            <v>21</v>
          </cell>
        </row>
        <row r="197">
          <cell r="B197">
            <v>88.78</v>
          </cell>
          <cell r="I197">
            <v>21</v>
          </cell>
        </row>
        <row r="198">
          <cell r="B198">
            <v>88.82</v>
          </cell>
          <cell r="I198">
            <v>21</v>
          </cell>
        </row>
        <row r="199">
          <cell r="B199">
            <v>88.86</v>
          </cell>
          <cell r="I199">
            <v>21</v>
          </cell>
        </row>
        <row r="200">
          <cell r="B200">
            <v>88.87</v>
          </cell>
          <cell r="I200">
            <v>21</v>
          </cell>
        </row>
        <row r="201">
          <cell r="B201">
            <v>88.87</v>
          </cell>
          <cell r="I201">
            <v>21</v>
          </cell>
        </row>
        <row r="202">
          <cell r="B202">
            <v>88.9</v>
          </cell>
          <cell r="I202">
            <v>21</v>
          </cell>
        </row>
        <row r="203">
          <cell r="B203">
            <v>88.9</v>
          </cell>
          <cell r="I203">
            <v>21</v>
          </cell>
        </row>
        <row r="204">
          <cell r="B204">
            <v>88.91</v>
          </cell>
          <cell r="I204">
            <v>21</v>
          </cell>
        </row>
        <row r="205">
          <cell r="B205">
            <v>88.94</v>
          </cell>
          <cell r="I205">
            <v>21</v>
          </cell>
        </row>
        <row r="206">
          <cell r="B206">
            <v>88.98</v>
          </cell>
          <cell r="I206">
            <v>21</v>
          </cell>
        </row>
        <row r="207">
          <cell r="B207">
            <v>89.32</v>
          </cell>
          <cell r="I207">
            <v>22</v>
          </cell>
        </row>
        <row r="208">
          <cell r="B208">
            <v>89.34</v>
          </cell>
          <cell r="I208">
            <v>22</v>
          </cell>
        </row>
        <row r="209">
          <cell r="B209">
            <v>89.38</v>
          </cell>
          <cell r="I209">
            <v>22</v>
          </cell>
        </row>
        <row r="210">
          <cell r="B210">
            <v>89.42</v>
          </cell>
          <cell r="I210">
            <v>22</v>
          </cell>
        </row>
        <row r="211">
          <cell r="B211">
            <v>89.45</v>
          </cell>
          <cell r="I211">
            <v>22</v>
          </cell>
        </row>
        <row r="212">
          <cell r="B212">
            <v>89.52</v>
          </cell>
          <cell r="I212">
            <v>22</v>
          </cell>
        </row>
        <row r="213">
          <cell r="B213">
            <v>89.67</v>
          </cell>
          <cell r="I213">
            <v>22</v>
          </cell>
        </row>
        <row r="214">
          <cell r="B214">
            <v>89.84</v>
          </cell>
          <cell r="I214">
            <v>22</v>
          </cell>
        </row>
        <row r="215">
          <cell r="B215">
            <v>89.85</v>
          </cell>
          <cell r="I215">
            <v>22</v>
          </cell>
        </row>
        <row r="216">
          <cell r="B216">
            <v>89.86</v>
          </cell>
          <cell r="I216">
            <v>22</v>
          </cell>
        </row>
        <row r="217">
          <cell r="B217">
            <v>89.93</v>
          </cell>
          <cell r="I217">
            <v>22</v>
          </cell>
        </row>
        <row r="218">
          <cell r="B218">
            <v>89.99</v>
          </cell>
          <cell r="I218">
            <v>23</v>
          </cell>
        </row>
        <row r="219">
          <cell r="B219">
            <v>90.08</v>
          </cell>
          <cell r="I219">
            <v>23</v>
          </cell>
        </row>
        <row r="220">
          <cell r="B220">
            <v>90.12</v>
          </cell>
          <cell r="I220">
            <v>23</v>
          </cell>
        </row>
        <row r="221">
          <cell r="B221">
            <v>90.16</v>
          </cell>
          <cell r="I221">
            <v>23</v>
          </cell>
        </row>
        <row r="222">
          <cell r="B222">
            <v>90.16</v>
          </cell>
          <cell r="I222">
            <v>23</v>
          </cell>
        </row>
        <row r="223">
          <cell r="B223">
            <v>90.47</v>
          </cell>
          <cell r="I223">
            <v>23</v>
          </cell>
        </row>
        <row r="224">
          <cell r="B224">
            <v>90.72</v>
          </cell>
          <cell r="I224">
            <v>23</v>
          </cell>
        </row>
      </sheetData>
      <sheetData sheetId="6">
        <row r="19">
          <cell r="B19">
            <v>68.66</v>
          </cell>
          <cell r="K19">
            <v>145</v>
          </cell>
        </row>
        <row r="20">
          <cell r="B20">
            <v>68.87</v>
          </cell>
          <cell r="K20">
            <v>170</v>
          </cell>
        </row>
        <row r="21">
          <cell r="B21">
            <v>69.08</v>
          </cell>
          <cell r="K21">
            <v>172</v>
          </cell>
        </row>
        <row r="22">
          <cell r="B22">
            <v>69.12</v>
          </cell>
          <cell r="K22">
            <v>174</v>
          </cell>
        </row>
        <row r="23">
          <cell r="B23">
            <v>69.67</v>
          </cell>
          <cell r="K23">
            <v>176</v>
          </cell>
        </row>
        <row r="24">
          <cell r="B24">
            <v>69.83</v>
          </cell>
          <cell r="K24">
            <v>178</v>
          </cell>
        </row>
        <row r="25">
          <cell r="B25">
            <v>70.819999999999993</v>
          </cell>
          <cell r="K25">
            <v>179</v>
          </cell>
        </row>
        <row r="26">
          <cell r="B26">
            <v>70.87</v>
          </cell>
          <cell r="K26">
            <v>180</v>
          </cell>
        </row>
        <row r="27">
          <cell r="B27">
            <v>71.150000000000006</v>
          </cell>
          <cell r="K27">
            <v>180</v>
          </cell>
        </row>
        <row r="28">
          <cell r="B28">
            <v>71.650000000000006</v>
          </cell>
          <cell r="K28">
            <v>181</v>
          </cell>
        </row>
        <row r="29">
          <cell r="B29">
            <v>71.650000000000006</v>
          </cell>
          <cell r="K29">
            <v>181</v>
          </cell>
        </row>
        <row r="30">
          <cell r="B30">
            <v>72.150000000000006</v>
          </cell>
          <cell r="K30">
            <v>182</v>
          </cell>
        </row>
        <row r="31">
          <cell r="B31">
            <v>72.22</v>
          </cell>
          <cell r="K31">
            <v>182</v>
          </cell>
        </row>
        <row r="32">
          <cell r="B32">
            <v>72.63</v>
          </cell>
          <cell r="K32">
            <v>183</v>
          </cell>
        </row>
        <row r="33">
          <cell r="B33">
            <v>72.87</v>
          </cell>
          <cell r="K33">
            <v>184</v>
          </cell>
        </row>
        <row r="34">
          <cell r="B34">
            <v>72.95</v>
          </cell>
          <cell r="K34">
            <v>184</v>
          </cell>
        </row>
        <row r="35">
          <cell r="B35">
            <v>73.12</v>
          </cell>
          <cell r="K35">
            <v>185</v>
          </cell>
        </row>
        <row r="36">
          <cell r="B36">
            <v>73.260000000000005</v>
          </cell>
          <cell r="K36">
            <v>185</v>
          </cell>
        </row>
        <row r="37">
          <cell r="B37">
            <v>74.12</v>
          </cell>
          <cell r="K37">
            <v>185</v>
          </cell>
        </row>
        <row r="38">
          <cell r="B38">
            <v>74.569999999999993</v>
          </cell>
          <cell r="K38">
            <v>185</v>
          </cell>
        </row>
        <row r="39">
          <cell r="B39">
            <v>74.709999999999994</v>
          </cell>
          <cell r="K39">
            <v>185</v>
          </cell>
        </row>
        <row r="40">
          <cell r="B40">
            <v>74.930000000000007</v>
          </cell>
          <cell r="K40">
            <v>185</v>
          </cell>
        </row>
        <row r="41">
          <cell r="B41">
            <v>75.44</v>
          </cell>
          <cell r="K41">
            <v>186</v>
          </cell>
        </row>
        <row r="42">
          <cell r="B42">
            <v>75.81</v>
          </cell>
          <cell r="K42">
            <v>187</v>
          </cell>
        </row>
        <row r="43">
          <cell r="B43">
            <v>76.17</v>
          </cell>
          <cell r="K43">
            <v>187</v>
          </cell>
        </row>
        <row r="44">
          <cell r="B44">
            <v>76.58</v>
          </cell>
          <cell r="K44">
            <v>188</v>
          </cell>
        </row>
        <row r="45">
          <cell r="B45">
            <v>76.650000000000006</v>
          </cell>
          <cell r="K45">
            <v>189</v>
          </cell>
        </row>
        <row r="46">
          <cell r="B46">
            <v>76.75</v>
          </cell>
          <cell r="K46">
            <v>189</v>
          </cell>
        </row>
        <row r="47">
          <cell r="B47">
            <v>76.94</v>
          </cell>
          <cell r="K47">
            <v>190</v>
          </cell>
        </row>
        <row r="48">
          <cell r="B48">
            <v>77.03</v>
          </cell>
          <cell r="K48">
            <v>190</v>
          </cell>
        </row>
        <row r="49">
          <cell r="B49">
            <v>77.2</v>
          </cell>
          <cell r="K49">
            <v>190</v>
          </cell>
        </row>
        <row r="50">
          <cell r="B50">
            <v>77.36</v>
          </cell>
          <cell r="K50">
            <v>190</v>
          </cell>
        </row>
        <row r="51">
          <cell r="B51">
            <v>77.56</v>
          </cell>
          <cell r="K51">
            <v>190</v>
          </cell>
        </row>
        <row r="52">
          <cell r="B52">
            <v>77.760000000000005</v>
          </cell>
          <cell r="K52">
            <v>190</v>
          </cell>
        </row>
        <row r="53">
          <cell r="B53">
            <v>77.77</v>
          </cell>
          <cell r="K53">
            <v>192</v>
          </cell>
        </row>
        <row r="54">
          <cell r="B54">
            <v>78.349999999999994</v>
          </cell>
          <cell r="K54">
            <v>192</v>
          </cell>
        </row>
        <row r="55">
          <cell r="B55">
            <v>78.489999999999995</v>
          </cell>
          <cell r="K55">
            <v>192</v>
          </cell>
        </row>
        <row r="56">
          <cell r="B56">
            <v>78.739999999999995</v>
          </cell>
          <cell r="K56">
            <v>192</v>
          </cell>
        </row>
        <row r="57">
          <cell r="B57">
            <v>78.81</v>
          </cell>
          <cell r="K57">
            <v>193</v>
          </cell>
        </row>
        <row r="58">
          <cell r="B58">
            <v>78.87</v>
          </cell>
          <cell r="K58">
            <v>193</v>
          </cell>
        </row>
        <row r="59">
          <cell r="B59">
            <v>78.930000000000007</v>
          </cell>
          <cell r="K59">
            <v>194</v>
          </cell>
        </row>
        <row r="60">
          <cell r="B60">
            <v>79.03</v>
          </cell>
          <cell r="K60">
            <v>194</v>
          </cell>
        </row>
        <row r="61">
          <cell r="B61">
            <v>79.19</v>
          </cell>
          <cell r="K61">
            <v>194</v>
          </cell>
        </row>
        <row r="62">
          <cell r="B62">
            <v>79.2</v>
          </cell>
          <cell r="K62">
            <v>195</v>
          </cell>
        </row>
        <row r="63">
          <cell r="B63">
            <v>79.42</v>
          </cell>
          <cell r="K63">
            <v>195</v>
          </cell>
        </row>
        <row r="64">
          <cell r="B64">
            <v>79.61</v>
          </cell>
          <cell r="K64">
            <v>195</v>
          </cell>
        </row>
        <row r="65">
          <cell r="B65">
            <v>79.75</v>
          </cell>
          <cell r="K65">
            <v>196</v>
          </cell>
        </row>
        <row r="66">
          <cell r="B66">
            <v>79.75</v>
          </cell>
          <cell r="K66">
            <v>196</v>
          </cell>
        </row>
        <row r="67">
          <cell r="B67">
            <v>79.89</v>
          </cell>
          <cell r="K67">
            <v>196</v>
          </cell>
        </row>
        <row r="68">
          <cell r="B68">
            <v>79.97</v>
          </cell>
          <cell r="K68">
            <v>197</v>
          </cell>
        </row>
        <row r="69">
          <cell r="B69">
            <v>79.98</v>
          </cell>
          <cell r="K69">
            <v>197</v>
          </cell>
        </row>
        <row r="70">
          <cell r="B70">
            <v>80.099999999999994</v>
          </cell>
          <cell r="K70">
            <v>198</v>
          </cell>
        </row>
        <row r="71">
          <cell r="B71">
            <v>80.12</v>
          </cell>
          <cell r="K71">
            <v>198</v>
          </cell>
        </row>
        <row r="72">
          <cell r="B72">
            <v>80.260000000000005</v>
          </cell>
          <cell r="K72">
            <v>199</v>
          </cell>
        </row>
        <row r="73">
          <cell r="B73">
            <v>80.319999999999993</v>
          </cell>
          <cell r="K73">
            <v>199</v>
          </cell>
        </row>
        <row r="74">
          <cell r="B74">
            <v>80.33</v>
          </cell>
          <cell r="K74">
            <v>199</v>
          </cell>
        </row>
        <row r="75">
          <cell r="B75">
            <v>80.58</v>
          </cell>
          <cell r="K75">
            <v>199</v>
          </cell>
        </row>
        <row r="76">
          <cell r="B76">
            <v>80.59</v>
          </cell>
          <cell r="K76">
            <v>200</v>
          </cell>
        </row>
        <row r="77">
          <cell r="B77">
            <v>80.75</v>
          </cell>
          <cell r="K77">
            <v>200</v>
          </cell>
        </row>
        <row r="78">
          <cell r="B78">
            <v>80.760000000000005</v>
          </cell>
          <cell r="K78">
            <v>200</v>
          </cell>
        </row>
        <row r="79">
          <cell r="B79">
            <v>80.78</v>
          </cell>
          <cell r="K79">
            <v>200</v>
          </cell>
        </row>
        <row r="80">
          <cell r="B80">
            <v>80.78</v>
          </cell>
          <cell r="K80">
            <v>200</v>
          </cell>
        </row>
        <row r="81">
          <cell r="B81">
            <v>80.790000000000006</v>
          </cell>
          <cell r="K81">
            <v>200</v>
          </cell>
        </row>
        <row r="82">
          <cell r="B82">
            <v>80.83</v>
          </cell>
          <cell r="K82">
            <v>200</v>
          </cell>
        </row>
        <row r="83">
          <cell r="B83">
            <v>80.89</v>
          </cell>
          <cell r="K83">
            <v>200</v>
          </cell>
        </row>
        <row r="84">
          <cell r="B84">
            <v>80.92</v>
          </cell>
          <cell r="K84">
            <v>201</v>
          </cell>
        </row>
        <row r="85">
          <cell r="B85">
            <v>81.02</v>
          </cell>
          <cell r="K85">
            <v>202</v>
          </cell>
        </row>
        <row r="86">
          <cell r="B86">
            <v>81.08</v>
          </cell>
          <cell r="K86">
            <v>202</v>
          </cell>
        </row>
        <row r="87">
          <cell r="B87">
            <v>81.209999999999994</v>
          </cell>
          <cell r="K87">
            <v>202</v>
          </cell>
        </row>
        <row r="88">
          <cell r="B88">
            <v>81.209999999999994</v>
          </cell>
          <cell r="K88">
            <v>202</v>
          </cell>
        </row>
        <row r="89">
          <cell r="B89">
            <v>81.25</v>
          </cell>
          <cell r="K89">
            <v>202</v>
          </cell>
        </row>
        <row r="90">
          <cell r="B90">
            <v>81.319999999999993</v>
          </cell>
          <cell r="K90">
            <v>202</v>
          </cell>
        </row>
        <row r="91">
          <cell r="B91">
            <v>81.42</v>
          </cell>
          <cell r="K91">
            <v>202</v>
          </cell>
        </row>
        <row r="92">
          <cell r="B92">
            <v>81.459999999999994</v>
          </cell>
          <cell r="K92">
            <v>203</v>
          </cell>
        </row>
        <row r="93">
          <cell r="B93">
            <v>81.47</v>
          </cell>
          <cell r="K93">
            <v>203</v>
          </cell>
        </row>
        <row r="94">
          <cell r="B94">
            <v>81.540000000000006</v>
          </cell>
          <cell r="K94">
            <v>203</v>
          </cell>
        </row>
        <row r="95">
          <cell r="B95">
            <v>81.569999999999993</v>
          </cell>
          <cell r="K95">
            <v>204</v>
          </cell>
        </row>
        <row r="96">
          <cell r="B96">
            <v>81.599999999999994</v>
          </cell>
          <cell r="K96">
            <v>204</v>
          </cell>
        </row>
        <row r="97">
          <cell r="B97">
            <v>81.62</v>
          </cell>
          <cell r="K97">
            <v>204</v>
          </cell>
        </row>
        <row r="98">
          <cell r="B98">
            <v>81.709999999999994</v>
          </cell>
          <cell r="K98">
            <v>204</v>
          </cell>
        </row>
        <row r="99">
          <cell r="B99">
            <v>81.78</v>
          </cell>
          <cell r="K99">
            <v>204</v>
          </cell>
        </row>
        <row r="100">
          <cell r="B100">
            <v>81.790000000000006</v>
          </cell>
          <cell r="K100">
            <v>204</v>
          </cell>
        </row>
        <row r="101">
          <cell r="B101">
            <v>81.819999999999993</v>
          </cell>
          <cell r="K101">
            <v>205</v>
          </cell>
        </row>
        <row r="102">
          <cell r="B102">
            <v>81.84</v>
          </cell>
          <cell r="K102">
            <v>205</v>
          </cell>
        </row>
        <row r="103">
          <cell r="B103">
            <v>81.84</v>
          </cell>
          <cell r="K103">
            <v>205</v>
          </cell>
        </row>
        <row r="104">
          <cell r="B104">
            <v>81.94</v>
          </cell>
          <cell r="K104">
            <v>205</v>
          </cell>
        </row>
        <row r="105">
          <cell r="B105">
            <v>81.97</v>
          </cell>
          <cell r="K105">
            <v>205</v>
          </cell>
        </row>
        <row r="106">
          <cell r="B106">
            <v>82.03</v>
          </cell>
          <cell r="K106">
            <v>205</v>
          </cell>
        </row>
        <row r="107">
          <cell r="B107">
            <v>82.09</v>
          </cell>
          <cell r="K107">
            <v>205</v>
          </cell>
        </row>
        <row r="108">
          <cell r="B108">
            <v>82.14</v>
          </cell>
          <cell r="K108">
            <v>206</v>
          </cell>
        </row>
        <row r="109">
          <cell r="B109">
            <v>82.3</v>
          </cell>
          <cell r="K109">
            <v>206</v>
          </cell>
        </row>
        <row r="110">
          <cell r="B110">
            <v>82.42</v>
          </cell>
          <cell r="K110">
            <v>207</v>
          </cell>
        </row>
        <row r="111">
          <cell r="B111">
            <v>82.58</v>
          </cell>
          <cell r="K111">
            <v>207</v>
          </cell>
        </row>
        <row r="112">
          <cell r="B112">
            <v>82.58</v>
          </cell>
          <cell r="K112">
            <v>207</v>
          </cell>
        </row>
        <row r="113">
          <cell r="B113">
            <v>82.64</v>
          </cell>
          <cell r="K113">
            <v>207</v>
          </cell>
        </row>
        <row r="114">
          <cell r="B114">
            <v>82.66</v>
          </cell>
          <cell r="K114">
            <v>207</v>
          </cell>
        </row>
        <row r="115">
          <cell r="B115">
            <v>82.75</v>
          </cell>
          <cell r="K115">
            <v>207</v>
          </cell>
        </row>
        <row r="116">
          <cell r="B116">
            <v>82.75</v>
          </cell>
          <cell r="K116">
            <v>207</v>
          </cell>
        </row>
        <row r="117">
          <cell r="B117">
            <v>82.87</v>
          </cell>
          <cell r="K117">
            <v>207</v>
          </cell>
        </row>
        <row r="118">
          <cell r="B118">
            <v>82.92</v>
          </cell>
          <cell r="K118">
            <v>208</v>
          </cell>
        </row>
        <row r="119">
          <cell r="B119">
            <v>82.98</v>
          </cell>
          <cell r="K119">
            <v>209</v>
          </cell>
        </row>
        <row r="120">
          <cell r="B120">
            <v>83</v>
          </cell>
          <cell r="K120">
            <v>210</v>
          </cell>
        </row>
        <row r="121">
          <cell r="B121">
            <v>83.04</v>
          </cell>
          <cell r="K121">
            <v>210</v>
          </cell>
        </row>
        <row r="122">
          <cell r="B122">
            <v>83.09</v>
          </cell>
          <cell r="K122">
            <v>210</v>
          </cell>
        </row>
        <row r="123">
          <cell r="B123">
            <v>83.37</v>
          </cell>
          <cell r="K123">
            <v>210</v>
          </cell>
        </row>
        <row r="124">
          <cell r="B124">
            <v>83.4</v>
          </cell>
          <cell r="K124">
            <v>210</v>
          </cell>
        </row>
        <row r="125">
          <cell r="B125">
            <v>83.43</v>
          </cell>
          <cell r="K125">
            <v>210</v>
          </cell>
        </row>
        <row r="126">
          <cell r="B126">
            <v>83.5</v>
          </cell>
          <cell r="K126">
            <v>210</v>
          </cell>
        </row>
        <row r="127">
          <cell r="B127">
            <v>83.53</v>
          </cell>
          <cell r="K127">
            <v>210</v>
          </cell>
        </row>
        <row r="128">
          <cell r="B128">
            <v>83.53</v>
          </cell>
          <cell r="K128">
            <v>210</v>
          </cell>
        </row>
        <row r="129">
          <cell r="B129">
            <v>83.53</v>
          </cell>
          <cell r="K129">
            <v>210</v>
          </cell>
        </row>
        <row r="130">
          <cell r="B130">
            <v>83.66</v>
          </cell>
          <cell r="K130">
            <v>210</v>
          </cell>
        </row>
        <row r="131">
          <cell r="B131">
            <v>83.66</v>
          </cell>
          <cell r="K131">
            <v>210</v>
          </cell>
        </row>
        <row r="132">
          <cell r="B132">
            <v>83.66</v>
          </cell>
          <cell r="K132">
            <v>211</v>
          </cell>
        </row>
        <row r="133">
          <cell r="B133">
            <v>83.66</v>
          </cell>
          <cell r="K133">
            <v>212</v>
          </cell>
        </row>
        <row r="134">
          <cell r="B134">
            <v>83.7</v>
          </cell>
          <cell r="K134">
            <v>212</v>
          </cell>
        </row>
        <row r="135">
          <cell r="B135">
            <v>83.71</v>
          </cell>
          <cell r="K135">
            <v>213</v>
          </cell>
        </row>
        <row r="136">
          <cell r="B136">
            <v>83.8</v>
          </cell>
          <cell r="K136">
            <v>213</v>
          </cell>
        </row>
        <row r="137">
          <cell r="B137">
            <v>83.89</v>
          </cell>
          <cell r="K137">
            <v>213</v>
          </cell>
        </row>
        <row r="138">
          <cell r="B138">
            <v>84.05</v>
          </cell>
          <cell r="K138">
            <v>214</v>
          </cell>
        </row>
        <row r="139">
          <cell r="B139">
            <v>84.05</v>
          </cell>
          <cell r="K139">
            <v>214</v>
          </cell>
        </row>
        <row r="140">
          <cell r="B140">
            <v>84.18</v>
          </cell>
          <cell r="K140">
            <v>215</v>
          </cell>
        </row>
        <row r="141">
          <cell r="B141">
            <v>84.26</v>
          </cell>
          <cell r="K141">
            <v>215</v>
          </cell>
        </row>
        <row r="142">
          <cell r="B142">
            <v>84.33</v>
          </cell>
          <cell r="K142">
            <v>215</v>
          </cell>
        </row>
        <row r="143">
          <cell r="B143">
            <v>84.38</v>
          </cell>
          <cell r="K143">
            <v>216</v>
          </cell>
        </row>
        <row r="144">
          <cell r="B144">
            <v>84.43</v>
          </cell>
          <cell r="K144">
            <v>216</v>
          </cell>
        </row>
        <row r="145">
          <cell r="B145">
            <v>84.61</v>
          </cell>
          <cell r="K145">
            <v>217</v>
          </cell>
        </row>
        <row r="146">
          <cell r="B146">
            <v>84.66</v>
          </cell>
          <cell r="K146">
            <v>217</v>
          </cell>
        </row>
        <row r="147">
          <cell r="B147">
            <v>84.75</v>
          </cell>
          <cell r="K147">
            <v>218</v>
          </cell>
        </row>
        <row r="148">
          <cell r="B148">
            <v>84.75</v>
          </cell>
          <cell r="K148">
            <v>218</v>
          </cell>
        </row>
        <row r="149">
          <cell r="B149">
            <v>84.86</v>
          </cell>
          <cell r="K149">
            <v>219</v>
          </cell>
        </row>
        <row r="150">
          <cell r="B150">
            <v>84.86</v>
          </cell>
          <cell r="K150">
            <v>219</v>
          </cell>
        </row>
        <row r="151">
          <cell r="B151">
            <v>84.9</v>
          </cell>
          <cell r="K151">
            <v>219</v>
          </cell>
        </row>
        <row r="152">
          <cell r="B152">
            <v>84.93</v>
          </cell>
          <cell r="K152">
            <v>221</v>
          </cell>
        </row>
        <row r="153">
          <cell r="B153">
            <v>84.94</v>
          </cell>
          <cell r="K153">
            <v>221</v>
          </cell>
        </row>
        <row r="154">
          <cell r="B154">
            <v>84.94</v>
          </cell>
          <cell r="K154">
            <v>222</v>
          </cell>
        </row>
        <row r="155">
          <cell r="B155">
            <v>84.96</v>
          </cell>
          <cell r="K155">
            <v>223</v>
          </cell>
        </row>
        <row r="156">
          <cell r="B156">
            <v>84.96</v>
          </cell>
          <cell r="K156">
            <v>223</v>
          </cell>
        </row>
        <row r="157">
          <cell r="B157">
            <v>85.18</v>
          </cell>
          <cell r="K157">
            <v>223</v>
          </cell>
        </row>
        <row r="158">
          <cell r="B158">
            <v>85.2</v>
          </cell>
          <cell r="K158">
            <v>223</v>
          </cell>
        </row>
        <row r="159">
          <cell r="B159">
            <v>85.2</v>
          </cell>
          <cell r="K159">
            <v>223</v>
          </cell>
        </row>
        <row r="160">
          <cell r="B160">
            <v>85.21</v>
          </cell>
          <cell r="K160">
            <v>224</v>
          </cell>
        </row>
        <row r="161">
          <cell r="B161">
            <v>85.22</v>
          </cell>
          <cell r="K161">
            <v>224</v>
          </cell>
        </row>
        <row r="162">
          <cell r="B162">
            <v>85.26</v>
          </cell>
          <cell r="K162">
            <v>224</v>
          </cell>
        </row>
        <row r="163">
          <cell r="B163">
            <v>85.29</v>
          </cell>
          <cell r="K163">
            <v>224</v>
          </cell>
        </row>
        <row r="164">
          <cell r="B164">
            <v>85.5</v>
          </cell>
          <cell r="K164">
            <v>224</v>
          </cell>
        </row>
        <row r="165">
          <cell r="B165">
            <v>85.51</v>
          </cell>
          <cell r="K165">
            <v>224</v>
          </cell>
        </row>
        <row r="166">
          <cell r="B166">
            <v>85.59</v>
          </cell>
          <cell r="K166">
            <v>224</v>
          </cell>
        </row>
        <row r="167">
          <cell r="B167">
            <v>85.59</v>
          </cell>
          <cell r="K167">
            <v>224</v>
          </cell>
        </row>
        <row r="168">
          <cell r="B168">
            <v>85.6</v>
          </cell>
          <cell r="K168">
            <v>225</v>
          </cell>
        </row>
        <row r="169">
          <cell r="B169">
            <v>85.69</v>
          </cell>
          <cell r="K169">
            <v>225</v>
          </cell>
        </row>
        <row r="170">
          <cell r="B170">
            <v>85.83</v>
          </cell>
          <cell r="K170">
            <v>225</v>
          </cell>
        </row>
        <row r="171">
          <cell r="B171">
            <v>85.91</v>
          </cell>
          <cell r="K171">
            <v>225</v>
          </cell>
        </row>
        <row r="172">
          <cell r="B172">
            <v>85.95</v>
          </cell>
          <cell r="K172">
            <v>225</v>
          </cell>
        </row>
        <row r="173">
          <cell r="B173">
            <v>86</v>
          </cell>
          <cell r="K173">
            <v>225</v>
          </cell>
        </row>
        <row r="174">
          <cell r="B174">
            <v>86.1</v>
          </cell>
          <cell r="K174">
            <v>225</v>
          </cell>
        </row>
        <row r="175">
          <cell r="B175">
            <v>86.15</v>
          </cell>
          <cell r="K175">
            <v>225</v>
          </cell>
        </row>
        <row r="176">
          <cell r="B176">
            <v>86.22</v>
          </cell>
          <cell r="K176">
            <v>225</v>
          </cell>
        </row>
        <row r="177">
          <cell r="B177">
            <v>86.35</v>
          </cell>
          <cell r="K177">
            <v>226</v>
          </cell>
        </row>
        <row r="178">
          <cell r="B178">
            <v>86.42</v>
          </cell>
          <cell r="K178">
            <v>226</v>
          </cell>
        </row>
        <row r="179">
          <cell r="B179">
            <v>86.49</v>
          </cell>
          <cell r="K179">
            <v>226</v>
          </cell>
        </row>
        <row r="180">
          <cell r="B180">
            <v>86.5</v>
          </cell>
          <cell r="K180">
            <v>227</v>
          </cell>
        </row>
        <row r="181">
          <cell r="B181">
            <v>86.51</v>
          </cell>
          <cell r="K181">
            <v>227</v>
          </cell>
        </row>
        <row r="182">
          <cell r="B182">
            <v>86.53</v>
          </cell>
          <cell r="K182">
            <v>228</v>
          </cell>
        </row>
        <row r="183">
          <cell r="B183">
            <v>86.53</v>
          </cell>
          <cell r="K183">
            <v>228</v>
          </cell>
        </row>
        <row r="184">
          <cell r="B184">
            <v>86.59</v>
          </cell>
          <cell r="K184">
            <v>228</v>
          </cell>
        </row>
        <row r="185">
          <cell r="B185">
            <v>86.62</v>
          </cell>
          <cell r="K185">
            <v>229</v>
          </cell>
        </row>
        <row r="186">
          <cell r="B186">
            <v>86.62</v>
          </cell>
          <cell r="K186">
            <v>229</v>
          </cell>
        </row>
        <row r="187">
          <cell r="B187">
            <v>86.62</v>
          </cell>
          <cell r="K187">
            <v>229</v>
          </cell>
        </row>
        <row r="188">
          <cell r="B188">
            <v>86.72</v>
          </cell>
          <cell r="K188">
            <v>229</v>
          </cell>
        </row>
        <row r="189">
          <cell r="B189">
            <v>86.76</v>
          </cell>
          <cell r="K189">
            <v>230</v>
          </cell>
        </row>
        <row r="190">
          <cell r="B190">
            <v>86.8</v>
          </cell>
          <cell r="K190">
            <v>230</v>
          </cell>
        </row>
        <row r="191">
          <cell r="B191">
            <v>86.81</v>
          </cell>
          <cell r="K191">
            <v>230</v>
          </cell>
        </row>
        <row r="192">
          <cell r="B192">
            <v>86.85</v>
          </cell>
          <cell r="K192">
            <v>231</v>
          </cell>
        </row>
        <row r="193">
          <cell r="B193">
            <v>86.87</v>
          </cell>
          <cell r="K193">
            <v>231</v>
          </cell>
        </row>
        <row r="194">
          <cell r="B194">
            <v>87.02</v>
          </cell>
          <cell r="K194">
            <v>231</v>
          </cell>
        </row>
        <row r="195">
          <cell r="B195">
            <v>87.06</v>
          </cell>
          <cell r="K195">
            <v>231</v>
          </cell>
        </row>
        <row r="196">
          <cell r="B196">
            <v>87.08</v>
          </cell>
          <cell r="K196">
            <v>231</v>
          </cell>
        </row>
        <row r="197">
          <cell r="B197">
            <v>87.12</v>
          </cell>
          <cell r="K197">
            <v>231</v>
          </cell>
        </row>
        <row r="198">
          <cell r="B198">
            <v>87.16</v>
          </cell>
          <cell r="K198">
            <v>232</v>
          </cell>
        </row>
        <row r="199">
          <cell r="B199">
            <v>87.17</v>
          </cell>
          <cell r="K199">
            <v>232</v>
          </cell>
        </row>
        <row r="200">
          <cell r="B200">
            <v>87.2</v>
          </cell>
          <cell r="K200">
            <v>232</v>
          </cell>
        </row>
        <row r="201">
          <cell r="B201">
            <v>87.24</v>
          </cell>
          <cell r="K201">
            <v>232</v>
          </cell>
        </row>
        <row r="202">
          <cell r="B202">
            <v>87.24</v>
          </cell>
          <cell r="K202">
            <v>233</v>
          </cell>
        </row>
        <row r="203">
          <cell r="B203">
            <v>87.35</v>
          </cell>
          <cell r="K203">
            <v>234</v>
          </cell>
        </row>
        <row r="204">
          <cell r="B204">
            <v>87.39</v>
          </cell>
          <cell r="K204">
            <v>234</v>
          </cell>
        </row>
        <row r="205">
          <cell r="B205">
            <v>87.43</v>
          </cell>
          <cell r="K205">
            <v>234</v>
          </cell>
        </row>
        <row r="206">
          <cell r="B206">
            <v>87.43</v>
          </cell>
          <cell r="K206">
            <v>234</v>
          </cell>
        </row>
        <row r="207">
          <cell r="B207">
            <v>87.46</v>
          </cell>
          <cell r="K207">
            <v>234</v>
          </cell>
        </row>
        <row r="208">
          <cell r="B208">
            <v>87.57</v>
          </cell>
          <cell r="K208">
            <v>235</v>
          </cell>
        </row>
        <row r="209">
          <cell r="B209">
            <v>87.6</v>
          </cell>
          <cell r="K209">
            <v>235</v>
          </cell>
        </row>
        <row r="210">
          <cell r="B210">
            <v>87.65</v>
          </cell>
          <cell r="K210">
            <v>235</v>
          </cell>
        </row>
        <row r="211">
          <cell r="B211">
            <v>87.71</v>
          </cell>
          <cell r="K211">
            <v>235</v>
          </cell>
        </row>
        <row r="212">
          <cell r="B212">
            <v>87.73</v>
          </cell>
          <cell r="K212">
            <v>235</v>
          </cell>
        </row>
        <row r="213">
          <cell r="B213">
            <v>87.76</v>
          </cell>
          <cell r="K213">
            <v>236</v>
          </cell>
        </row>
        <row r="214">
          <cell r="B214">
            <v>87.76</v>
          </cell>
          <cell r="K214">
            <v>236</v>
          </cell>
        </row>
        <row r="215">
          <cell r="B215">
            <v>87.79</v>
          </cell>
          <cell r="K215">
            <v>236</v>
          </cell>
        </row>
        <row r="216">
          <cell r="B216">
            <v>87.8</v>
          </cell>
          <cell r="K216">
            <v>236</v>
          </cell>
        </row>
        <row r="217">
          <cell r="B217">
            <v>87.81</v>
          </cell>
          <cell r="K217">
            <v>236</v>
          </cell>
        </row>
        <row r="218">
          <cell r="B218">
            <v>87.81</v>
          </cell>
          <cell r="K218">
            <v>236</v>
          </cell>
        </row>
        <row r="219">
          <cell r="B219">
            <v>87.82</v>
          </cell>
          <cell r="K219">
            <v>236</v>
          </cell>
        </row>
        <row r="220">
          <cell r="B220">
            <v>87.86</v>
          </cell>
          <cell r="K220">
            <v>236</v>
          </cell>
        </row>
        <row r="221">
          <cell r="B221">
            <v>87.87</v>
          </cell>
          <cell r="K221">
            <v>236</v>
          </cell>
        </row>
        <row r="222">
          <cell r="B222">
            <v>87.89</v>
          </cell>
          <cell r="K222">
            <v>236</v>
          </cell>
        </row>
        <row r="223">
          <cell r="B223">
            <v>87.92</v>
          </cell>
          <cell r="K223">
            <v>237</v>
          </cell>
        </row>
        <row r="224">
          <cell r="B224">
            <v>87.95</v>
          </cell>
          <cell r="K224">
            <v>237</v>
          </cell>
        </row>
        <row r="225">
          <cell r="B225">
            <v>88.04</v>
          </cell>
          <cell r="K225">
            <v>237</v>
          </cell>
        </row>
        <row r="226">
          <cell r="B226">
            <v>88.1</v>
          </cell>
          <cell r="K226">
            <v>238</v>
          </cell>
        </row>
        <row r="227">
          <cell r="B227">
            <v>88.22</v>
          </cell>
          <cell r="K227">
            <v>238</v>
          </cell>
        </row>
        <row r="228">
          <cell r="B228">
            <v>88.3</v>
          </cell>
          <cell r="K228">
            <v>238</v>
          </cell>
        </row>
        <row r="229">
          <cell r="B229">
            <v>88.38</v>
          </cell>
          <cell r="K229">
            <v>238</v>
          </cell>
        </row>
        <row r="230">
          <cell r="B230">
            <v>88.45</v>
          </cell>
          <cell r="K230">
            <v>238</v>
          </cell>
        </row>
        <row r="231">
          <cell r="B231">
            <v>88.47</v>
          </cell>
          <cell r="K231">
            <v>238</v>
          </cell>
        </row>
        <row r="232">
          <cell r="B232">
            <v>88.5</v>
          </cell>
          <cell r="K232">
            <v>239</v>
          </cell>
        </row>
        <row r="233">
          <cell r="B233">
            <v>88.53</v>
          </cell>
          <cell r="K233">
            <v>239</v>
          </cell>
        </row>
        <row r="234">
          <cell r="B234">
            <v>88.57</v>
          </cell>
          <cell r="K234">
            <v>239</v>
          </cell>
        </row>
        <row r="235">
          <cell r="B235">
            <v>88.62</v>
          </cell>
          <cell r="K235">
            <v>239</v>
          </cell>
        </row>
        <row r="236">
          <cell r="B236">
            <v>88.69</v>
          </cell>
          <cell r="K236">
            <v>239</v>
          </cell>
        </row>
        <row r="237">
          <cell r="B237">
            <v>88.77</v>
          </cell>
          <cell r="K237">
            <v>239</v>
          </cell>
        </row>
        <row r="238">
          <cell r="B238">
            <v>88.78</v>
          </cell>
          <cell r="K238">
            <v>240</v>
          </cell>
        </row>
        <row r="239">
          <cell r="B239">
            <v>88.82</v>
          </cell>
          <cell r="K239">
            <v>240</v>
          </cell>
        </row>
        <row r="240">
          <cell r="B240">
            <v>88.86</v>
          </cell>
          <cell r="K240">
            <v>240</v>
          </cell>
        </row>
        <row r="241">
          <cell r="B241">
            <v>88.87</v>
          </cell>
          <cell r="K241">
            <v>240</v>
          </cell>
        </row>
        <row r="242">
          <cell r="B242">
            <v>88.87</v>
          </cell>
          <cell r="K242">
            <v>240</v>
          </cell>
        </row>
        <row r="243">
          <cell r="B243">
            <v>88.9</v>
          </cell>
          <cell r="K243">
            <v>240</v>
          </cell>
        </row>
        <row r="244">
          <cell r="B244">
            <v>88.9</v>
          </cell>
          <cell r="K244">
            <v>240</v>
          </cell>
        </row>
        <row r="245">
          <cell r="B245">
            <v>88.91</v>
          </cell>
          <cell r="K245">
            <v>240</v>
          </cell>
        </row>
        <row r="246">
          <cell r="B246">
            <v>88.94</v>
          </cell>
          <cell r="K246">
            <v>241</v>
          </cell>
        </row>
        <row r="247">
          <cell r="B247">
            <v>88.98</v>
          </cell>
          <cell r="K247">
            <v>241</v>
          </cell>
        </row>
        <row r="248">
          <cell r="B248">
            <v>89.05</v>
          </cell>
          <cell r="K248">
            <v>241</v>
          </cell>
        </row>
        <row r="249">
          <cell r="B249">
            <v>89.06</v>
          </cell>
          <cell r="K249">
            <v>241</v>
          </cell>
        </row>
        <row r="250">
          <cell r="B250">
            <v>89.1</v>
          </cell>
          <cell r="K250">
            <v>242</v>
          </cell>
        </row>
        <row r="251">
          <cell r="B251">
            <v>89.11</v>
          </cell>
          <cell r="K251">
            <v>242</v>
          </cell>
        </row>
        <row r="252">
          <cell r="B252">
            <v>89.14</v>
          </cell>
          <cell r="K252">
            <v>242</v>
          </cell>
        </row>
        <row r="253">
          <cell r="B253">
            <v>89.16</v>
          </cell>
          <cell r="K253">
            <v>243</v>
          </cell>
        </row>
        <row r="254">
          <cell r="B254">
            <v>89.2</v>
          </cell>
          <cell r="K254">
            <v>243</v>
          </cell>
        </row>
        <row r="255">
          <cell r="B255">
            <v>89.2</v>
          </cell>
          <cell r="K255">
            <v>243</v>
          </cell>
        </row>
        <row r="256">
          <cell r="B256">
            <v>89.2</v>
          </cell>
          <cell r="K256">
            <v>243</v>
          </cell>
        </row>
        <row r="257">
          <cell r="B257">
            <v>89.21</v>
          </cell>
          <cell r="K257">
            <v>244</v>
          </cell>
        </row>
        <row r="258">
          <cell r="B258">
            <v>89.22</v>
          </cell>
          <cell r="K258">
            <v>244</v>
          </cell>
        </row>
        <row r="259">
          <cell r="B259">
            <v>89.27</v>
          </cell>
          <cell r="K259">
            <v>244</v>
          </cell>
        </row>
        <row r="260">
          <cell r="B260">
            <v>89.27</v>
          </cell>
          <cell r="K260">
            <v>244</v>
          </cell>
        </row>
        <row r="261">
          <cell r="B261">
            <v>89.28</v>
          </cell>
          <cell r="K261">
            <v>244</v>
          </cell>
        </row>
        <row r="262">
          <cell r="B262">
            <v>89.32</v>
          </cell>
          <cell r="K262">
            <v>245</v>
          </cell>
        </row>
        <row r="263">
          <cell r="B263">
            <v>89.32</v>
          </cell>
          <cell r="K263">
            <v>245</v>
          </cell>
        </row>
        <row r="264">
          <cell r="B264">
            <v>89.32</v>
          </cell>
          <cell r="K264">
            <v>245</v>
          </cell>
        </row>
        <row r="265">
          <cell r="B265">
            <v>89.34</v>
          </cell>
          <cell r="K265">
            <v>245</v>
          </cell>
        </row>
        <row r="266">
          <cell r="B266">
            <v>89.38</v>
          </cell>
          <cell r="K266">
            <v>246</v>
          </cell>
        </row>
        <row r="267">
          <cell r="B267">
            <v>89.42</v>
          </cell>
          <cell r="K267">
            <v>246</v>
          </cell>
        </row>
        <row r="268">
          <cell r="B268">
            <v>89.45</v>
          </cell>
          <cell r="K268">
            <v>246</v>
          </cell>
        </row>
        <row r="269">
          <cell r="B269">
            <v>89.52</v>
          </cell>
          <cell r="K269">
            <v>247</v>
          </cell>
        </row>
        <row r="270">
          <cell r="B270">
            <v>89.67</v>
          </cell>
          <cell r="K270">
            <v>247</v>
          </cell>
        </row>
        <row r="271">
          <cell r="B271">
            <v>89.84</v>
          </cell>
          <cell r="K271">
            <v>247</v>
          </cell>
        </row>
        <row r="272">
          <cell r="B272">
            <v>89.85</v>
          </cell>
          <cell r="K272">
            <v>247</v>
          </cell>
        </row>
        <row r="273">
          <cell r="B273">
            <v>89.86</v>
          </cell>
          <cell r="K273">
            <v>247</v>
          </cell>
        </row>
        <row r="274">
          <cell r="B274">
            <v>89.93</v>
          </cell>
          <cell r="K274">
            <v>248</v>
          </cell>
        </row>
        <row r="275">
          <cell r="B275">
            <v>89.99</v>
          </cell>
          <cell r="K275">
            <v>248</v>
          </cell>
        </row>
        <row r="276">
          <cell r="B276">
            <v>90.08</v>
          </cell>
          <cell r="K276">
            <v>248</v>
          </cell>
        </row>
        <row r="277">
          <cell r="B277">
            <v>90.12</v>
          </cell>
          <cell r="K277">
            <v>248</v>
          </cell>
        </row>
        <row r="278">
          <cell r="B278">
            <v>90.16</v>
          </cell>
          <cell r="K278">
            <v>249</v>
          </cell>
        </row>
        <row r="279">
          <cell r="B279">
            <v>90.16</v>
          </cell>
          <cell r="K279">
            <v>250</v>
          </cell>
        </row>
        <row r="280">
          <cell r="B280">
            <v>90.47</v>
          </cell>
          <cell r="K280">
            <v>250</v>
          </cell>
        </row>
        <row r="281">
          <cell r="B281">
            <v>90.72</v>
          </cell>
          <cell r="K281">
            <v>255</v>
          </cell>
        </row>
      </sheetData>
      <sheetData sheetId="7">
        <row r="19">
          <cell r="B19">
            <v>68.66</v>
          </cell>
          <cell r="M19">
            <v>160</v>
          </cell>
        </row>
        <row r="20">
          <cell r="B20">
            <v>68.87</v>
          </cell>
          <cell r="M20">
            <v>160</v>
          </cell>
        </row>
        <row r="21">
          <cell r="B21">
            <v>69.08</v>
          </cell>
          <cell r="M21">
            <v>160</v>
          </cell>
        </row>
        <row r="22">
          <cell r="B22">
            <v>69.12</v>
          </cell>
          <cell r="M22">
            <v>160</v>
          </cell>
        </row>
        <row r="23">
          <cell r="B23">
            <v>69.67</v>
          </cell>
          <cell r="M23">
            <v>160</v>
          </cell>
        </row>
        <row r="24">
          <cell r="B24">
            <v>69.83</v>
          </cell>
          <cell r="M24">
            <v>161</v>
          </cell>
        </row>
        <row r="25">
          <cell r="B25">
            <v>70.819999999999993</v>
          </cell>
          <cell r="M25">
            <v>161</v>
          </cell>
        </row>
        <row r="26">
          <cell r="B26">
            <v>70.87</v>
          </cell>
          <cell r="M26">
            <v>161</v>
          </cell>
        </row>
        <row r="27">
          <cell r="B27">
            <v>71.150000000000006</v>
          </cell>
          <cell r="M27">
            <v>163</v>
          </cell>
        </row>
        <row r="28">
          <cell r="B28">
            <v>71.650000000000006</v>
          </cell>
          <cell r="M28">
            <v>163</v>
          </cell>
        </row>
        <row r="29">
          <cell r="B29">
            <v>71.650000000000006</v>
          </cell>
          <cell r="M29">
            <v>164</v>
          </cell>
        </row>
        <row r="30">
          <cell r="B30">
            <v>72.150000000000006</v>
          </cell>
          <cell r="M30">
            <v>165</v>
          </cell>
        </row>
        <row r="31">
          <cell r="B31">
            <v>72.22</v>
          </cell>
          <cell r="M31">
            <v>165</v>
          </cell>
        </row>
        <row r="32">
          <cell r="B32">
            <v>72.63</v>
          </cell>
          <cell r="M32">
            <v>165</v>
          </cell>
        </row>
        <row r="33">
          <cell r="B33">
            <v>72.87</v>
          </cell>
          <cell r="M33">
            <v>165</v>
          </cell>
        </row>
        <row r="34">
          <cell r="B34">
            <v>72.95</v>
          </cell>
          <cell r="M34">
            <v>165</v>
          </cell>
        </row>
        <row r="35">
          <cell r="B35">
            <v>73.12</v>
          </cell>
          <cell r="M35">
            <v>165</v>
          </cell>
        </row>
        <row r="36">
          <cell r="B36">
            <v>73.260000000000005</v>
          </cell>
          <cell r="M36">
            <v>166</v>
          </cell>
        </row>
        <row r="37">
          <cell r="B37">
            <v>74.12</v>
          </cell>
          <cell r="M37">
            <v>166</v>
          </cell>
        </row>
        <row r="38">
          <cell r="B38">
            <v>74.569999999999993</v>
          </cell>
          <cell r="M38">
            <v>166</v>
          </cell>
        </row>
        <row r="39">
          <cell r="B39">
            <v>74.709999999999994</v>
          </cell>
          <cell r="M39">
            <v>166</v>
          </cell>
        </row>
        <row r="40">
          <cell r="B40">
            <v>74.930000000000007</v>
          </cell>
          <cell r="M40">
            <v>166</v>
          </cell>
        </row>
        <row r="41">
          <cell r="B41">
            <v>75.44</v>
          </cell>
          <cell r="M41">
            <v>166</v>
          </cell>
        </row>
        <row r="42">
          <cell r="B42">
            <v>75.81</v>
          </cell>
          <cell r="M42">
            <v>166</v>
          </cell>
        </row>
        <row r="43">
          <cell r="B43">
            <v>76.17</v>
          </cell>
          <cell r="M43">
            <v>166</v>
          </cell>
        </row>
        <row r="44">
          <cell r="B44">
            <v>76.58</v>
          </cell>
          <cell r="M44">
            <v>167</v>
          </cell>
        </row>
        <row r="45">
          <cell r="B45">
            <v>76.650000000000006</v>
          </cell>
          <cell r="M45">
            <v>167</v>
          </cell>
        </row>
        <row r="46">
          <cell r="B46">
            <v>76.75</v>
          </cell>
          <cell r="M46">
            <v>167</v>
          </cell>
        </row>
        <row r="47">
          <cell r="B47">
            <v>76.94</v>
          </cell>
          <cell r="M47">
            <v>168</v>
          </cell>
        </row>
        <row r="48">
          <cell r="B48">
            <v>77.03</v>
          </cell>
          <cell r="M48">
            <v>168</v>
          </cell>
        </row>
        <row r="49">
          <cell r="B49">
            <v>77.2</v>
          </cell>
          <cell r="M49">
            <v>168</v>
          </cell>
        </row>
        <row r="50">
          <cell r="B50">
            <v>77.36</v>
          </cell>
          <cell r="M50">
            <v>169</v>
          </cell>
        </row>
        <row r="51">
          <cell r="B51">
            <v>77.56</v>
          </cell>
          <cell r="M51">
            <v>169</v>
          </cell>
        </row>
        <row r="52">
          <cell r="B52">
            <v>77.760000000000005</v>
          </cell>
          <cell r="M52">
            <v>169</v>
          </cell>
        </row>
        <row r="53">
          <cell r="B53">
            <v>77.77</v>
          </cell>
          <cell r="M53">
            <v>169</v>
          </cell>
        </row>
        <row r="54">
          <cell r="B54">
            <v>78.349999999999994</v>
          </cell>
          <cell r="M54">
            <v>170</v>
          </cell>
        </row>
        <row r="55">
          <cell r="B55">
            <v>78.489999999999995</v>
          </cell>
          <cell r="M55">
            <v>170</v>
          </cell>
        </row>
        <row r="56">
          <cell r="B56">
            <v>78.739999999999995</v>
          </cell>
          <cell r="M56">
            <v>170</v>
          </cell>
        </row>
        <row r="57">
          <cell r="B57">
            <v>78.81</v>
          </cell>
          <cell r="M57">
            <v>170</v>
          </cell>
        </row>
        <row r="58">
          <cell r="B58">
            <v>78.87</v>
          </cell>
          <cell r="M58">
            <v>170</v>
          </cell>
        </row>
        <row r="59">
          <cell r="B59">
            <v>78.930000000000007</v>
          </cell>
          <cell r="M59">
            <v>170</v>
          </cell>
        </row>
        <row r="60">
          <cell r="B60">
            <v>79.03</v>
          </cell>
          <cell r="M60">
            <v>170</v>
          </cell>
        </row>
        <row r="61">
          <cell r="B61">
            <v>79.19</v>
          </cell>
          <cell r="M61">
            <v>171</v>
          </cell>
        </row>
        <row r="62">
          <cell r="B62">
            <v>79.2</v>
          </cell>
          <cell r="M62">
            <v>171</v>
          </cell>
        </row>
        <row r="63">
          <cell r="B63">
            <v>79.42</v>
          </cell>
          <cell r="M63">
            <v>172</v>
          </cell>
        </row>
        <row r="64">
          <cell r="B64">
            <v>79.61</v>
          </cell>
          <cell r="M64">
            <v>172</v>
          </cell>
        </row>
        <row r="65">
          <cell r="B65">
            <v>79.75</v>
          </cell>
          <cell r="M65">
            <v>172</v>
          </cell>
        </row>
        <row r="66">
          <cell r="B66">
            <v>79.75</v>
          </cell>
          <cell r="M66">
            <v>172</v>
          </cell>
        </row>
        <row r="67">
          <cell r="B67">
            <v>79.89</v>
          </cell>
          <cell r="M67">
            <v>172</v>
          </cell>
        </row>
        <row r="68">
          <cell r="B68">
            <v>79.97</v>
          </cell>
          <cell r="M68">
            <v>172</v>
          </cell>
        </row>
        <row r="69">
          <cell r="B69">
            <v>79.98</v>
          </cell>
          <cell r="M69">
            <v>172</v>
          </cell>
        </row>
        <row r="70">
          <cell r="B70">
            <v>80.099999999999994</v>
          </cell>
          <cell r="M70">
            <v>172</v>
          </cell>
        </row>
        <row r="71">
          <cell r="B71">
            <v>80.12</v>
          </cell>
          <cell r="M71">
            <v>172</v>
          </cell>
        </row>
        <row r="72">
          <cell r="B72">
            <v>80.260000000000005</v>
          </cell>
          <cell r="M72">
            <v>173</v>
          </cell>
        </row>
        <row r="73">
          <cell r="B73">
            <v>80.319999999999993</v>
          </cell>
          <cell r="M73">
            <v>173</v>
          </cell>
        </row>
        <row r="74">
          <cell r="B74">
            <v>80.33</v>
          </cell>
          <cell r="M74">
            <v>173</v>
          </cell>
        </row>
        <row r="75">
          <cell r="B75">
            <v>80.58</v>
          </cell>
          <cell r="M75">
            <v>173</v>
          </cell>
        </row>
        <row r="76">
          <cell r="B76">
            <v>80.59</v>
          </cell>
          <cell r="M76">
            <v>173</v>
          </cell>
        </row>
        <row r="77">
          <cell r="B77">
            <v>80.75</v>
          </cell>
          <cell r="M77">
            <v>173</v>
          </cell>
        </row>
        <row r="78">
          <cell r="B78">
            <v>80.760000000000005</v>
          </cell>
          <cell r="M78">
            <v>173</v>
          </cell>
        </row>
        <row r="79">
          <cell r="B79">
            <v>80.78</v>
          </cell>
          <cell r="M79">
            <v>174</v>
          </cell>
        </row>
        <row r="80">
          <cell r="B80">
            <v>80.78</v>
          </cell>
          <cell r="M80">
            <v>174</v>
          </cell>
        </row>
        <row r="81">
          <cell r="B81">
            <v>80.790000000000006</v>
          </cell>
          <cell r="M81">
            <v>174</v>
          </cell>
        </row>
        <row r="82">
          <cell r="B82">
            <v>80.83</v>
          </cell>
          <cell r="M82">
            <v>174</v>
          </cell>
        </row>
        <row r="83">
          <cell r="B83">
            <v>80.89</v>
          </cell>
          <cell r="M83">
            <v>174</v>
          </cell>
        </row>
        <row r="84">
          <cell r="B84">
            <v>80.92</v>
          </cell>
          <cell r="M84">
            <v>174</v>
          </cell>
        </row>
        <row r="85">
          <cell r="B85">
            <v>81.02</v>
          </cell>
          <cell r="M85">
            <v>175</v>
          </cell>
        </row>
        <row r="86">
          <cell r="B86">
            <v>81.08</v>
          </cell>
          <cell r="M86">
            <v>175</v>
          </cell>
        </row>
        <row r="87">
          <cell r="B87">
            <v>81.209999999999994</v>
          </cell>
          <cell r="M87">
            <v>175</v>
          </cell>
        </row>
        <row r="88">
          <cell r="B88">
            <v>81.209999999999994</v>
          </cell>
          <cell r="M88">
            <v>175</v>
          </cell>
        </row>
        <row r="89">
          <cell r="B89">
            <v>81.25</v>
          </cell>
          <cell r="M89">
            <v>175</v>
          </cell>
        </row>
        <row r="90">
          <cell r="B90">
            <v>81.319999999999993</v>
          </cell>
          <cell r="M90">
            <v>175</v>
          </cell>
        </row>
        <row r="91">
          <cell r="B91">
            <v>81.42</v>
          </cell>
          <cell r="M91">
            <v>175</v>
          </cell>
        </row>
        <row r="92">
          <cell r="B92">
            <v>81.459999999999994</v>
          </cell>
          <cell r="M92">
            <v>175</v>
          </cell>
        </row>
        <row r="93">
          <cell r="B93">
            <v>81.47</v>
          </cell>
          <cell r="M93">
            <v>175</v>
          </cell>
        </row>
        <row r="94">
          <cell r="B94">
            <v>81.540000000000006</v>
          </cell>
          <cell r="M94">
            <v>175</v>
          </cell>
        </row>
        <row r="95">
          <cell r="B95">
            <v>81.569999999999993</v>
          </cell>
          <cell r="M95">
            <v>175</v>
          </cell>
        </row>
        <row r="96">
          <cell r="B96">
            <v>81.599999999999994</v>
          </cell>
          <cell r="M96">
            <v>175</v>
          </cell>
        </row>
        <row r="97">
          <cell r="B97">
            <v>81.62</v>
          </cell>
          <cell r="M97">
            <v>175</v>
          </cell>
        </row>
        <row r="98">
          <cell r="B98">
            <v>81.709999999999994</v>
          </cell>
          <cell r="M98">
            <v>175</v>
          </cell>
        </row>
        <row r="99">
          <cell r="B99">
            <v>81.78</v>
          </cell>
          <cell r="M99">
            <v>175</v>
          </cell>
        </row>
        <row r="100">
          <cell r="B100">
            <v>81.790000000000006</v>
          </cell>
          <cell r="M100">
            <v>175</v>
          </cell>
        </row>
        <row r="101">
          <cell r="B101">
            <v>81.819999999999993</v>
          </cell>
          <cell r="M101">
            <v>175</v>
          </cell>
        </row>
        <row r="102">
          <cell r="B102">
            <v>81.84</v>
          </cell>
          <cell r="M102">
            <v>175</v>
          </cell>
        </row>
        <row r="103">
          <cell r="B103">
            <v>81.84</v>
          </cell>
          <cell r="M103">
            <v>176</v>
          </cell>
        </row>
        <row r="104">
          <cell r="B104">
            <v>81.94</v>
          </cell>
          <cell r="M104">
            <v>176</v>
          </cell>
        </row>
        <row r="105">
          <cell r="B105">
            <v>81.97</v>
          </cell>
          <cell r="M105">
            <v>176</v>
          </cell>
        </row>
        <row r="106">
          <cell r="B106">
            <v>82.03</v>
          </cell>
          <cell r="M106">
            <v>176</v>
          </cell>
        </row>
        <row r="107">
          <cell r="B107">
            <v>82.09</v>
          </cell>
          <cell r="M107">
            <v>176</v>
          </cell>
        </row>
        <row r="108">
          <cell r="B108">
            <v>82.14</v>
          </cell>
          <cell r="M108">
            <v>176</v>
          </cell>
        </row>
        <row r="109">
          <cell r="B109">
            <v>82.3</v>
          </cell>
          <cell r="M109">
            <v>176</v>
          </cell>
        </row>
        <row r="110">
          <cell r="B110">
            <v>82.42</v>
          </cell>
          <cell r="M110">
            <v>176</v>
          </cell>
        </row>
        <row r="111">
          <cell r="B111">
            <v>82.58</v>
          </cell>
          <cell r="M111">
            <v>176</v>
          </cell>
        </row>
        <row r="112">
          <cell r="B112">
            <v>82.58</v>
          </cell>
          <cell r="M112">
            <v>177</v>
          </cell>
        </row>
        <row r="113">
          <cell r="B113">
            <v>82.64</v>
          </cell>
          <cell r="M113">
            <v>177</v>
          </cell>
        </row>
        <row r="114">
          <cell r="B114">
            <v>82.66</v>
          </cell>
          <cell r="M114">
            <v>177</v>
          </cell>
        </row>
        <row r="115">
          <cell r="B115">
            <v>82.75</v>
          </cell>
          <cell r="M115">
            <v>177</v>
          </cell>
        </row>
        <row r="116">
          <cell r="B116">
            <v>82.75</v>
          </cell>
          <cell r="M116">
            <v>178</v>
          </cell>
        </row>
        <row r="117">
          <cell r="B117">
            <v>82.87</v>
          </cell>
          <cell r="M117">
            <v>178</v>
          </cell>
        </row>
        <row r="118">
          <cell r="B118">
            <v>82.92</v>
          </cell>
          <cell r="M118">
            <v>178</v>
          </cell>
        </row>
        <row r="119">
          <cell r="B119">
            <v>82.98</v>
          </cell>
          <cell r="M119">
            <v>178</v>
          </cell>
        </row>
        <row r="120">
          <cell r="B120">
            <v>83</v>
          </cell>
          <cell r="M120">
            <v>178</v>
          </cell>
        </row>
        <row r="121">
          <cell r="B121">
            <v>83.04</v>
          </cell>
          <cell r="M121">
            <v>179</v>
          </cell>
        </row>
        <row r="122">
          <cell r="B122">
            <v>83.09</v>
          </cell>
          <cell r="M122">
            <v>179</v>
          </cell>
        </row>
        <row r="123">
          <cell r="B123">
            <v>83.37</v>
          </cell>
          <cell r="M123">
            <v>179</v>
          </cell>
        </row>
        <row r="124">
          <cell r="B124">
            <v>83.4</v>
          </cell>
          <cell r="M124">
            <v>179</v>
          </cell>
        </row>
        <row r="125">
          <cell r="B125">
            <v>83.43</v>
          </cell>
          <cell r="M125">
            <v>179</v>
          </cell>
        </row>
        <row r="126">
          <cell r="B126">
            <v>83.5</v>
          </cell>
          <cell r="M126">
            <v>179</v>
          </cell>
        </row>
        <row r="127">
          <cell r="B127">
            <v>83.53</v>
          </cell>
          <cell r="M127">
            <v>179</v>
          </cell>
        </row>
        <row r="128">
          <cell r="B128">
            <v>83.53</v>
          </cell>
          <cell r="M128">
            <v>180</v>
          </cell>
        </row>
        <row r="129">
          <cell r="B129">
            <v>83.53</v>
          </cell>
          <cell r="M129">
            <v>180</v>
          </cell>
        </row>
        <row r="130">
          <cell r="B130">
            <v>83.66</v>
          </cell>
          <cell r="M130">
            <v>180</v>
          </cell>
        </row>
        <row r="131">
          <cell r="B131">
            <v>83.66</v>
          </cell>
          <cell r="M131">
            <v>180</v>
          </cell>
        </row>
        <row r="132">
          <cell r="B132">
            <v>83.66</v>
          </cell>
          <cell r="M132">
            <v>180</v>
          </cell>
        </row>
        <row r="133">
          <cell r="B133">
            <v>83.66</v>
          </cell>
          <cell r="M133">
            <v>180</v>
          </cell>
        </row>
        <row r="134">
          <cell r="B134">
            <v>83.7</v>
          </cell>
          <cell r="M134">
            <v>180</v>
          </cell>
        </row>
        <row r="135">
          <cell r="B135">
            <v>83.71</v>
          </cell>
          <cell r="M135">
            <v>180</v>
          </cell>
        </row>
        <row r="136">
          <cell r="B136">
            <v>83.8</v>
          </cell>
          <cell r="M136">
            <v>180</v>
          </cell>
        </row>
        <row r="137">
          <cell r="B137">
            <v>83.89</v>
          </cell>
          <cell r="M137">
            <v>180</v>
          </cell>
        </row>
        <row r="138">
          <cell r="B138">
            <v>84.05</v>
          </cell>
          <cell r="M138">
            <v>180</v>
          </cell>
        </row>
        <row r="139">
          <cell r="B139">
            <v>84.05</v>
          </cell>
          <cell r="M139">
            <v>180</v>
          </cell>
        </row>
        <row r="140">
          <cell r="B140">
            <v>84.18</v>
          </cell>
          <cell r="M140">
            <v>180</v>
          </cell>
        </row>
        <row r="141">
          <cell r="B141">
            <v>84.26</v>
          </cell>
          <cell r="M141">
            <v>180</v>
          </cell>
        </row>
        <row r="142">
          <cell r="B142">
            <v>84.33</v>
          </cell>
          <cell r="M142">
            <v>180</v>
          </cell>
        </row>
        <row r="143">
          <cell r="B143">
            <v>84.38</v>
          </cell>
          <cell r="M143">
            <v>180</v>
          </cell>
        </row>
        <row r="144">
          <cell r="B144">
            <v>84.43</v>
          </cell>
          <cell r="M144">
            <v>181</v>
          </cell>
        </row>
        <row r="145">
          <cell r="B145">
            <v>84.61</v>
          </cell>
          <cell r="M145">
            <v>181</v>
          </cell>
        </row>
        <row r="146">
          <cell r="B146">
            <v>84.66</v>
          </cell>
          <cell r="M146">
            <v>181</v>
          </cell>
        </row>
        <row r="147">
          <cell r="B147">
            <v>84.75</v>
          </cell>
          <cell r="M147">
            <v>181</v>
          </cell>
        </row>
        <row r="148">
          <cell r="B148">
            <v>84.75</v>
          </cell>
          <cell r="M148">
            <v>181</v>
          </cell>
        </row>
        <row r="149">
          <cell r="B149">
            <v>84.86</v>
          </cell>
          <cell r="M149">
            <v>181</v>
          </cell>
        </row>
        <row r="150">
          <cell r="B150">
            <v>84.86</v>
          </cell>
          <cell r="M150">
            <v>182</v>
          </cell>
        </row>
        <row r="151">
          <cell r="B151">
            <v>84.9</v>
          </cell>
          <cell r="M151">
            <v>182</v>
          </cell>
        </row>
        <row r="152">
          <cell r="B152">
            <v>84.93</v>
          </cell>
          <cell r="M152">
            <v>183</v>
          </cell>
        </row>
        <row r="153">
          <cell r="B153">
            <v>84.94</v>
          </cell>
          <cell r="M153">
            <v>184</v>
          </cell>
        </row>
        <row r="154">
          <cell r="B154">
            <v>84.94</v>
          </cell>
          <cell r="M154">
            <v>184</v>
          </cell>
        </row>
        <row r="155">
          <cell r="B155">
            <v>84.96</v>
          </cell>
          <cell r="M155">
            <v>184</v>
          </cell>
        </row>
        <row r="156">
          <cell r="B156">
            <v>84.96</v>
          </cell>
          <cell r="M156">
            <v>184</v>
          </cell>
        </row>
        <row r="157">
          <cell r="B157">
            <v>85.18</v>
          </cell>
          <cell r="M157">
            <v>185</v>
          </cell>
        </row>
        <row r="158">
          <cell r="B158">
            <v>85.2</v>
          </cell>
          <cell r="M158">
            <v>185</v>
          </cell>
        </row>
        <row r="159">
          <cell r="B159">
            <v>85.2</v>
          </cell>
          <cell r="M159">
            <v>185</v>
          </cell>
        </row>
        <row r="160">
          <cell r="B160">
            <v>85.21</v>
          </cell>
          <cell r="M160">
            <v>185</v>
          </cell>
        </row>
        <row r="161">
          <cell r="B161">
            <v>85.22</v>
          </cell>
          <cell r="M161">
            <v>185</v>
          </cell>
        </row>
        <row r="162">
          <cell r="B162">
            <v>85.26</v>
          </cell>
          <cell r="M162">
            <v>185</v>
          </cell>
        </row>
        <row r="163">
          <cell r="B163">
            <v>85.29</v>
          </cell>
          <cell r="M163">
            <v>185</v>
          </cell>
        </row>
        <row r="164">
          <cell r="B164">
            <v>85.5</v>
          </cell>
          <cell r="M164">
            <v>186</v>
          </cell>
        </row>
        <row r="165">
          <cell r="B165">
            <v>85.51</v>
          </cell>
          <cell r="M165">
            <v>186</v>
          </cell>
        </row>
        <row r="166">
          <cell r="B166">
            <v>85.59</v>
          </cell>
          <cell r="M166">
            <v>186</v>
          </cell>
        </row>
        <row r="167">
          <cell r="B167">
            <v>85.59</v>
          </cell>
          <cell r="M167">
            <v>188</v>
          </cell>
        </row>
        <row r="168">
          <cell r="B168">
            <v>85.6</v>
          </cell>
          <cell r="M168">
            <v>188</v>
          </cell>
        </row>
        <row r="169">
          <cell r="B169">
            <v>85.69</v>
          </cell>
          <cell r="M169">
            <v>188</v>
          </cell>
        </row>
        <row r="170">
          <cell r="B170">
            <v>85.83</v>
          </cell>
          <cell r="M170">
            <v>188</v>
          </cell>
        </row>
        <row r="171">
          <cell r="B171">
            <v>85.91</v>
          </cell>
          <cell r="M171">
            <v>189</v>
          </cell>
        </row>
        <row r="172">
          <cell r="B172">
            <v>85.95</v>
          </cell>
          <cell r="M172">
            <v>189</v>
          </cell>
        </row>
        <row r="173">
          <cell r="B173">
            <v>86</v>
          </cell>
          <cell r="M173">
            <v>189</v>
          </cell>
        </row>
        <row r="174">
          <cell r="B174">
            <v>86.1</v>
          </cell>
          <cell r="M174">
            <v>189</v>
          </cell>
        </row>
        <row r="175">
          <cell r="B175">
            <v>86.15</v>
          </cell>
          <cell r="M175">
            <v>189</v>
          </cell>
        </row>
        <row r="176">
          <cell r="B176">
            <v>86.22</v>
          </cell>
          <cell r="M176">
            <v>189</v>
          </cell>
        </row>
        <row r="177">
          <cell r="B177">
            <v>86.35</v>
          </cell>
          <cell r="M177">
            <v>189</v>
          </cell>
        </row>
        <row r="178">
          <cell r="B178">
            <v>86.42</v>
          </cell>
          <cell r="M178">
            <v>189</v>
          </cell>
        </row>
        <row r="179">
          <cell r="B179">
            <v>86.49</v>
          </cell>
          <cell r="M179">
            <v>189</v>
          </cell>
        </row>
        <row r="180">
          <cell r="B180">
            <v>86.5</v>
          </cell>
          <cell r="M180">
            <v>189</v>
          </cell>
        </row>
        <row r="181">
          <cell r="B181">
            <v>86.51</v>
          </cell>
          <cell r="M181">
            <v>190</v>
          </cell>
        </row>
        <row r="182">
          <cell r="B182">
            <v>86.53</v>
          </cell>
          <cell r="M182">
            <v>190</v>
          </cell>
        </row>
        <row r="183">
          <cell r="B183">
            <v>86.53</v>
          </cell>
          <cell r="M183">
            <v>190</v>
          </cell>
        </row>
        <row r="184">
          <cell r="B184">
            <v>86.59</v>
          </cell>
          <cell r="M184">
            <v>190</v>
          </cell>
        </row>
        <row r="185">
          <cell r="B185">
            <v>86.62</v>
          </cell>
          <cell r="M185">
            <v>190</v>
          </cell>
        </row>
        <row r="186">
          <cell r="B186">
            <v>86.62</v>
          </cell>
          <cell r="M186">
            <v>191</v>
          </cell>
        </row>
        <row r="187">
          <cell r="B187">
            <v>86.62</v>
          </cell>
          <cell r="M187">
            <v>191</v>
          </cell>
        </row>
        <row r="188">
          <cell r="B188">
            <v>86.72</v>
          </cell>
          <cell r="M188">
            <v>191</v>
          </cell>
        </row>
        <row r="189">
          <cell r="B189">
            <v>86.76</v>
          </cell>
          <cell r="M189">
            <v>191</v>
          </cell>
        </row>
        <row r="190">
          <cell r="B190">
            <v>86.8</v>
          </cell>
          <cell r="M190">
            <v>191</v>
          </cell>
        </row>
        <row r="191">
          <cell r="B191">
            <v>86.81</v>
          </cell>
          <cell r="M191">
            <v>191</v>
          </cell>
        </row>
        <row r="192">
          <cell r="B192">
            <v>86.85</v>
          </cell>
          <cell r="M192">
            <v>191</v>
          </cell>
        </row>
        <row r="193">
          <cell r="B193">
            <v>86.87</v>
          </cell>
          <cell r="M193">
            <v>191</v>
          </cell>
        </row>
        <row r="194">
          <cell r="B194">
            <v>87.02</v>
          </cell>
          <cell r="M194">
            <v>191</v>
          </cell>
        </row>
        <row r="195">
          <cell r="B195">
            <v>87.06</v>
          </cell>
          <cell r="M195">
            <v>191</v>
          </cell>
        </row>
        <row r="196">
          <cell r="B196">
            <v>87.08</v>
          </cell>
          <cell r="M196">
            <v>191</v>
          </cell>
        </row>
        <row r="197">
          <cell r="B197">
            <v>87.12</v>
          </cell>
          <cell r="M197">
            <v>191</v>
          </cell>
        </row>
        <row r="198">
          <cell r="B198">
            <v>87.16</v>
          </cell>
          <cell r="M198">
            <v>191</v>
          </cell>
        </row>
        <row r="199">
          <cell r="B199">
            <v>87.17</v>
          </cell>
          <cell r="M199">
            <v>191</v>
          </cell>
        </row>
        <row r="200">
          <cell r="B200">
            <v>87.2</v>
          </cell>
          <cell r="M200">
            <v>191</v>
          </cell>
        </row>
        <row r="201">
          <cell r="B201">
            <v>87.24</v>
          </cell>
          <cell r="M201">
            <v>191</v>
          </cell>
        </row>
        <row r="202">
          <cell r="B202">
            <v>87.24</v>
          </cell>
          <cell r="M202">
            <v>191</v>
          </cell>
        </row>
        <row r="203">
          <cell r="B203">
            <v>87.35</v>
          </cell>
          <cell r="M203">
            <v>192</v>
          </cell>
        </row>
        <row r="204">
          <cell r="B204">
            <v>87.39</v>
          </cell>
          <cell r="M204">
            <v>192</v>
          </cell>
        </row>
        <row r="205">
          <cell r="B205">
            <v>87.43</v>
          </cell>
          <cell r="M205">
            <v>192</v>
          </cell>
        </row>
        <row r="206">
          <cell r="B206">
            <v>87.43</v>
          </cell>
          <cell r="M206">
            <v>192</v>
          </cell>
        </row>
        <row r="207">
          <cell r="B207">
            <v>87.46</v>
          </cell>
          <cell r="M207">
            <v>192</v>
          </cell>
        </row>
        <row r="208">
          <cell r="B208">
            <v>87.57</v>
          </cell>
          <cell r="M208">
            <v>192</v>
          </cell>
        </row>
        <row r="209">
          <cell r="B209">
            <v>87.6</v>
          </cell>
          <cell r="M209">
            <v>193</v>
          </cell>
        </row>
        <row r="210">
          <cell r="B210">
            <v>87.65</v>
          </cell>
          <cell r="M210">
            <v>193</v>
          </cell>
        </row>
        <row r="211">
          <cell r="B211">
            <v>87.71</v>
          </cell>
          <cell r="M211">
            <v>193</v>
          </cell>
        </row>
        <row r="212">
          <cell r="B212">
            <v>87.73</v>
          </cell>
          <cell r="M212">
            <v>193</v>
          </cell>
        </row>
        <row r="213">
          <cell r="B213">
            <v>87.76</v>
          </cell>
          <cell r="M213">
            <v>193</v>
          </cell>
        </row>
        <row r="214">
          <cell r="B214">
            <v>87.76</v>
          </cell>
          <cell r="M214">
            <v>193</v>
          </cell>
        </row>
        <row r="215">
          <cell r="B215">
            <v>87.79</v>
          </cell>
          <cell r="M215">
            <v>193</v>
          </cell>
        </row>
        <row r="216">
          <cell r="B216">
            <v>87.8</v>
          </cell>
          <cell r="M216">
            <v>193</v>
          </cell>
        </row>
        <row r="217">
          <cell r="B217">
            <v>87.81</v>
          </cell>
          <cell r="M217">
            <v>193</v>
          </cell>
        </row>
        <row r="218">
          <cell r="B218">
            <v>87.81</v>
          </cell>
          <cell r="M218">
            <v>193</v>
          </cell>
        </row>
        <row r="219">
          <cell r="B219">
            <v>87.82</v>
          </cell>
          <cell r="M219">
            <v>193</v>
          </cell>
        </row>
        <row r="220">
          <cell r="B220">
            <v>87.86</v>
          </cell>
          <cell r="M220">
            <v>193</v>
          </cell>
        </row>
        <row r="221">
          <cell r="B221">
            <v>87.87</v>
          </cell>
          <cell r="M221">
            <v>193</v>
          </cell>
        </row>
        <row r="222">
          <cell r="B222">
            <v>87.89</v>
          </cell>
          <cell r="M222">
            <v>194</v>
          </cell>
        </row>
        <row r="223">
          <cell r="B223">
            <v>87.92</v>
          </cell>
          <cell r="M223">
            <v>194</v>
          </cell>
        </row>
        <row r="224">
          <cell r="B224">
            <v>87.95</v>
          </cell>
          <cell r="M224">
            <v>194</v>
          </cell>
        </row>
        <row r="225">
          <cell r="B225">
            <v>88.04</v>
          </cell>
          <cell r="M225">
            <v>194</v>
          </cell>
        </row>
        <row r="226">
          <cell r="B226">
            <v>88.1</v>
          </cell>
          <cell r="M226">
            <v>194</v>
          </cell>
        </row>
        <row r="227">
          <cell r="B227">
            <v>88.22</v>
          </cell>
          <cell r="M227">
            <v>194</v>
          </cell>
        </row>
        <row r="228">
          <cell r="B228">
            <v>88.3</v>
          </cell>
          <cell r="M228">
            <v>194</v>
          </cell>
        </row>
        <row r="229">
          <cell r="B229">
            <v>88.38</v>
          </cell>
          <cell r="M229">
            <v>194</v>
          </cell>
        </row>
        <row r="230">
          <cell r="B230">
            <v>88.45</v>
          </cell>
          <cell r="M230">
            <v>194</v>
          </cell>
        </row>
        <row r="231">
          <cell r="B231">
            <v>88.47</v>
          </cell>
          <cell r="M231">
            <v>194</v>
          </cell>
        </row>
        <row r="232">
          <cell r="B232">
            <v>88.5</v>
          </cell>
          <cell r="M232">
            <v>194</v>
          </cell>
        </row>
        <row r="233">
          <cell r="B233">
            <v>88.53</v>
          </cell>
          <cell r="M233">
            <v>194</v>
          </cell>
        </row>
        <row r="234">
          <cell r="B234">
            <v>88.57</v>
          </cell>
          <cell r="M234">
            <v>194</v>
          </cell>
        </row>
        <row r="235">
          <cell r="B235">
            <v>88.62</v>
          </cell>
          <cell r="M235">
            <v>195</v>
          </cell>
        </row>
        <row r="236">
          <cell r="B236">
            <v>88.69</v>
          </cell>
          <cell r="M236">
            <v>195</v>
          </cell>
        </row>
        <row r="237">
          <cell r="B237">
            <v>88.77</v>
          </cell>
          <cell r="M237">
            <v>195</v>
          </cell>
        </row>
        <row r="238">
          <cell r="B238">
            <v>88.78</v>
          </cell>
          <cell r="M238">
            <v>195</v>
          </cell>
        </row>
        <row r="239">
          <cell r="B239">
            <v>88.82</v>
          </cell>
          <cell r="M239">
            <v>195</v>
          </cell>
        </row>
        <row r="240">
          <cell r="B240">
            <v>88.86</v>
          </cell>
          <cell r="M240">
            <v>195</v>
          </cell>
        </row>
        <row r="241">
          <cell r="B241">
            <v>88.87</v>
          </cell>
          <cell r="M241">
            <v>195</v>
          </cell>
        </row>
        <row r="242">
          <cell r="B242">
            <v>88.87</v>
          </cell>
          <cell r="M242">
            <v>195</v>
          </cell>
        </row>
        <row r="243">
          <cell r="B243">
            <v>88.9</v>
          </cell>
          <cell r="M243">
            <v>195</v>
          </cell>
        </row>
        <row r="244">
          <cell r="B244">
            <v>88.9</v>
          </cell>
          <cell r="M244">
            <v>195</v>
          </cell>
        </row>
        <row r="245">
          <cell r="B245">
            <v>88.91</v>
          </cell>
          <cell r="M245">
            <v>195</v>
          </cell>
        </row>
        <row r="246">
          <cell r="B246">
            <v>88.94</v>
          </cell>
          <cell r="M246">
            <v>195</v>
          </cell>
        </row>
        <row r="247">
          <cell r="B247">
            <v>88.98</v>
          </cell>
          <cell r="M247">
            <v>196</v>
          </cell>
        </row>
        <row r="248">
          <cell r="B248">
            <v>89.05</v>
          </cell>
          <cell r="M248">
            <v>196</v>
          </cell>
        </row>
        <row r="249">
          <cell r="B249">
            <v>89.06</v>
          </cell>
          <cell r="M249">
            <v>196</v>
          </cell>
        </row>
        <row r="250">
          <cell r="B250">
            <v>89.1</v>
          </cell>
          <cell r="M250">
            <v>196</v>
          </cell>
        </row>
        <row r="251">
          <cell r="B251">
            <v>89.11</v>
          </cell>
          <cell r="M251">
            <v>196</v>
          </cell>
        </row>
        <row r="252">
          <cell r="B252">
            <v>89.14</v>
          </cell>
          <cell r="M252">
            <v>196</v>
          </cell>
        </row>
        <row r="253">
          <cell r="B253">
            <v>89.16</v>
          </cell>
          <cell r="M253">
            <v>196</v>
          </cell>
        </row>
        <row r="254">
          <cell r="B254">
            <v>89.2</v>
          </cell>
          <cell r="M254">
            <v>196</v>
          </cell>
        </row>
        <row r="255">
          <cell r="B255">
            <v>89.2</v>
          </cell>
          <cell r="M255">
            <v>196</v>
          </cell>
        </row>
        <row r="256">
          <cell r="B256">
            <v>89.2</v>
          </cell>
          <cell r="M256">
            <v>196</v>
          </cell>
        </row>
        <row r="257">
          <cell r="B257">
            <v>89.21</v>
          </cell>
          <cell r="M257">
            <v>196</v>
          </cell>
        </row>
        <row r="258">
          <cell r="B258">
            <v>89.22</v>
          </cell>
          <cell r="M258">
            <v>196</v>
          </cell>
        </row>
        <row r="259">
          <cell r="B259">
            <v>89.27</v>
          </cell>
          <cell r="M259">
            <v>197</v>
          </cell>
        </row>
        <row r="260">
          <cell r="B260">
            <v>89.27</v>
          </cell>
          <cell r="M260">
            <v>197</v>
          </cell>
        </row>
        <row r="261">
          <cell r="B261">
            <v>89.28</v>
          </cell>
          <cell r="M261">
            <v>197</v>
          </cell>
        </row>
        <row r="262">
          <cell r="B262">
            <v>89.32</v>
          </cell>
          <cell r="M262">
            <v>197</v>
          </cell>
        </row>
        <row r="263">
          <cell r="B263">
            <v>89.32</v>
          </cell>
          <cell r="M263">
            <v>197</v>
          </cell>
        </row>
        <row r="264">
          <cell r="B264">
            <v>89.32</v>
          </cell>
          <cell r="M264">
            <v>197</v>
          </cell>
        </row>
        <row r="265">
          <cell r="B265">
            <v>89.34</v>
          </cell>
          <cell r="M265">
            <v>198</v>
          </cell>
        </row>
        <row r="266">
          <cell r="B266">
            <v>89.38</v>
          </cell>
          <cell r="M266">
            <v>198</v>
          </cell>
        </row>
        <row r="267">
          <cell r="B267">
            <v>89.42</v>
          </cell>
          <cell r="M267">
            <v>198</v>
          </cell>
        </row>
        <row r="268">
          <cell r="B268">
            <v>89.45</v>
          </cell>
          <cell r="M268">
            <v>198</v>
          </cell>
        </row>
        <row r="269">
          <cell r="B269">
            <v>89.52</v>
          </cell>
          <cell r="M269">
            <v>198</v>
          </cell>
        </row>
        <row r="270">
          <cell r="B270">
            <v>89.67</v>
          </cell>
          <cell r="M270">
            <v>198</v>
          </cell>
        </row>
        <row r="271">
          <cell r="B271">
            <v>89.84</v>
          </cell>
          <cell r="M271">
            <v>198</v>
          </cell>
        </row>
        <row r="272">
          <cell r="B272">
            <v>89.85</v>
          </cell>
          <cell r="M272">
            <v>198</v>
          </cell>
        </row>
        <row r="273">
          <cell r="B273">
            <v>89.86</v>
          </cell>
          <cell r="M273">
            <v>199</v>
          </cell>
        </row>
        <row r="274">
          <cell r="B274">
            <v>89.93</v>
          </cell>
          <cell r="M274">
            <v>199</v>
          </cell>
        </row>
        <row r="275">
          <cell r="B275">
            <v>89.99</v>
          </cell>
          <cell r="M275">
            <v>199</v>
          </cell>
        </row>
        <row r="276">
          <cell r="B276">
            <v>90.08</v>
          </cell>
          <cell r="M276">
            <v>199</v>
          </cell>
        </row>
        <row r="277">
          <cell r="B277">
            <v>90.12</v>
          </cell>
          <cell r="M277">
            <v>199</v>
          </cell>
        </row>
        <row r="278">
          <cell r="B278">
            <v>90.16</v>
          </cell>
          <cell r="M278">
            <v>200</v>
          </cell>
        </row>
        <row r="279">
          <cell r="B279">
            <v>90.16</v>
          </cell>
          <cell r="M279">
            <v>201</v>
          </cell>
        </row>
        <row r="280">
          <cell r="B280">
            <v>90.47</v>
          </cell>
          <cell r="M280">
            <v>202</v>
          </cell>
        </row>
        <row r="281">
          <cell r="B281">
            <v>90.72</v>
          </cell>
          <cell r="M281">
            <v>205</v>
          </cell>
        </row>
      </sheetData>
      <sheetData sheetId="8">
        <row r="19">
          <cell r="B19">
            <v>68.66</v>
          </cell>
          <cell r="O19">
            <v>52</v>
          </cell>
        </row>
        <row r="20">
          <cell r="B20">
            <v>68.87</v>
          </cell>
          <cell r="O20">
            <v>57</v>
          </cell>
        </row>
        <row r="21">
          <cell r="B21">
            <v>69.08</v>
          </cell>
          <cell r="O21">
            <v>58</v>
          </cell>
        </row>
        <row r="22">
          <cell r="B22">
            <v>69.12</v>
          </cell>
          <cell r="O22">
            <v>58</v>
          </cell>
        </row>
        <row r="23">
          <cell r="B23">
            <v>69.67</v>
          </cell>
          <cell r="O23">
            <v>58</v>
          </cell>
        </row>
        <row r="24">
          <cell r="B24">
            <v>69.83</v>
          </cell>
          <cell r="O24">
            <v>59</v>
          </cell>
        </row>
        <row r="25">
          <cell r="B25">
            <v>70.819999999999993</v>
          </cell>
          <cell r="O25">
            <v>59</v>
          </cell>
        </row>
        <row r="26">
          <cell r="B26">
            <v>70.87</v>
          </cell>
          <cell r="O26">
            <v>59</v>
          </cell>
        </row>
        <row r="27">
          <cell r="B27">
            <v>71.150000000000006</v>
          </cell>
          <cell r="O27">
            <v>59</v>
          </cell>
        </row>
        <row r="28">
          <cell r="B28">
            <v>71.650000000000006</v>
          </cell>
          <cell r="O28">
            <v>59</v>
          </cell>
        </row>
        <row r="29">
          <cell r="B29">
            <v>71.650000000000006</v>
          </cell>
          <cell r="O29">
            <v>59</v>
          </cell>
        </row>
        <row r="30">
          <cell r="B30">
            <v>72.150000000000006</v>
          </cell>
          <cell r="O30">
            <v>59</v>
          </cell>
        </row>
        <row r="31">
          <cell r="B31">
            <v>72.22</v>
          </cell>
          <cell r="O31">
            <v>59</v>
          </cell>
        </row>
        <row r="32">
          <cell r="B32">
            <v>72.63</v>
          </cell>
          <cell r="O32">
            <v>59</v>
          </cell>
        </row>
        <row r="33">
          <cell r="B33">
            <v>72.87</v>
          </cell>
          <cell r="O33">
            <v>59</v>
          </cell>
        </row>
        <row r="34">
          <cell r="B34">
            <v>72.95</v>
          </cell>
          <cell r="O34">
            <v>59</v>
          </cell>
        </row>
        <row r="35">
          <cell r="B35">
            <v>73.12</v>
          </cell>
          <cell r="O35">
            <v>59</v>
          </cell>
        </row>
        <row r="36">
          <cell r="B36">
            <v>73.260000000000005</v>
          </cell>
          <cell r="O36">
            <v>59</v>
          </cell>
        </row>
        <row r="37">
          <cell r="B37">
            <v>74.12</v>
          </cell>
          <cell r="O37">
            <v>59</v>
          </cell>
        </row>
        <row r="38">
          <cell r="B38">
            <v>74.569999999999993</v>
          </cell>
          <cell r="O38">
            <v>59</v>
          </cell>
        </row>
        <row r="39">
          <cell r="B39">
            <v>74.709999999999994</v>
          </cell>
          <cell r="O39">
            <v>60</v>
          </cell>
        </row>
        <row r="40">
          <cell r="B40">
            <v>74.930000000000007</v>
          </cell>
          <cell r="O40">
            <v>60</v>
          </cell>
        </row>
        <row r="41">
          <cell r="B41">
            <v>75.44</v>
          </cell>
          <cell r="O41">
            <v>60</v>
          </cell>
        </row>
        <row r="42">
          <cell r="B42">
            <v>75.81</v>
          </cell>
          <cell r="O42">
            <v>60</v>
          </cell>
        </row>
        <row r="43">
          <cell r="B43">
            <v>76.17</v>
          </cell>
          <cell r="O43">
            <v>60</v>
          </cell>
        </row>
        <row r="44">
          <cell r="B44">
            <v>76.58</v>
          </cell>
          <cell r="O44">
            <v>60</v>
          </cell>
        </row>
        <row r="45">
          <cell r="B45">
            <v>76.650000000000006</v>
          </cell>
          <cell r="O45">
            <v>60</v>
          </cell>
        </row>
        <row r="46">
          <cell r="B46">
            <v>76.75</v>
          </cell>
          <cell r="O46">
            <v>60</v>
          </cell>
        </row>
        <row r="47">
          <cell r="B47">
            <v>76.94</v>
          </cell>
          <cell r="O47">
            <v>60</v>
          </cell>
        </row>
        <row r="48">
          <cell r="B48">
            <v>77.03</v>
          </cell>
          <cell r="O48">
            <v>60</v>
          </cell>
        </row>
        <row r="49">
          <cell r="B49">
            <v>77.2</v>
          </cell>
          <cell r="O49">
            <v>60</v>
          </cell>
        </row>
        <row r="50">
          <cell r="B50">
            <v>77.36</v>
          </cell>
          <cell r="O50">
            <v>60</v>
          </cell>
        </row>
        <row r="51">
          <cell r="B51">
            <v>77.56</v>
          </cell>
          <cell r="O51">
            <v>60</v>
          </cell>
        </row>
        <row r="52">
          <cell r="B52">
            <v>77.760000000000005</v>
          </cell>
          <cell r="O52">
            <v>60</v>
          </cell>
        </row>
        <row r="53">
          <cell r="B53">
            <v>77.77</v>
          </cell>
          <cell r="O53">
            <v>60</v>
          </cell>
        </row>
        <row r="54">
          <cell r="B54">
            <v>78.349999999999994</v>
          </cell>
          <cell r="O54">
            <v>60</v>
          </cell>
        </row>
        <row r="55">
          <cell r="B55">
            <v>78.489999999999995</v>
          </cell>
          <cell r="O55">
            <v>60</v>
          </cell>
        </row>
        <row r="56">
          <cell r="B56">
            <v>78.739999999999995</v>
          </cell>
          <cell r="O56">
            <v>60</v>
          </cell>
        </row>
        <row r="57">
          <cell r="B57">
            <v>78.81</v>
          </cell>
          <cell r="O57">
            <v>60</v>
          </cell>
        </row>
        <row r="58">
          <cell r="B58">
            <v>78.87</v>
          </cell>
          <cell r="O58">
            <v>60</v>
          </cell>
        </row>
        <row r="59">
          <cell r="B59">
            <v>78.930000000000007</v>
          </cell>
          <cell r="O59">
            <v>60</v>
          </cell>
        </row>
        <row r="60">
          <cell r="B60">
            <v>79.03</v>
          </cell>
          <cell r="O60">
            <v>60</v>
          </cell>
        </row>
        <row r="61">
          <cell r="B61">
            <v>79.19</v>
          </cell>
          <cell r="O61">
            <v>60</v>
          </cell>
        </row>
        <row r="62">
          <cell r="B62">
            <v>79.2</v>
          </cell>
          <cell r="O62">
            <v>60</v>
          </cell>
        </row>
        <row r="63">
          <cell r="B63">
            <v>79.42</v>
          </cell>
          <cell r="O63">
            <v>60</v>
          </cell>
        </row>
        <row r="64">
          <cell r="B64">
            <v>79.61</v>
          </cell>
          <cell r="O64">
            <v>60</v>
          </cell>
        </row>
        <row r="65">
          <cell r="B65">
            <v>79.75</v>
          </cell>
          <cell r="O65">
            <v>60</v>
          </cell>
        </row>
        <row r="66">
          <cell r="B66">
            <v>79.75</v>
          </cell>
          <cell r="O66">
            <v>60</v>
          </cell>
        </row>
        <row r="67">
          <cell r="B67">
            <v>79.89</v>
          </cell>
          <cell r="O67">
            <v>60</v>
          </cell>
        </row>
        <row r="68">
          <cell r="B68">
            <v>79.97</v>
          </cell>
          <cell r="O68">
            <v>60</v>
          </cell>
        </row>
        <row r="69">
          <cell r="B69">
            <v>79.98</v>
          </cell>
          <cell r="O69">
            <v>60</v>
          </cell>
        </row>
        <row r="70">
          <cell r="B70">
            <v>80.099999999999994</v>
          </cell>
          <cell r="O70">
            <v>60</v>
          </cell>
        </row>
        <row r="71">
          <cell r="B71">
            <v>80.12</v>
          </cell>
          <cell r="O71">
            <v>61</v>
          </cell>
        </row>
        <row r="72">
          <cell r="B72">
            <v>80.260000000000005</v>
          </cell>
          <cell r="O72">
            <v>61</v>
          </cell>
        </row>
        <row r="73">
          <cell r="B73">
            <v>80.319999999999993</v>
          </cell>
          <cell r="O73">
            <v>61</v>
          </cell>
        </row>
        <row r="74">
          <cell r="B74">
            <v>80.33</v>
          </cell>
          <cell r="O74">
            <v>61</v>
          </cell>
        </row>
        <row r="75">
          <cell r="B75">
            <v>80.58</v>
          </cell>
          <cell r="O75">
            <v>61</v>
          </cell>
        </row>
        <row r="76">
          <cell r="B76">
            <v>80.59</v>
          </cell>
          <cell r="O76">
            <v>61</v>
          </cell>
        </row>
        <row r="77">
          <cell r="B77">
            <v>80.75</v>
          </cell>
          <cell r="O77">
            <v>61</v>
          </cell>
        </row>
        <row r="78">
          <cell r="B78">
            <v>80.760000000000005</v>
          </cell>
          <cell r="O78">
            <v>61</v>
          </cell>
        </row>
        <row r="79">
          <cell r="B79">
            <v>80.78</v>
          </cell>
          <cell r="O79">
            <v>61</v>
          </cell>
        </row>
        <row r="80">
          <cell r="B80">
            <v>80.78</v>
          </cell>
          <cell r="O80">
            <v>61</v>
          </cell>
        </row>
        <row r="81">
          <cell r="B81">
            <v>80.790000000000006</v>
          </cell>
          <cell r="O81">
            <v>61</v>
          </cell>
        </row>
        <row r="82">
          <cell r="B82">
            <v>80.83</v>
          </cell>
          <cell r="O82">
            <v>61</v>
          </cell>
        </row>
        <row r="83">
          <cell r="B83">
            <v>80.89</v>
          </cell>
          <cell r="O83">
            <v>61</v>
          </cell>
        </row>
        <row r="84">
          <cell r="B84">
            <v>80.92</v>
          </cell>
          <cell r="O84">
            <v>61</v>
          </cell>
        </row>
        <row r="85">
          <cell r="B85">
            <v>81.02</v>
          </cell>
          <cell r="O85">
            <v>61</v>
          </cell>
        </row>
        <row r="86">
          <cell r="B86">
            <v>81.08</v>
          </cell>
          <cell r="O86">
            <v>61</v>
          </cell>
        </row>
        <row r="87">
          <cell r="B87">
            <v>81.209999999999994</v>
          </cell>
          <cell r="O87">
            <v>61</v>
          </cell>
        </row>
        <row r="88">
          <cell r="B88">
            <v>81.209999999999994</v>
          </cell>
          <cell r="O88">
            <v>61</v>
          </cell>
        </row>
        <row r="89">
          <cell r="B89">
            <v>81.25</v>
          </cell>
          <cell r="O89">
            <v>61</v>
          </cell>
        </row>
        <row r="90">
          <cell r="B90">
            <v>81.319999999999993</v>
          </cell>
          <cell r="O90">
            <v>61</v>
          </cell>
        </row>
        <row r="91">
          <cell r="B91">
            <v>81.42</v>
          </cell>
          <cell r="O91">
            <v>61</v>
          </cell>
        </row>
        <row r="92">
          <cell r="B92">
            <v>81.459999999999994</v>
          </cell>
          <cell r="O92">
            <v>61</v>
          </cell>
        </row>
        <row r="93">
          <cell r="B93">
            <v>81.47</v>
          </cell>
          <cell r="O93">
            <v>61</v>
          </cell>
        </row>
        <row r="94">
          <cell r="B94">
            <v>81.540000000000006</v>
          </cell>
          <cell r="O94">
            <v>61</v>
          </cell>
        </row>
        <row r="95">
          <cell r="B95">
            <v>81.569999999999993</v>
          </cell>
          <cell r="O95">
            <v>61</v>
          </cell>
        </row>
        <row r="96">
          <cell r="B96">
            <v>81.599999999999994</v>
          </cell>
          <cell r="O96">
            <v>61</v>
          </cell>
        </row>
        <row r="97">
          <cell r="B97">
            <v>81.62</v>
          </cell>
          <cell r="O97">
            <v>61</v>
          </cell>
        </row>
        <row r="98">
          <cell r="B98">
            <v>81.709999999999994</v>
          </cell>
          <cell r="O98">
            <v>61</v>
          </cell>
        </row>
        <row r="99">
          <cell r="B99">
            <v>81.78</v>
          </cell>
          <cell r="O99">
            <v>61</v>
          </cell>
        </row>
        <row r="100">
          <cell r="B100">
            <v>81.790000000000006</v>
          </cell>
          <cell r="O100">
            <v>61</v>
          </cell>
        </row>
        <row r="101">
          <cell r="B101">
            <v>81.819999999999993</v>
          </cell>
          <cell r="O101">
            <v>61</v>
          </cell>
        </row>
        <row r="102">
          <cell r="B102">
            <v>81.84</v>
          </cell>
          <cell r="O102">
            <v>61</v>
          </cell>
        </row>
        <row r="103">
          <cell r="B103">
            <v>81.84</v>
          </cell>
          <cell r="O103">
            <v>61</v>
          </cell>
        </row>
        <row r="104">
          <cell r="B104">
            <v>81.94</v>
          </cell>
          <cell r="O104">
            <v>61</v>
          </cell>
        </row>
        <row r="105">
          <cell r="B105">
            <v>81.97</v>
          </cell>
          <cell r="O105">
            <v>61</v>
          </cell>
        </row>
        <row r="106">
          <cell r="B106">
            <v>82.03</v>
          </cell>
          <cell r="O106">
            <v>61</v>
          </cell>
        </row>
        <row r="107">
          <cell r="B107">
            <v>82.09</v>
          </cell>
          <cell r="O107">
            <v>61</v>
          </cell>
        </row>
        <row r="108">
          <cell r="B108">
            <v>82.14</v>
          </cell>
          <cell r="O108">
            <v>61</v>
          </cell>
        </row>
        <row r="109">
          <cell r="B109">
            <v>82.3</v>
          </cell>
          <cell r="O109">
            <v>61</v>
          </cell>
        </row>
        <row r="110">
          <cell r="B110">
            <v>82.42</v>
          </cell>
          <cell r="O110">
            <v>61</v>
          </cell>
        </row>
        <row r="111">
          <cell r="B111">
            <v>82.58</v>
          </cell>
          <cell r="O111">
            <v>61</v>
          </cell>
        </row>
        <row r="112">
          <cell r="B112">
            <v>82.58</v>
          </cell>
          <cell r="O112">
            <v>61</v>
          </cell>
        </row>
        <row r="113">
          <cell r="B113">
            <v>82.64</v>
          </cell>
          <cell r="O113">
            <v>62</v>
          </cell>
        </row>
        <row r="114">
          <cell r="B114">
            <v>82.66</v>
          </cell>
          <cell r="O114">
            <v>62</v>
          </cell>
        </row>
        <row r="115">
          <cell r="B115">
            <v>82.75</v>
          </cell>
          <cell r="O115">
            <v>62</v>
          </cell>
        </row>
        <row r="116">
          <cell r="B116">
            <v>82.75</v>
          </cell>
          <cell r="O116">
            <v>62</v>
          </cell>
        </row>
        <row r="117">
          <cell r="B117">
            <v>82.87</v>
          </cell>
          <cell r="O117">
            <v>62</v>
          </cell>
        </row>
        <row r="118">
          <cell r="B118">
            <v>82.92</v>
          </cell>
          <cell r="O118">
            <v>62</v>
          </cell>
        </row>
        <row r="119">
          <cell r="B119">
            <v>82.98</v>
          </cell>
          <cell r="O119">
            <v>62</v>
          </cell>
        </row>
        <row r="120">
          <cell r="B120">
            <v>83</v>
          </cell>
          <cell r="O120">
            <v>64</v>
          </cell>
        </row>
        <row r="121">
          <cell r="B121">
            <v>83.04</v>
          </cell>
          <cell r="O121">
            <v>64</v>
          </cell>
        </row>
        <row r="122">
          <cell r="B122">
            <v>83.09</v>
          </cell>
          <cell r="O122">
            <v>64</v>
          </cell>
        </row>
        <row r="123">
          <cell r="B123">
            <v>83.37</v>
          </cell>
          <cell r="O123">
            <v>64</v>
          </cell>
        </row>
        <row r="124">
          <cell r="B124">
            <v>83.4</v>
          </cell>
          <cell r="O124">
            <v>64</v>
          </cell>
        </row>
        <row r="125">
          <cell r="B125">
            <v>83.43</v>
          </cell>
          <cell r="O125">
            <v>64</v>
          </cell>
        </row>
        <row r="126">
          <cell r="B126">
            <v>83.5</v>
          </cell>
          <cell r="O126">
            <v>64</v>
          </cell>
        </row>
        <row r="127">
          <cell r="B127">
            <v>83.53</v>
          </cell>
          <cell r="O127">
            <v>64</v>
          </cell>
        </row>
        <row r="128">
          <cell r="B128">
            <v>83.53</v>
          </cell>
          <cell r="O128">
            <v>64</v>
          </cell>
        </row>
        <row r="129">
          <cell r="B129">
            <v>83.53</v>
          </cell>
          <cell r="O129">
            <v>64</v>
          </cell>
        </row>
        <row r="130">
          <cell r="B130">
            <v>83.66</v>
          </cell>
          <cell r="O130">
            <v>64</v>
          </cell>
        </row>
        <row r="131">
          <cell r="B131">
            <v>83.66</v>
          </cell>
          <cell r="O131">
            <v>64</v>
          </cell>
        </row>
        <row r="132">
          <cell r="B132">
            <v>83.66</v>
          </cell>
          <cell r="O132">
            <v>64</v>
          </cell>
        </row>
        <row r="133">
          <cell r="B133">
            <v>83.66</v>
          </cell>
          <cell r="O133">
            <v>64</v>
          </cell>
        </row>
        <row r="134">
          <cell r="B134">
            <v>83.7</v>
          </cell>
          <cell r="O134">
            <v>64</v>
          </cell>
        </row>
        <row r="135">
          <cell r="B135">
            <v>83.71</v>
          </cell>
          <cell r="O135">
            <v>64</v>
          </cell>
        </row>
        <row r="136">
          <cell r="B136">
            <v>83.8</v>
          </cell>
          <cell r="O136">
            <v>64</v>
          </cell>
        </row>
        <row r="137">
          <cell r="B137">
            <v>83.89</v>
          </cell>
          <cell r="O137">
            <v>64</v>
          </cell>
        </row>
        <row r="138">
          <cell r="B138">
            <v>84.05</v>
          </cell>
          <cell r="O138">
            <v>64</v>
          </cell>
        </row>
        <row r="139">
          <cell r="B139">
            <v>84.05</v>
          </cell>
          <cell r="O139">
            <v>64</v>
          </cell>
        </row>
        <row r="140">
          <cell r="B140">
            <v>84.18</v>
          </cell>
          <cell r="O140">
            <v>64</v>
          </cell>
        </row>
        <row r="141">
          <cell r="B141">
            <v>84.26</v>
          </cell>
          <cell r="O141">
            <v>64</v>
          </cell>
        </row>
        <row r="142">
          <cell r="B142">
            <v>84.33</v>
          </cell>
          <cell r="O142">
            <v>64</v>
          </cell>
        </row>
        <row r="143">
          <cell r="B143">
            <v>84.38</v>
          </cell>
          <cell r="O143">
            <v>64</v>
          </cell>
        </row>
        <row r="144">
          <cell r="B144">
            <v>84.43</v>
          </cell>
          <cell r="O144">
            <v>64</v>
          </cell>
        </row>
        <row r="145">
          <cell r="B145">
            <v>84.61</v>
          </cell>
          <cell r="O145">
            <v>64</v>
          </cell>
        </row>
        <row r="146">
          <cell r="B146">
            <v>84.66</v>
          </cell>
          <cell r="O146">
            <v>64</v>
          </cell>
        </row>
        <row r="147">
          <cell r="B147">
            <v>84.75</v>
          </cell>
          <cell r="O147">
            <v>64</v>
          </cell>
        </row>
        <row r="148">
          <cell r="B148">
            <v>84.75</v>
          </cell>
          <cell r="O148">
            <v>64</v>
          </cell>
        </row>
        <row r="149">
          <cell r="B149">
            <v>84.86</v>
          </cell>
          <cell r="O149">
            <v>64</v>
          </cell>
        </row>
        <row r="150">
          <cell r="B150">
            <v>84.86</v>
          </cell>
          <cell r="O150">
            <v>64</v>
          </cell>
        </row>
        <row r="151">
          <cell r="B151">
            <v>84.9</v>
          </cell>
          <cell r="O151">
            <v>64</v>
          </cell>
        </row>
        <row r="152">
          <cell r="B152">
            <v>84.93</v>
          </cell>
          <cell r="O152">
            <v>64</v>
          </cell>
        </row>
        <row r="153">
          <cell r="B153">
            <v>84.94</v>
          </cell>
          <cell r="O153">
            <v>64</v>
          </cell>
        </row>
        <row r="154">
          <cell r="B154">
            <v>84.94</v>
          </cell>
          <cell r="O154">
            <v>64</v>
          </cell>
        </row>
        <row r="155">
          <cell r="B155">
            <v>84.96</v>
          </cell>
          <cell r="O155">
            <v>64</v>
          </cell>
        </row>
        <row r="156">
          <cell r="B156">
            <v>84.96</v>
          </cell>
          <cell r="O156">
            <v>64</v>
          </cell>
        </row>
        <row r="157">
          <cell r="B157">
            <v>85.18</v>
          </cell>
          <cell r="O157">
            <v>64</v>
          </cell>
        </row>
        <row r="158">
          <cell r="B158">
            <v>85.2</v>
          </cell>
          <cell r="O158">
            <v>64</v>
          </cell>
        </row>
        <row r="159">
          <cell r="B159">
            <v>85.2</v>
          </cell>
          <cell r="O159">
            <v>64</v>
          </cell>
        </row>
        <row r="160">
          <cell r="B160">
            <v>85.21</v>
          </cell>
          <cell r="O160">
            <v>64</v>
          </cell>
        </row>
        <row r="161">
          <cell r="B161">
            <v>85.22</v>
          </cell>
          <cell r="O161">
            <v>64</v>
          </cell>
        </row>
        <row r="162">
          <cell r="B162">
            <v>85.26</v>
          </cell>
          <cell r="O162">
            <v>64</v>
          </cell>
        </row>
        <row r="163">
          <cell r="B163">
            <v>85.29</v>
          </cell>
          <cell r="O163">
            <v>64</v>
          </cell>
        </row>
        <row r="164">
          <cell r="B164">
            <v>85.5</v>
          </cell>
          <cell r="O164">
            <v>64</v>
          </cell>
        </row>
        <row r="165">
          <cell r="B165">
            <v>85.51</v>
          </cell>
          <cell r="O165">
            <v>64</v>
          </cell>
        </row>
        <row r="166">
          <cell r="B166">
            <v>85.59</v>
          </cell>
          <cell r="O166">
            <v>64</v>
          </cell>
        </row>
        <row r="167">
          <cell r="B167">
            <v>85.59</v>
          </cell>
          <cell r="O167">
            <v>64</v>
          </cell>
        </row>
        <row r="168">
          <cell r="B168">
            <v>85.6</v>
          </cell>
          <cell r="O168">
            <v>64</v>
          </cell>
        </row>
        <row r="169">
          <cell r="B169">
            <v>85.69</v>
          </cell>
          <cell r="O169">
            <v>64</v>
          </cell>
        </row>
        <row r="170">
          <cell r="B170">
            <v>85.83</v>
          </cell>
          <cell r="O170">
            <v>64</v>
          </cell>
        </row>
        <row r="171">
          <cell r="B171">
            <v>85.91</v>
          </cell>
          <cell r="O171">
            <v>64</v>
          </cell>
        </row>
        <row r="172">
          <cell r="B172">
            <v>85.95</v>
          </cell>
          <cell r="O172">
            <v>64</v>
          </cell>
        </row>
        <row r="173">
          <cell r="B173">
            <v>86</v>
          </cell>
          <cell r="O173">
            <v>64</v>
          </cell>
        </row>
        <row r="174">
          <cell r="B174">
            <v>86.1</v>
          </cell>
          <cell r="O174">
            <v>64</v>
          </cell>
        </row>
        <row r="175">
          <cell r="B175">
            <v>86.15</v>
          </cell>
          <cell r="O175">
            <v>64</v>
          </cell>
        </row>
        <row r="176">
          <cell r="B176">
            <v>86.22</v>
          </cell>
          <cell r="O176">
            <v>64</v>
          </cell>
        </row>
        <row r="177">
          <cell r="B177">
            <v>86.35</v>
          </cell>
          <cell r="O177">
            <v>64</v>
          </cell>
        </row>
        <row r="178">
          <cell r="B178">
            <v>86.42</v>
          </cell>
          <cell r="O178">
            <v>64</v>
          </cell>
        </row>
        <row r="179">
          <cell r="B179">
            <v>86.49</v>
          </cell>
          <cell r="O179">
            <v>64</v>
          </cell>
        </row>
        <row r="180">
          <cell r="B180">
            <v>86.5</v>
          </cell>
          <cell r="O180">
            <v>64</v>
          </cell>
        </row>
        <row r="181">
          <cell r="B181">
            <v>86.51</v>
          </cell>
          <cell r="O181">
            <v>64</v>
          </cell>
        </row>
        <row r="182">
          <cell r="B182">
            <v>86.53</v>
          </cell>
          <cell r="O182">
            <v>64</v>
          </cell>
        </row>
        <row r="183">
          <cell r="B183">
            <v>86.53</v>
          </cell>
          <cell r="O183">
            <v>64</v>
          </cell>
        </row>
        <row r="184">
          <cell r="B184">
            <v>86.59</v>
          </cell>
          <cell r="O184">
            <v>64</v>
          </cell>
        </row>
        <row r="185">
          <cell r="B185">
            <v>86.62</v>
          </cell>
          <cell r="O185">
            <v>64</v>
          </cell>
        </row>
        <row r="186">
          <cell r="B186">
            <v>86.62</v>
          </cell>
          <cell r="O186">
            <v>64</v>
          </cell>
        </row>
        <row r="187">
          <cell r="B187">
            <v>86.62</v>
          </cell>
          <cell r="O187">
            <v>64</v>
          </cell>
        </row>
        <row r="188">
          <cell r="B188">
            <v>86.72</v>
          </cell>
          <cell r="O188">
            <v>64</v>
          </cell>
        </row>
        <row r="189">
          <cell r="B189">
            <v>86.76</v>
          </cell>
          <cell r="O189">
            <v>64</v>
          </cell>
        </row>
        <row r="190">
          <cell r="B190">
            <v>86.8</v>
          </cell>
          <cell r="O190">
            <v>64</v>
          </cell>
        </row>
        <row r="191">
          <cell r="B191">
            <v>86.81</v>
          </cell>
          <cell r="O191">
            <v>64</v>
          </cell>
        </row>
        <row r="192">
          <cell r="B192">
            <v>86.85</v>
          </cell>
          <cell r="O192">
            <v>64</v>
          </cell>
        </row>
        <row r="193">
          <cell r="B193">
            <v>86.87</v>
          </cell>
          <cell r="O193">
            <v>65</v>
          </cell>
        </row>
        <row r="194">
          <cell r="B194">
            <v>87.02</v>
          </cell>
          <cell r="O194">
            <v>65</v>
          </cell>
        </row>
        <row r="195">
          <cell r="B195">
            <v>87.06</v>
          </cell>
          <cell r="O195">
            <v>65</v>
          </cell>
        </row>
        <row r="196">
          <cell r="B196">
            <v>87.08</v>
          </cell>
          <cell r="O196">
            <v>65</v>
          </cell>
        </row>
        <row r="197">
          <cell r="B197">
            <v>87.12</v>
          </cell>
          <cell r="O197">
            <v>65</v>
          </cell>
        </row>
        <row r="198">
          <cell r="B198">
            <v>87.16</v>
          </cell>
          <cell r="O198">
            <v>65</v>
          </cell>
        </row>
        <row r="199">
          <cell r="B199">
            <v>87.17</v>
          </cell>
          <cell r="O199">
            <v>65</v>
          </cell>
        </row>
        <row r="200">
          <cell r="B200">
            <v>87.2</v>
          </cell>
          <cell r="O200">
            <v>65</v>
          </cell>
        </row>
        <row r="201">
          <cell r="B201">
            <v>87.24</v>
          </cell>
          <cell r="O201">
            <v>65</v>
          </cell>
        </row>
        <row r="202">
          <cell r="B202">
            <v>87.24</v>
          </cell>
          <cell r="O202">
            <v>65</v>
          </cell>
        </row>
        <row r="203">
          <cell r="B203">
            <v>87.35</v>
          </cell>
          <cell r="O203">
            <v>65</v>
          </cell>
        </row>
        <row r="204">
          <cell r="B204">
            <v>87.39</v>
          </cell>
          <cell r="O204">
            <v>65</v>
          </cell>
        </row>
        <row r="205">
          <cell r="B205">
            <v>87.43</v>
          </cell>
          <cell r="O205">
            <v>65</v>
          </cell>
        </row>
        <row r="206">
          <cell r="B206">
            <v>87.43</v>
          </cell>
          <cell r="O206">
            <v>65</v>
          </cell>
        </row>
        <row r="207">
          <cell r="B207">
            <v>87.46</v>
          </cell>
          <cell r="O207">
            <v>65</v>
          </cell>
        </row>
        <row r="208">
          <cell r="B208">
            <v>87.57</v>
          </cell>
          <cell r="O208">
            <v>65</v>
          </cell>
        </row>
        <row r="209">
          <cell r="B209">
            <v>87.6</v>
          </cell>
          <cell r="O209">
            <v>65</v>
          </cell>
        </row>
        <row r="210">
          <cell r="B210">
            <v>87.65</v>
          </cell>
          <cell r="O210">
            <v>65</v>
          </cell>
        </row>
        <row r="211">
          <cell r="B211">
            <v>87.71</v>
          </cell>
          <cell r="O211">
            <v>65</v>
          </cell>
        </row>
        <row r="212">
          <cell r="B212">
            <v>87.73</v>
          </cell>
          <cell r="O212">
            <v>65</v>
          </cell>
        </row>
        <row r="213">
          <cell r="B213">
            <v>87.76</v>
          </cell>
          <cell r="O213">
            <v>65</v>
          </cell>
        </row>
        <row r="214">
          <cell r="B214">
            <v>87.76</v>
          </cell>
          <cell r="O214">
            <v>65</v>
          </cell>
        </row>
        <row r="215">
          <cell r="B215">
            <v>87.79</v>
          </cell>
          <cell r="O215">
            <v>65</v>
          </cell>
        </row>
        <row r="216">
          <cell r="B216">
            <v>87.8</v>
          </cell>
          <cell r="O216">
            <v>65</v>
          </cell>
        </row>
        <row r="217">
          <cell r="B217">
            <v>87.81</v>
          </cell>
          <cell r="O217">
            <v>65</v>
          </cell>
        </row>
        <row r="218">
          <cell r="B218">
            <v>87.81</v>
          </cell>
          <cell r="O218">
            <v>65</v>
          </cell>
        </row>
        <row r="219">
          <cell r="B219">
            <v>87.82</v>
          </cell>
          <cell r="O219">
            <v>65</v>
          </cell>
        </row>
        <row r="220">
          <cell r="B220">
            <v>87.86</v>
          </cell>
          <cell r="O220">
            <v>65</v>
          </cell>
        </row>
        <row r="221">
          <cell r="B221">
            <v>87.87</v>
          </cell>
          <cell r="O221">
            <v>65</v>
          </cell>
        </row>
        <row r="222">
          <cell r="B222">
            <v>87.89</v>
          </cell>
          <cell r="O222">
            <v>65</v>
          </cell>
        </row>
        <row r="223">
          <cell r="B223">
            <v>87.92</v>
          </cell>
          <cell r="O223">
            <v>65</v>
          </cell>
        </row>
        <row r="224">
          <cell r="B224">
            <v>87.95</v>
          </cell>
          <cell r="O224">
            <v>65</v>
          </cell>
        </row>
        <row r="225">
          <cell r="B225">
            <v>88.04</v>
          </cell>
          <cell r="O225">
            <v>65</v>
          </cell>
        </row>
        <row r="226">
          <cell r="B226">
            <v>88.1</v>
          </cell>
          <cell r="O226">
            <v>65</v>
          </cell>
        </row>
        <row r="227">
          <cell r="B227">
            <v>88.22</v>
          </cell>
          <cell r="O227">
            <v>65</v>
          </cell>
        </row>
        <row r="228">
          <cell r="B228">
            <v>88.3</v>
          </cell>
          <cell r="O228">
            <v>65</v>
          </cell>
        </row>
        <row r="229">
          <cell r="B229">
            <v>88.38</v>
          </cell>
          <cell r="O229">
            <v>65</v>
          </cell>
        </row>
        <row r="230">
          <cell r="B230">
            <v>88.45</v>
          </cell>
          <cell r="O230">
            <v>66</v>
          </cell>
        </row>
        <row r="231">
          <cell r="B231">
            <v>88.47</v>
          </cell>
          <cell r="O231">
            <v>66</v>
          </cell>
        </row>
        <row r="232">
          <cell r="B232">
            <v>88.5</v>
          </cell>
          <cell r="O232">
            <v>66</v>
          </cell>
        </row>
        <row r="233">
          <cell r="B233">
            <v>88.53</v>
          </cell>
          <cell r="O233">
            <v>66</v>
          </cell>
        </row>
        <row r="234">
          <cell r="B234">
            <v>88.57</v>
          </cell>
          <cell r="O234">
            <v>66</v>
          </cell>
        </row>
        <row r="235">
          <cell r="B235">
            <v>88.62</v>
          </cell>
          <cell r="O235">
            <v>66</v>
          </cell>
        </row>
        <row r="236">
          <cell r="B236">
            <v>88.69</v>
          </cell>
          <cell r="O236">
            <v>66</v>
          </cell>
        </row>
        <row r="237">
          <cell r="B237">
            <v>88.77</v>
          </cell>
          <cell r="O237">
            <v>66</v>
          </cell>
        </row>
        <row r="238">
          <cell r="B238">
            <v>88.78</v>
          </cell>
          <cell r="O238">
            <v>66</v>
          </cell>
        </row>
        <row r="239">
          <cell r="B239">
            <v>88.82</v>
          </cell>
          <cell r="O239">
            <v>66</v>
          </cell>
        </row>
        <row r="240">
          <cell r="B240">
            <v>88.86</v>
          </cell>
          <cell r="O240">
            <v>66</v>
          </cell>
        </row>
        <row r="241">
          <cell r="B241">
            <v>88.87</v>
          </cell>
          <cell r="O241">
            <v>66</v>
          </cell>
        </row>
        <row r="242">
          <cell r="B242">
            <v>88.87</v>
          </cell>
          <cell r="O242">
            <v>66</v>
          </cell>
        </row>
        <row r="243">
          <cell r="B243">
            <v>88.9</v>
          </cell>
          <cell r="O243">
            <v>66</v>
          </cell>
        </row>
        <row r="244">
          <cell r="B244">
            <v>88.9</v>
          </cell>
          <cell r="O244">
            <v>66</v>
          </cell>
        </row>
        <row r="245">
          <cell r="B245">
            <v>88.91</v>
          </cell>
          <cell r="O245">
            <v>66</v>
          </cell>
        </row>
        <row r="246">
          <cell r="B246">
            <v>88.94</v>
          </cell>
          <cell r="O246">
            <v>66</v>
          </cell>
        </row>
        <row r="247">
          <cell r="B247">
            <v>88.98</v>
          </cell>
          <cell r="O247">
            <v>66</v>
          </cell>
        </row>
        <row r="248">
          <cell r="B248">
            <v>89.05</v>
          </cell>
          <cell r="O248">
            <v>66</v>
          </cell>
        </row>
        <row r="249">
          <cell r="B249">
            <v>89.06</v>
          </cell>
          <cell r="O249">
            <v>66</v>
          </cell>
        </row>
        <row r="250">
          <cell r="B250">
            <v>89.1</v>
          </cell>
          <cell r="O250">
            <v>66</v>
          </cell>
        </row>
        <row r="251">
          <cell r="B251">
            <v>89.11</v>
          </cell>
          <cell r="O251">
            <v>66</v>
          </cell>
        </row>
        <row r="252">
          <cell r="B252">
            <v>89.14</v>
          </cell>
          <cell r="O252">
            <v>66</v>
          </cell>
        </row>
        <row r="253">
          <cell r="B253">
            <v>89.16</v>
          </cell>
          <cell r="O253">
            <v>66</v>
          </cell>
        </row>
        <row r="254">
          <cell r="B254">
            <v>89.2</v>
          </cell>
          <cell r="O254">
            <v>66</v>
          </cell>
        </row>
        <row r="255">
          <cell r="B255">
            <v>89.2</v>
          </cell>
          <cell r="O255">
            <v>66</v>
          </cell>
        </row>
        <row r="256">
          <cell r="B256">
            <v>89.2</v>
          </cell>
          <cell r="O256">
            <v>66</v>
          </cell>
        </row>
        <row r="257">
          <cell r="B257">
            <v>89.21</v>
          </cell>
          <cell r="O257">
            <v>66</v>
          </cell>
        </row>
        <row r="258">
          <cell r="B258">
            <v>89.22</v>
          </cell>
          <cell r="O258">
            <v>66</v>
          </cell>
        </row>
        <row r="259">
          <cell r="B259">
            <v>89.27</v>
          </cell>
          <cell r="O259">
            <v>66</v>
          </cell>
        </row>
        <row r="260">
          <cell r="B260">
            <v>89.27</v>
          </cell>
          <cell r="O260">
            <v>66</v>
          </cell>
        </row>
        <row r="261">
          <cell r="B261">
            <v>89.28</v>
          </cell>
          <cell r="O261">
            <v>66</v>
          </cell>
        </row>
        <row r="262">
          <cell r="B262">
            <v>89.32</v>
          </cell>
          <cell r="O262">
            <v>66</v>
          </cell>
        </row>
        <row r="263">
          <cell r="B263">
            <v>89.32</v>
          </cell>
          <cell r="O263">
            <v>66</v>
          </cell>
        </row>
        <row r="264">
          <cell r="B264">
            <v>89.32</v>
          </cell>
          <cell r="O264">
            <v>66</v>
          </cell>
        </row>
        <row r="265">
          <cell r="B265">
            <v>89.34</v>
          </cell>
          <cell r="O265">
            <v>66</v>
          </cell>
        </row>
        <row r="266">
          <cell r="B266">
            <v>89.38</v>
          </cell>
          <cell r="O266">
            <v>66</v>
          </cell>
        </row>
        <row r="267">
          <cell r="B267">
            <v>89.42</v>
          </cell>
          <cell r="O267">
            <v>66</v>
          </cell>
        </row>
        <row r="268">
          <cell r="B268">
            <v>89.45</v>
          </cell>
          <cell r="O268">
            <v>66</v>
          </cell>
        </row>
        <row r="269">
          <cell r="B269">
            <v>89.52</v>
          </cell>
          <cell r="O269">
            <v>67</v>
          </cell>
        </row>
        <row r="270">
          <cell r="B270">
            <v>89.67</v>
          </cell>
          <cell r="O270">
            <v>67</v>
          </cell>
        </row>
        <row r="271">
          <cell r="B271">
            <v>89.84</v>
          </cell>
          <cell r="O271">
            <v>68</v>
          </cell>
        </row>
        <row r="272">
          <cell r="B272">
            <v>89.85</v>
          </cell>
          <cell r="O272">
            <v>68</v>
          </cell>
        </row>
        <row r="273">
          <cell r="B273">
            <v>89.86</v>
          </cell>
          <cell r="O273">
            <v>70</v>
          </cell>
        </row>
        <row r="274">
          <cell r="B274">
            <v>89.93</v>
          </cell>
          <cell r="O274">
            <v>70</v>
          </cell>
        </row>
        <row r="275">
          <cell r="B275">
            <v>89.99</v>
          </cell>
          <cell r="O275">
            <v>70</v>
          </cell>
        </row>
        <row r="276">
          <cell r="B276">
            <v>90.08</v>
          </cell>
          <cell r="O276">
            <v>70</v>
          </cell>
        </row>
        <row r="277">
          <cell r="B277">
            <v>90.12</v>
          </cell>
          <cell r="O277">
            <v>71</v>
          </cell>
        </row>
        <row r="278">
          <cell r="B278">
            <v>90.16</v>
          </cell>
          <cell r="O278">
            <v>72</v>
          </cell>
        </row>
        <row r="279">
          <cell r="B279">
            <v>90.16</v>
          </cell>
          <cell r="O279">
            <v>72</v>
          </cell>
        </row>
        <row r="280">
          <cell r="B280">
            <v>90.47</v>
          </cell>
          <cell r="O280">
            <v>78</v>
          </cell>
        </row>
        <row r="281">
          <cell r="B281">
            <v>90.72</v>
          </cell>
          <cell r="O281">
            <v>82</v>
          </cell>
        </row>
      </sheetData>
      <sheetData sheetId="9">
        <row r="19">
          <cell r="B19">
            <v>68.66</v>
          </cell>
          <cell r="Q19">
            <v>5</v>
          </cell>
        </row>
        <row r="20">
          <cell r="B20">
            <v>68.87</v>
          </cell>
          <cell r="Q20">
            <v>5</v>
          </cell>
        </row>
        <row r="21">
          <cell r="B21">
            <v>69.08</v>
          </cell>
          <cell r="Q21">
            <v>5</v>
          </cell>
        </row>
        <row r="22">
          <cell r="B22">
            <v>69.12</v>
          </cell>
          <cell r="Q22">
            <v>5</v>
          </cell>
        </row>
        <row r="23">
          <cell r="B23">
            <v>69.67</v>
          </cell>
          <cell r="Q23">
            <v>5</v>
          </cell>
        </row>
        <row r="24">
          <cell r="B24">
            <v>69.83</v>
          </cell>
          <cell r="Q24">
            <v>5</v>
          </cell>
        </row>
        <row r="25">
          <cell r="B25">
            <v>70.819999999999993</v>
          </cell>
          <cell r="Q25">
            <v>5</v>
          </cell>
        </row>
        <row r="26">
          <cell r="B26">
            <v>70.87</v>
          </cell>
          <cell r="Q26">
            <v>5</v>
          </cell>
        </row>
        <row r="27">
          <cell r="B27">
            <v>71.150000000000006</v>
          </cell>
          <cell r="Q27">
            <v>5</v>
          </cell>
        </row>
        <row r="28">
          <cell r="B28">
            <v>71.650000000000006</v>
          </cell>
          <cell r="Q28">
            <v>5</v>
          </cell>
        </row>
        <row r="29">
          <cell r="B29">
            <v>71.650000000000006</v>
          </cell>
          <cell r="Q29">
            <v>5</v>
          </cell>
        </row>
        <row r="30">
          <cell r="B30">
            <v>72.150000000000006</v>
          </cell>
          <cell r="Q30">
            <v>5</v>
          </cell>
        </row>
        <row r="31">
          <cell r="B31">
            <v>72.22</v>
          </cell>
          <cell r="Q31">
            <v>5</v>
          </cell>
        </row>
        <row r="32">
          <cell r="B32">
            <v>72.63</v>
          </cell>
          <cell r="Q32">
            <v>5</v>
          </cell>
        </row>
        <row r="33">
          <cell r="B33">
            <v>72.87</v>
          </cell>
          <cell r="Q33">
            <v>5</v>
          </cell>
        </row>
        <row r="34">
          <cell r="B34">
            <v>72.95</v>
          </cell>
          <cell r="Q34">
            <v>5</v>
          </cell>
        </row>
        <row r="35">
          <cell r="B35">
            <v>73.12</v>
          </cell>
          <cell r="Q35">
            <v>5</v>
          </cell>
        </row>
        <row r="36">
          <cell r="B36">
            <v>73.260000000000005</v>
          </cell>
          <cell r="Q36">
            <v>5</v>
          </cell>
        </row>
        <row r="37">
          <cell r="B37">
            <v>74.12</v>
          </cell>
          <cell r="Q37">
            <v>5</v>
          </cell>
        </row>
        <row r="38">
          <cell r="B38">
            <v>74.569999999999993</v>
          </cell>
          <cell r="Q38">
            <v>5</v>
          </cell>
        </row>
        <row r="39">
          <cell r="B39">
            <v>74.709999999999994</v>
          </cell>
          <cell r="Q39">
            <v>5</v>
          </cell>
        </row>
        <row r="40">
          <cell r="B40">
            <v>74.930000000000007</v>
          </cell>
          <cell r="Q40">
            <v>5</v>
          </cell>
        </row>
        <row r="41">
          <cell r="B41">
            <v>75.44</v>
          </cell>
          <cell r="Q41">
            <v>5</v>
          </cell>
        </row>
        <row r="42">
          <cell r="B42">
            <v>75.81</v>
          </cell>
          <cell r="Q42">
            <v>5</v>
          </cell>
        </row>
        <row r="43">
          <cell r="B43">
            <v>76.17</v>
          </cell>
          <cell r="Q43">
            <v>5</v>
          </cell>
        </row>
        <row r="44">
          <cell r="B44">
            <v>76.58</v>
          </cell>
          <cell r="Q44">
            <v>5</v>
          </cell>
        </row>
        <row r="45">
          <cell r="B45">
            <v>76.650000000000006</v>
          </cell>
          <cell r="Q45">
            <v>5</v>
          </cell>
        </row>
        <row r="46">
          <cell r="B46">
            <v>76.75</v>
          </cell>
          <cell r="Q46">
            <v>5</v>
          </cell>
        </row>
        <row r="47">
          <cell r="B47">
            <v>76.94</v>
          </cell>
          <cell r="Q47">
            <v>5</v>
          </cell>
        </row>
        <row r="48">
          <cell r="B48">
            <v>77.03</v>
          </cell>
          <cell r="Q48">
            <v>5</v>
          </cell>
        </row>
        <row r="49">
          <cell r="B49">
            <v>77.2</v>
          </cell>
          <cell r="Q49">
            <v>5</v>
          </cell>
        </row>
        <row r="50">
          <cell r="B50">
            <v>77.36</v>
          </cell>
          <cell r="Q50">
            <v>5</v>
          </cell>
        </row>
        <row r="51">
          <cell r="B51">
            <v>77.56</v>
          </cell>
          <cell r="Q51">
            <v>5</v>
          </cell>
        </row>
        <row r="52">
          <cell r="B52">
            <v>77.760000000000005</v>
          </cell>
          <cell r="Q52">
            <v>5</v>
          </cell>
        </row>
        <row r="53">
          <cell r="B53">
            <v>77.77</v>
          </cell>
          <cell r="Q53">
            <v>5</v>
          </cell>
        </row>
        <row r="54">
          <cell r="B54">
            <v>78.349999999999994</v>
          </cell>
          <cell r="Q54">
            <v>5</v>
          </cell>
        </row>
        <row r="55">
          <cell r="B55">
            <v>78.489999999999995</v>
          </cell>
          <cell r="Q55">
            <v>5</v>
          </cell>
        </row>
        <row r="56">
          <cell r="B56">
            <v>78.739999999999995</v>
          </cell>
          <cell r="Q56">
            <v>5</v>
          </cell>
        </row>
        <row r="57">
          <cell r="B57">
            <v>78.81</v>
          </cell>
          <cell r="Q57">
            <v>5</v>
          </cell>
        </row>
        <row r="58">
          <cell r="B58">
            <v>78.87</v>
          </cell>
          <cell r="Q58">
            <v>5</v>
          </cell>
        </row>
        <row r="59">
          <cell r="B59">
            <v>78.930000000000007</v>
          </cell>
          <cell r="Q59">
            <v>5</v>
          </cell>
        </row>
        <row r="60">
          <cell r="B60">
            <v>79.03</v>
          </cell>
          <cell r="Q60">
            <v>5</v>
          </cell>
        </row>
        <row r="61">
          <cell r="B61">
            <v>79.19</v>
          </cell>
          <cell r="Q61">
            <v>5</v>
          </cell>
        </row>
        <row r="62">
          <cell r="B62">
            <v>79.2</v>
          </cell>
          <cell r="Q62">
            <v>5</v>
          </cell>
        </row>
        <row r="63">
          <cell r="B63">
            <v>79.42</v>
          </cell>
          <cell r="Q63">
            <v>5</v>
          </cell>
        </row>
        <row r="64">
          <cell r="B64">
            <v>79.61</v>
          </cell>
          <cell r="Q64">
            <v>5</v>
          </cell>
        </row>
        <row r="65">
          <cell r="B65">
            <v>79.75</v>
          </cell>
          <cell r="Q65">
            <v>5</v>
          </cell>
        </row>
        <row r="66">
          <cell r="B66">
            <v>79.75</v>
          </cell>
          <cell r="Q66">
            <v>5</v>
          </cell>
        </row>
        <row r="67">
          <cell r="B67">
            <v>79.89</v>
          </cell>
          <cell r="Q67">
            <v>5</v>
          </cell>
        </row>
        <row r="68">
          <cell r="B68">
            <v>79.97</v>
          </cell>
          <cell r="Q68">
            <v>5</v>
          </cell>
        </row>
        <row r="69">
          <cell r="B69">
            <v>79.98</v>
          </cell>
          <cell r="Q69">
            <v>5</v>
          </cell>
        </row>
        <row r="70">
          <cell r="B70">
            <v>80.099999999999994</v>
          </cell>
          <cell r="Q70">
            <v>5</v>
          </cell>
        </row>
        <row r="71">
          <cell r="B71">
            <v>80.12</v>
          </cell>
          <cell r="Q71">
            <v>5</v>
          </cell>
        </row>
        <row r="72">
          <cell r="B72">
            <v>80.260000000000005</v>
          </cell>
          <cell r="Q72">
            <v>5</v>
          </cell>
        </row>
        <row r="73">
          <cell r="B73">
            <v>80.319999999999993</v>
          </cell>
          <cell r="Q73">
            <v>5</v>
          </cell>
        </row>
        <row r="74">
          <cell r="B74">
            <v>80.33</v>
          </cell>
          <cell r="Q74">
            <v>5</v>
          </cell>
        </row>
        <row r="75">
          <cell r="B75">
            <v>80.58</v>
          </cell>
          <cell r="Q75">
            <v>5</v>
          </cell>
        </row>
        <row r="76">
          <cell r="B76">
            <v>80.59</v>
          </cell>
          <cell r="Q76">
            <v>5</v>
          </cell>
        </row>
        <row r="77">
          <cell r="B77">
            <v>80.75</v>
          </cell>
          <cell r="Q77">
            <v>5</v>
          </cell>
        </row>
        <row r="78">
          <cell r="B78">
            <v>80.760000000000005</v>
          </cell>
          <cell r="Q78">
            <v>5</v>
          </cell>
        </row>
        <row r="79">
          <cell r="B79">
            <v>80.78</v>
          </cell>
          <cell r="Q79">
            <v>5</v>
          </cell>
        </row>
        <row r="80">
          <cell r="B80">
            <v>80.78</v>
          </cell>
          <cell r="Q80">
            <v>5</v>
          </cell>
        </row>
        <row r="81">
          <cell r="B81">
            <v>80.790000000000006</v>
          </cell>
          <cell r="Q81">
            <v>5</v>
          </cell>
        </row>
        <row r="82">
          <cell r="B82">
            <v>80.83</v>
          </cell>
          <cell r="Q82">
            <v>5</v>
          </cell>
        </row>
        <row r="83">
          <cell r="B83">
            <v>80.89</v>
          </cell>
          <cell r="Q83">
            <v>5</v>
          </cell>
        </row>
        <row r="84">
          <cell r="B84">
            <v>80.92</v>
          </cell>
          <cell r="Q84">
            <v>5</v>
          </cell>
        </row>
        <row r="85">
          <cell r="B85">
            <v>81.02</v>
          </cell>
          <cell r="Q85">
            <v>5</v>
          </cell>
        </row>
        <row r="86">
          <cell r="B86">
            <v>81.08</v>
          </cell>
          <cell r="Q86">
            <v>5</v>
          </cell>
        </row>
        <row r="87">
          <cell r="B87">
            <v>81.209999999999994</v>
          </cell>
          <cell r="Q87">
            <v>5</v>
          </cell>
        </row>
        <row r="88">
          <cell r="B88">
            <v>81.209999999999994</v>
          </cell>
          <cell r="Q88">
            <v>5</v>
          </cell>
        </row>
        <row r="89">
          <cell r="B89">
            <v>81.25</v>
          </cell>
          <cell r="Q89">
            <v>5</v>
          </cell>
        </row>
        <row r="90">
          <cell r="B90">
            <v>81.319999999999993</v>
          </cell>
          <cell r="Q90">
            <v>5</v>
          </cell>
        </row>
        <row r="91">
          <cell r="B91">
            <v>81.42</v>
          </cell>
          <cell r="Q91">
            <v>6</v>
          </cell>
        </row>
        <row r="92">
          <cell r="B92">
            <v>81.459999999999994</v>
          </cell>
          <cell r="Q92">
            <v>6</v>
          </cell>
        </row>
        <row r="93">
          <cell r="B93">
            <v>81.47</v>
          </cell>
          <cell r="Q93">
            <v>6</v>
          </cell>
        </row>
        <row r="94">
          <cell r="B94">
            <v>81.540000000000006</v>
          </cell>
          <cell r="Q94">
            <v>6</v>
          </cell>
        </row>
        <row r="95">
          <cell r="B95">
            <v>81.569999999999993</v>
          </cell>
          <cell r="Q95">
            <v>6</v>
          </cell>
        </row>
        <row r="96">
          <cell r="B96">
            <v>81.599999999999994</v>
          </cell>
          <cell r="Q96">
            <v>6</v>
          </cell>
        </row>
        <row r="97">
          <cell r="B97">
            <v>81.62</v>
          </cell>
          <cell r="Q97">
            <v>6</v>
          </cell>
        </row>
        <row r="98">
          <cell r="B98">
            <v>81.709999999999994</v>
          </cell>
          <cell r="Q98">
            <v>6</v>
          </cell>
        </row>
        <row r="99">
          <cell r="B99">
            <v>81.78</v>
          </cell>
          <cell r="Q99">
            <v>6</v>
          </cell>
        </row>
        <row r="100">
          <cell r="B100">
            <v>81.790000000000006</v>
          </cell>
          <cell r="Q100">
            <v>6</v>
          </cell>
        </row>
        <row r="101">
          <cell r="B101">
            <v>81.819999999999993</v>
          </cell>
          <cell r="Q101">
            <v>6</v>
          </cell>
        </row>
        <row r="102">
          <cell r="B102">
            <v>81.84</v>
          </cell>
          <cell r="Q102">
            <v>6</v>
          </cell>
        </row>
        <row r="103">
          <cell r="B103">
            <v>81.84</v>
          </cell>
          <cell r="Q103">
            <v>6</v>
          </cell>
        </row>
        <row r="104">
          <cell r="B104">
            <v>81.94</v>
          </cell>
          <cell r="Q104">
            <v>6</v>
          </cell>
        </row>
        <row r="105">
          <cell r="B105">
            <v>81.97</v>
          </cell>
          <cell r="Q105">
            <v>6</v>
          </cell>
        </row>
        <row r="106">
          <cell r="B106">
            <v>82.03</v>
          </cell>
          <cell r="Q106">
            <v>6</v>
          </cell>
        </row>
        <row r="107">
          <cell r="B107">
            <v>82.09</v>
          </cell>
          <cell r="Q107">
            <v>6</v>
          </cell>
        </row>
        <row r="108">
          <cell r="B108">
            <v>82.14</v>
          </cell>
          <cell r="Q108">
            <v>6</v>
          </cell>
        </row>
        <row r="109">
          <cell r="B109">
            <v>82.3</v>
          </cell>
          <cell r="Q109">
            <v>6</v>
          </cell>
        </row>
        <row r="110">
          <cell r="B110">
            <v>82.42</v>
          </cell>
          <cell r="Q110">
            <v>6</v>
          </cell>
        </row>
        <row r="111">
          <cell r="B111">
            <v>82.58</v>
          </cell>
          <cell r="Q111">
            <v>6</v>
          </cell>
        </row>
        <row r="112">
          <cell r="B112">
            <v>82.58</v>
          </cell>
          <cell r="Q112">
            <v>6</v>
          </cell>
        </row>
        <row r="113">
          <cell r="B113">
            <v>82.64</v>
          </cell>
          <cell r="Q113">
            <v>6</v>
          </cell>
        </row>
        <row r="114">
          <cell r="B114">
            <v>82.66</v>
          </cell>
          <cell r="Q114">
            <v>6</v>
          </cell>
        </row>
        <row r="115">
          <cell r="B115">
            <v>82.75</v>
          </cell>
          <cell r="Q115">
            <v>6</v>
          </cell>
        </row>
        <row r="116">
          <cell r="B116">
            <v>82.75</v>
          </cell>
          <cell r="Q116">
            <v>6</v>
          </cell>
        </row>
        <row r="117">
          <cell r="B117">
            <v>82.87</v>
          </cell>
          <cell r="Q117">
            <v>6</v>
          </cell>
        </row>
        <row r="118">
          <cell r="B118">
            <v>82.92</v>
          </cell>
          <cell r="Q118">
            <v>6</v>
          </cell>
        </row>
        <row r="119">
          <cell r="B119">
            <v>82.98</v>
          </cell>
          <cell r="Q119">
            <v>6</v>
          </cell>
        </row>
        <row r="120">
          <cell r="B120">
            <v>83</v>
          </cell>
          <cell r="Q120">
            <v>6</v>
          </cell>
        </row>
        <row r="121">
          <cell r="B121">
            <v>83.04</v>
          </cell>
          <cell r="Q121">
            <v>6</v>
          </cell>
        </row>
        <row r="122">
          <cell r="B122">
            <v>83.09</v>
          </cell>
          <cell r="Q122">
            <v>6</v>
          </cell>
        </row>
        <row r="123">
          <cell r="B123">
            <v>83.37</v>
          </cell>
          <cell r="Q123">
            <v>6</v>
          </cell>
        </row>
        <row r="124">
          <cell r="B124">
            <v>83.4</v>
          </cell>
          <cell r="Q124">
            <v>6</v>
          </cell>
        </row>
        <row r="125">
          <cell r="B125">
            <v>83.43</v>
          </cell>
          <cell r="Q125">
            <v>6</v>
          </cell>
        </row>
        <row r="126">
          <cell r="B126">
            <v>83.5</v>
          </cell>
          <cell r="Q126">
            <v>6</v>
          </cell>
        </row>
        <row r="127">
          <cell r="B127">
            <v>83.53</v>
          </cell>
          <cell r="Q127">
            <v>6</v>
          </cell>
        </row>
        <row r="128">
          <cell r="B128">
            <v>83.53</v>
          </cell>
          <cell r="Q128">
            <v>6</v>
          </cell>
        </row>
        <row r="129">
          <cell r="B129">
            <v>83.53</v>
          </cell>
          <cell r="Q129">
            <v>6</v>
          </cell>
        </row>
        <row r="130">
          <cell r="B130">
            <v>83.66</v>
          </cell>
          <cell r="Q130">
            <v>6</v>
          </cell>
        </row>
        <row r="131">
          <cell r="B131">
            <v>83.66</v>
          </cell>
          <cell r="Q131">
            <v>6</v>
          </cell>
        </row>
        <row r="132">
          <cell r="B132">
            <v>83.66</v>
          </cell>
          <cell r="Q132">
            <v>6</v>
          </cell>
        </row>
        <row r="133">
          <cell r="B133">
            <v>83.66</v>
          </cell>
          <cell r="Q133">
            <v>6</v>
          </cell>
        </row>
        <row r="134">
          <cell r="B134">
            <v>83.7</v>
          </cell>
          <cell r="Q134">
            <v>6</v>
          </cell>
        </row>
        <row r="135">
          <cell r="B135">
            <v>83.71</v>
          </cell>
          <cell r="Q135">
            <v>6</v>
          </cell>
        </row>
        <row r="136">
          <cell r="B136">
            <v>83.8</v>
          </cell>
          <cell r="Q136">
            <v>6</v>
          </cell>
        </row>
        <row r="137">
          <cell r="B137">
            <v>83.89</v>
          </cell>
          <cell r="Q137">
            <v>6</v>
          </cell>
        </row>
        <row r="138">
          <cell r="B138">
            <v>84.05</v>
          </cell>
          <cell r="Q138">
            <v>6</v>
          </cell>
        </row>
        <row r="139">
          <cell r="B139">
            <v>84.05</v>
          </cell>
          <cell r="Q139">
            <v>6</v>
          </cell>
        </row>
        <row r="140">
          <cell r="B140">
            <v>84.18</v>
          </cell>
          <cell r="Q140">
            <v>6</v>
          </cell>
        </row>
        <row r="141">
          <cell r="B141">
            <v>84.26</v>
          </cell>
          <cell r="Q141">
            <v>6</v>
          </cell>
        </row>
        <row r="142">
          <cell r="B142">
            <v>84.33</v>
          </cell>
          <cell r="Q142">
            <v>6</v>
          </cell>
        </row>
        <row r="143">
          <cell r="B143">
            <v>84.38</v>
          </cell>
          <cell r="Q143">
            <v>6</v>
          </cell>
        </row>
        <row r="144">
          <cell r="B144">
            <v>84.43</v>
          </cell>
          <cell r="Q144">
            <v>6</v>
          </cell>
        </row>
        <row r="145">
          <cell r="B145">
            <v>84.61</v>
          </cell>
          <cell r="Q145">
            <v>6</v>
          </cell>
        </row>
        <row r="146">
          <cell r="B146">
            <v>84.66</v>
          </cell>
          <cell r="Q146">
            <v>6</v>
          </cell>
        </row>
        <row r="147">
          <cell r="B147">
            <v>84.75</v>
          </cell>
          <cell r="Q147">
            <v>6</v>
          </cell>
        </row>
        <row r="148">
          <cell r="B148">
            <v>84.75</v>
          </cell>
          <cell r="Q148">
            <v>6</v>
          </cell>
        </row>
        <row r="149">
          <cell r="B149">
            <v>84.86</v>
          </cell>
          <cell r="Q149">
            <v>6</v>
          </cell>
        </row>
        <row r="150">
          <cell r="B150">
            <v>84.86</v>
          </cell>
          <cell r="Q150">
            <v>6</v>
          </cell>
        </row>
        <row r="151">
          <cell r="B151">
            <v>84.9</v>
          </cell>
          <cell r="Q151">
            <v>6</v>
          </cell>
        </row>
        <row r="152">
          <cell r="B152">
            <v>84.93</v>
          </cell>
          <cell r="Q152">
            <v>6</v>
          </cell>
        </row>
        <row r="153">
          <cell r="B153">
            <v>84.94</v>
          </cell>
          <cell r="Q153">
            <v>6</v>
          </cell>
        </row>
        <row r="154">
          <cell r="B154">
            <v>84.94</v>
          </cell>
          <cell r="Q154">
            <v>6</v>
          </cell>
        </row>
        <row r="155">
          <cell r="B155">
            <v>84.96</v>
          </cell>
          <cell r="Q155">
            <v>6</v>
          </cell>
        </row>
        <row r="156">
          <cell r="B156">
            <v>84.96</v>
          </cell>
          <cell r="Q156">
            <v>6</v>
          </cell>
        </row>
        <row r="157">
          <cell r="B157">
            <v>85.18</v>
          </cell>
          <cell r="Q157">
            <v>6</v>
          </cell>
        </row>
        <row r="158">
          <cell r="B158">
            <v>85.2</v>
          </cell>
          <cell r="Q158">
            <v>6</v>
          </cell>
        </row>
        <row r="159">
          <cell r="B159">
            <v>85.2</v>
          </cell>
          <cell r="Q159">
            <v>6</v>
          </cell>
        </row>
        <row r="160">
          <cell r="B160">
            <v>85.21</v>
          </cell>
          <cell r="Q160">
            <v>6</v>
          </cell>
        </row>
        <row r="161">
          <cell r="B161">
            <v>85.22</v>
          </cell>
          <cell r="Q161">
            <v>6</v>
          </cell>
        </row>
        <row r="162">
          <cell r="B162">
            <v>85.26</v>
          </cell>
          <cell r="Q162">
            <v>6</v>
          </cell>
        </row>
        <row r="163">
          <cell r="B163">
            <v>85.29</v>
          </cell>
          <cell r="Q163">
            <v>6</v>
          </cell>
        </row>
        <row r="164">
          <cell r="B164">
            <v>85.5</v>
          </cell>
          <cell r="Q164">
            <v>6</v>
          </cell>
        </row>
        <row r="165">
          <cell r="B165">
            <v>85.51</v>
          </cell>
          <cell r="Q165">
            <v>6</v>
          </cell>
        </row>
        <row r="166">
          <cell r="B166">
            <v>85.59</v>
          </cell>
          <cell r="Q166">
            <v>6</v>
          </cell>
        </row>
        <row r="167">
          <cell r="B167">
            <v>85.59</v>
          </cell>
          <cell r="Q167">
            <v>6</v>
          </cell>
        </row>
        <row r="168">
          <cell r="B168">
            <v>85.6</v>
          </cell>
          <cell r="Q168">
            <v>6</v>
          </cell>
        </row>
        <row r="169">
          <cell r="B169">
            <v>85.69</v>
          </cell>
          <cell r="Q169">
            <v>6</v>
          </cell>
        </row>
        <row r="170">
          <cell r="B170">
            <v>85.83</v>
          </cell>
          <cell r="Q170">
            <v>6</v>
          </cell>
        </row>
        <row r="171">
          <cell r="B171">
            <v>85.91</v>
          </cell>
          <cell r="Q171">
            <v>6</v>
          </cell>
        </row>
        <row r="172">
          <cell r="B172">
            <v>85.95</v>
          </cell>
          <cell r="Q172">
            <v>6</v>
          </cell>
        </row>
        <row r="173">
          <cell r="B173">
            <v>86</v>
          </cell>
          <cell r="Q173">
            <v>6</v>
          </cell>
        </row>
        <row r="174">
          <cell r="B174">
            <v>86.1</v>
          </cell>
          <cell r="Q174">
            <v>6</v>
          </cell>
        </row>
        <row r="175">
          <cell r="B175">
            <v>86.15</v>
          </cell>
          <cell r="Q175">
            <v>6</v>
          </cell>
        </row>
        <row r="176">
          <cell r="B176">
            <v>86.22</v>
          </cell>
          <cell r="Q176">
            <v>6</v>
          </cell>
        </row>
        <row r="177">
          <cell r="B177">
            <v>86.35</v>
          </cell>
          <cell r="Q177">
            <v>6</v>
          </cell>
        </row>
        <row r="178">
          <cell r="B178">
            <v>86.42</v>
          </cell>
          <cell r="Q178">
            <v>6</v>
          </cell>
        </row>
        <row r="179">
          <cell r="B179">
            <v>86.49</v>
          </cell>
          <cell r="Q179">
            <v>6</v>
          </cell>
        </row>
        <row r="180">
          <cell r="B180">
            <v>86.5</v>
          </cell>
          <cell r="Q180">
            <v>6</v>
          </cell>
        </row>
        <row r="181">
          <cell r="B181">
            <v>86.51</v>
          </cell>
          <cell r="Q181">
            <v>6</v>
          </cell>
        </row>
        <row r="182">
          <cell r="B182">
            <v>86.53</v>
          </cell>
          <cell r="Q182">
            <v>6</v>
          </cell>
        </row>
        <row r="183">
          <cell r="B183">
            <v>86.53</v>
          </cell>
          <cell r="Q183">
            <v>6</v>
          </cell>
        </row>
        <row r="184">
          <cell r="B184">
            <v>86.59</v>
          </cell>
          <cell r="Q184">
            <v>6</v>
          </cell>
        </row>
        <row r="185">
          <cell r="B185">
            <v>86.62</v>
          </cell>
          <cell r="Q185">
            <v>6</v>
          </cell>
        </row>
        <row r="186">
          <cell r="B186">
            <v>86.62</v>
          </cell>
          <cell r="Q186">
            <v>6</v>
          </cell>
        </row>
        <row r="187">
          <cell r="B187">
            <v>86.62</v>
          </cell>
          <cell r="Q187">
            <v>6</v>
          </cell>
        </row>
        <row r="188">
          <cell r="B188">
            <v>86.72</v>
          </cell>
          <cell r="Q188">
            <v>6</v>
          </cell>
        </row>
        <row r="189">
          <cell r="B189">
            <v>86.76</v>
          </cell>
          <cell r="Q189">
            <v>6</v>
          </cell>
        </row>
        <row r="190">
          <cell r="B190">
            <v>86.8</v>
          </cell>
          <cell r="Q190">
            <v>6</v>
          </cell>
        </row>
        <row r="191">
          <cell r="B191">
            <v>86.81</v>
          </cell>
          <cell r="Q191">
            <v>6</v>
          </cell>
        </row>
        <row r="192">
          <cell r="B192">
            <v>86.85</v>
          </cell>
          <cell r="Q192">
            <v>6</v>
          </cell>
        </row>
        <row r="193">
          <cell r="B193">
            <v>86.87</v>
          </cell>
          <cell r="Q193">
            <v>6</v>
          </cell>
        </row>
        <row r="194">
          <cell r="B194">
            <v>87.02</v>
          </cell>
          <cell r="Q194">
            <v>6</v>
          </cell>
        </row>
        <row r="195">
          <cell r="B195">
            <v>87.06</v>
          </cell>
          <cell r="Q195">
            <v>6</v>
          </cell>
        </row>
        <row r="196">
          <cell r="B196">
            <v>87.08</v>
          </cell>
          <cell r="Q196">
            <v>6</v>
          </cell>
        </row>
        <row r="197">
          <cell r="B197">
            <v>87.12</v>
          </cell>
          <cell r="Q197">
            <v>6</v>
          </cell>
        </row>
        <row r="198">
          <cell r="B198">
            <v>87.16</v>
          </cell>
          <cell r="Q198">
            <v>6</v>
          </cell>
        </row>
        <row r="199">
          <cell r="B199">
            <v>87.17</v>
          </cell>
          <cell r="Q199">
            <v>6</v>
          </cell>
        </row>
        <row r="200">
          <cell r="B200">
            <v>87.2</v>
          </cell>
          <cell r="Q200">
            <v>6</v>
          </cell>
        </row>
        <row r="201">
          <cell r="B201">
            <v>87.24</v>
          </cell>
          <cell r="Q201">
            <v>6</v>
          </cell>
        </row>
        <row r="202">
          <cell r="B202">
            <v>87.24</v>
          </cell>
          <cell r="Q202">
            <v>6</v>
          </cell>
        </row>
        <row r="203">
          <cell r="B203">
            <v>87.35</v>
          </cell>
          <cell r="Q203">
            <v>6</v>
          </cell>
        </row>
        <row r="204">
          <cell r="B204">
            <v>87.39</v>
          </cell>
          <cell r="Q204">
            <v>6</v>
          </cell>
        </row>
        <row r="205">
          <cell r="B205">
            <v>87.43</v>
          </cell>
          <cell r="Q205">
            <v>6</v>
          </cell>
        </row>
        <row r="206">
          <cell r="B206">
            <v>87.43</v>
          </cell>
          <cell r="Q206">
            <v>6</v>
          </cell>
        </row>
        <row r="207">
          <cell r="B207">
            <v>87.46</v>
          </cell>
          <cell r="Q207">
            <v>6</v>
          </cell>
        </row>
        <row r="208">
          <cell r="B208">
            <v>87.57</v>
          </cell>
          <cell r="Q208">
            <v>6</v>
          </cell>
        </row>
        <row r="209">
          <cell r="B209">
            <v>87.6</v>
          </cell>
          <cell r="Q209">
            <v>6</v>
          </cell>
        </row>
        <row r="210">
          <cell r="B210">
            <v>87.65</v>
          </cell>
          <cell r="Q210">
            <v>6</v>
          </cell>
        </row>
        <row r="211">
          <cell r="B211">
            <v>87.71</v>
          </cell>
          <cell r="Q211">
            <v>6</v>
          </cell>
        </row>
        <row r="212">
          <cell r="B212">
            <v>87.73</v>
          </cell>
          <cell r="Q212">
            <v>6</v>
          </cell>
        </row>
        <row r="213">
          <cell r="B213">
            <v>87.76</v>
          </cell>
          <cell r="Q213">
            <v>6</v>
          </cell>
        </row>
        <row r="214">
          <cell r="B214">
            <v>87.76</v>
          </cell>
          <cell r="Q214">
            <v>6</v>
          </cell>
        </row>
        <row r="215">
          <cell r="B215">
            <v>87.79</v>
          </cell>
          <cell r="Q215">
            <v>6</v>
          </cell>
        </row>
        <row r="216">
          <cell r="B216">
            <v>87.8</v>
          </cell>
          <cell r="Q216">
            <v>6</v>
          </cell>
        </row>
        <row r="217">
          <cell r="B217">
            <v>87.81</v>
          </cell>
          <cell r="Q217">
            <v>6</v>
          </cell>
        </row>
        <row r="218">
          <cell r="B218">
            <v>87.81</v>
          </cell>
          <cell r="Q218">
            <v>6</v>
          </cell>
        </row>
        <row r="219">
          <cell r="B219">
            <v>87.82</v>
          </cell>
          <cell r="Q219">
            <v>6</v>
          </cell>
        </row>
        <row r="220">
          <cell r="B220">
            <v>87.86</v>
          </cell>
          <cell r="Q220">
            <v>6</v>
          </cell>
        </row>
        <row r="221">
          <cell r="B221">
            <v>87.87</v>
          </cell>
          <cell r="Q221">
            <v>6</v>
          </cell>
        </row>
        <row r="222">
          <cell r="B222">
            <v>87.89</v>
          </cell>
          <cell r="Q222">
            <v>6</v>
          </cell>
        </row>
        <row r="223">
          <cell r="B223">
            <v>87.92</v>
          </cell>
          <cell r="Q223">
            <v>6</v>
          </cell>
        </row>
        <row r="224">
          <cell r="B224">
            <v>87.95</v>
          </cell>
          <cell r="Q224">
            <v>6</v>
          </cell>
        </row>
        <row r="225">
          <cell r="B225">
            <v>88.04</v>
          </cell>
          <cell r="Q225">
            <v>6</v>
          </cell>
        </row>
        <row r="226">
          <cell r="B226">
            <v>88.1</v>
          </cell>
          <cell r="Q226">
            <v>6</v>
          </cell>
        </row>
        <row r="227">
          <cell r="B227">
            <v>88.22</v>
          </cell>
          <cell r="Q227">
            <v>6</v>
          </cell>
        </row>
        <row r="228">
          <cell r="B228">
            <v>88.3</v>
          </cell>
          <cell r="Q228">
            <v>6</v>
          </cell>
        </row>
        <row r="229">
          <cell r="B229">
            <v>88.38</v>
          </cell>
          <cell r="Q229">
            <v>6</v>
          </cell>
        </row>
        <row r="230">
          <cell r="B230">
            <v>88.45</v>
          </cell>
          <cell r="Q230">
            <v>6</v>
          </cell>
        </row>
        <row r="231">
          <cell r="B231">
            <v>88.47</v>
          </cell>
          <cell r="Q231">
            <v>6</v>
          </cell>
        </row>
        <row r="232">
          <cell r="B232">
            <v>88.5</v>
          </cell>
          <cell r="Q232">
            <v>6</v>
          </cell>
        </row>
        <row r="233">
          <cell r="B233">
            <v>88.53</v>
          </cell>
          <cell r="Q233">
            <v>6</v>
          </cell>
        </row>
        <row r="234">
          <cell r="B234">
            <v>88.57</v>
          </cell>
          <cell r="Q234">
            <v>6</v>
          </cell>
        </row>
        <row r="235">
          <cell r="B235">
            <v>88.62</v>
          </cell>
          <cell r="Q235">
            <v>6</v>
          </cell>
        </row>
        <row r="236">
          <cell r="B236">
            <v>88.69</v>
          </cell>
          <cell r="Q236">
            <v>6</v>
          </cell>
        </row>
        <row r="237">
          <cell r="B237">
            <v>88.77</v>
          </cell>
          <cell r="Q237">
            <v>6</v>
          </cell>
        </row>
        <row r="238">
          <cell r="B238">
            <v>88.78</v>
          </cell>
          <cell r="Q238">
            <v>6</v>
          </cell>
        </row>
        <row r="239">
          <cell r="B239">
            <v>88.82</v>
          </cell>
          <cell r="Q239">
            <v>6</v>
          </cell>
        </row>
        <row r="240">
          <cell r="B240">
            <v>88.86</v>
          </cell>
          <cell r="Q240">
            <v>6</v>
          </cell>
        </row>
        <row r="241">
          <cell r="B241">
            <v>88.87</v>
          </cell>
          <cell r="Q241">
            <v>6</v>
          </cell>
        </row>
        <row r="242">
          <cell r="B242">
            <v>88.87</v>
          </cell>
          <cell r="Q242">
            <v>6</v>
          </cell>
        </row>
        <row r="243">
          <cell r="B243">
            <v>88.9</v>
          </cell>
          <cell r="Q243">
            <v>6</v>
          </cell>
        </row>
        <row r="244">
          <cell r="B244">
            <v>88.9</v>
          </cell>
          <cell r="Q244">
            <v>6</v>
          </cell>
        </row>
        <row r="245">
          <cell r="B245">
            <v>88.91</v>
          </cell>
          <cell r="Q245">
            <v>6</v>
          </cell>
        </row>
        <row r="246">
          <cell r="B246">
            <v>88.94</v>
          </cell>
          <cell r="Q246">
            <v>6</v>
          </cell>
        </row>
        <row r="247">
          <cell r="B247">
            <v>88.98</v>
          </cell>
          <cell r="Q247">
            <v>6</v>
          </cell>
        </row>
        <row r="248">
          <cell r="B248">
            <v>89.05</v>
          </cell>
          <cell r="Q248">
            <v>6</v>
          </cell>
        </row>
        <row r="249">
          <cell r="B249">
            <v>89.06</v>
          </cell>
          <cell r="Q249">
            <v>6</v>
          </cell>
        </row>
        <row r="250">
          <cell r="B250">
            <v>89.1</v>
          </cell>
          <cell r="Q250">
            <v>6</v>
          </cell>
        </row>
        <row r="251">
          <cell r="B251">
            <v>89.11</v>
          </cell>
          <cell r="Q251">
            <v>6</v>
          </cell>
        </row>
        <row r="252">
          <cell r="B252">
            <v>89.14</v>
          </cell>
          <cell r="Q252">
            <v>6</v>
          </cell>
        </row>
        <row r="253">
          <cell r="B253">
            <v>89.16</v>
          </cell>
          <cell r="Q253">
            <v>6</v>
          </cell>
        </row>
        <row r="254">
          <cell r="B254">
            <v>89.2</v>
          </cell>
          <cell r="Q254">
            <v>6</v>
          </cell>
        </row>
        <row r="255">
          <cell r="B255">
            <v>89.2</v>
          </cell>
          <cell r="Q255">
            <v>6</v>
          </cell>
        </row>
        <row r="256">
          <cell r="B256">
            <v>89.2</v>
          </cell>
          <cell r="Q256">
            <v>6</v>
          </cell>
        </row>
        <row r="257">
          <cell r="B257">
            <v>89.21</v>
          </cell>
          <cell r="Q257">
            <v>6</v>
          </cell>
        </row>
        <row r="258">
          <cell r="B258">
            <v>89.22</v>
          </cell>
          <cell r="Q258">
            <v>6</v>
          </cell>
        </row>
        <row r="259">
          <cell r="B259">
            <v>89.27</v>
          </cell>
          <cell r="Q259">
            <v>6</v>
          </cell>
        </row>
        <row r="260">
          <cell r="B260">
            <v>89.27</v>
          </cell>
          <cell r="Q260">
            <v>6</v>
          </cell>
        </row>
        <row r="261">
          <cell r="B261">
            <v>89.28</v>
          </cell>
          <cell r="Q261">
            <v>6</v>
          </cell>
        </row>
        <row r="262">
          <cell r="B262">
            <v>89.32</v>
          </cell>
          <cell r="Q262">
            <v>6</v>
          </cell>
        </row>
        <row r="263">
          <cell r="B263">
            <v>89.32</v>
          </cell>
          <cell r="Q263">
            <v>6</v>
          </cell>
        </row>
        <row r="264">
          <cell r="B264">
            <v>89.32</v>
          </cell>
          <cell r="Q264">
            <v>6</v>
          </cell>
        </row>
        <row r="265">
          <cell r="B265">
            <v>89.34</v>
          </cell>
          <cell r="Q265">
            <v>6</v>
          </cell>
        </row>
        <row r="266">
          <cell r="B266">
            <v>89.38</v>
          </cell>
          <cell r="Q266">
            <v>6</v>
          </cell>
        </row>
        <row r="267">
          <cell r="B267">
            <v>89.42</v>
          </cell>
          <cell r="Q267">
            <v>6</v>
          </cell>
        </row>
        <row r="268">
          <cell r="B268">
            <v>89.45</v>
          </cell>
          <cell r="Q268">
            <v>6</v>
          </cell>
        </row>
        <row r="269">
          <cell r="B269">
            <v>89.52</v>
          </cell>
          <cell r="Q269">
            <v>6</v>
          </cell>
        </row>
        <row r="270">
          <cell r="B270">
            <v>89.67</v>
          </cell>
          <cell r="Q270">
            <v>6</v>
          </cell>
        </row>
        <row r="271">
          <cell r="B271">
            <v>89.84</v>
          </cell>
          <cell r="Q271">
            <v>6</v>
          </cell>
        </row>
        <row r="272">
          <cell r="B272">
            <v>89.85</v>
          </cell>
          <cell r="Q272">
            <v>6</v>
          </cell>
        </row>
        <row r="273">
          <cell r="B273">
            <v>89.86</v>
          </cell>
          <cell r="Q273">
            <v>6</v>
          </cell>
        </row>
        <row r="274">
          <cell r="B274">
            <v>89.93</v>
          </cell>
          <cell r="Q274">
            <v>7</v>
          </cell>
        </row>
        <row r="275">
          <cell r="B275">
            <v>89.99</v>
          </cell>
          <cell r="Q275">
            <v>7</v>
          </cell>
        </row>
        <row r="276">
          <cell r="B276">
            <v>90.08</v>
          </cell>
          <cell r="Q276">
            <v>7</v>
          </cell>
        </row>
        <row r="277">
          <cell r="B277">
            <v>90.12</v>
          </cell>
          <cell r="Q277">
            <v>7</v>
          </cell>
        </row>
        <row r="278">
          <cell r="B278">
            <v>90.16</v>
          </cell>
          <cell r="Q278">
            <v>7</v>
          </cell>
        </row>
        <row r="279">
          <cell r="B279">
            <v>90.16</v>
          </cell>
          <cell r="Q279">
            <v>7</v>
          </cell>
        </row>
        <row r="280">
          <cell r="B280">
            <v>90.47</v>
          </cell>
          <cell r="Q280">
            <v>7</v>
          </cell>
        </row>
        <row r="281">
          <cell r="B281">
            <v>90.72</v>
          </cell>
          <cell r="Q281">
            <v>7</v>
          </cell>
        </row>
      </sheetData>
      <sheetData sheetId="10" refreshError="1"/>
      <sheetData sheetId="11" refreshError="1"/>
      <sheetData sheetId="12">
        <row r="20">
          <cell r="B20">
            <v>68.66</v>
          </cell>
          <cell r="C20">
            <v>4</v>
          </cell>
        </row>
        <row r="21">
          <cell r="B21">
            <v>75.44</v>
          </cell>
          <cell r="C21">
            <v>5</v>
          </cell>
        </row>
        <row r="22">
          <cell r="B22">
            <v>75.81</v>
          </cell>
          <cell r="C22">
            <v>5</v>
          </cell>
        </row>
        <row r="23">
          <cell r="B23">
            <v>76.17</v>
          </cell>
          <cell r="C23">
            <v>5</v>
          </cell>
        </row>
        <row r="24">
          <cell r="B24">
            <v>76.58</v>
          </cell>
          <cell r="C24">
            <v>5</v>
          </cell>
        </row>
        <row r="25">
          <cell r="B25">
            <v>76.650000000000006</v>
          </cell>
          <cell r="C25">
            <v>5</v>
          </cell>
        </row>
        <row r="26">
          <cell r="B26">
            <v>76.75</v>
          </cell>
          <cell r="C26">
            <v>5</v>
          </cell>
        </row>
        <row r="27">
          <cell r="B27">
            <v>76.94</v>
          </cell>
          <cell r="C27">
            <v>5</v>
          </cell>
        </row>
        <row r="28">
          <cell r="B28">
            <v>77.03</v>
          </cell>
          <cell r="C28">
            <v>5</v>
          </cell>
        </row>
        <row r="29">
          <cell r="B29">
            <v>77.2</v>
          </cell>
          <cell r="C29">
            <v>5</v>
          </cell>
        </row>
        <row r="30">
          <cell r="B30">
            <v>77.36</v>
          </cell>
          <cell r="C30">
            <v>5</v>
          </cell>
        </row>
        <row r="31">
          <cell r="B31">
            <v>77.56</v>
          </cell>
          <cell r="C31">
            <v>5</v>
          </cell>
        </row>
        <row r="32">
          <cell r="B32">
            <v>77.760000000000005</v>
          </cell>
          <cell r="C32">
            <v>5</v>
          </cell>
        </row>
        <row r="33">
          <cell r="B33">
            <v>77.77</v>
          </cell>
          <cell r="C33">
            <v>5</v>
          </cell>
        </row>
        <row r="34">
          <cell r="B34">
            <v>78.349999999999994</v>
          </cell>
          <cell r="C34">
            <v>5</v>
          </cell>
        </row>
        <row r="35">
          <cell r="B35">
            <v>78.489999999999995</v>
          </cell>
          <cell r="C35">
            <v>5</v>
          </cell>
        </row>
        <row r="36">
          <cell r="B36">
            <v>78.739999999999995</v>
          </cell>
          <cell r="C36">
            <v>5</v>
          </cell>
        </row>
        <row r="37">
          <cell r="B37">
            <v>78.81</v>
          </cell>
          <cell r="C37">
            <v>5</v>
          </cell>
        </row>
        <row r="38">
          <cell r="B38">
            <v>78.87</v>
          </cell>
          <cell r="C38">
            <v>5</v>
          </cell>
        </row>
        <row r="39">
          <cell r="B39">
            <v>78.930000000000007</v>
          </cell>
          <cell r="C39">
            <v>5</v>
          </cell>
        </row>
        <row r="40">
          <cell r="B40">
            <v>79.03</v>
          </cell>
          <cell r="C40">
            <v>5</v>
          </cell>
        </row>
        <row r="41">
          <cell r="B41">
            <v>79.19</v>
          </cell>
          <cell r="C41">
            <v>5</v>
          </cell>
        </row>
        <row r="42">
          <cell r="B42">
            <v>79.2</v>
          </cell>
          <cell r="C42">
            <v>5</v>
          </cell>
        </row>
        <row r="43">
          <cell r="B43">
            <v>79.42</v>
          </cell>
          <cell r="C43">
            <v>5</v>
          </cell>
        </row>
        <row r="44">
          <cell r="B44">
            <v>79.61</v>
          </cell>
          <cell r="C44">
            <v>5</v>
          </cell>
        </row>
        <row r="45">
          <cell r="B45">
            <v>79.75</v>
          </cell>
          <cell r="C45">
            <v>5</v>
          </cell>
        </row>
        <row r="46">
          <cell r="B46">
            <v>79.75</v>
          </cell>
          <cell r="C46">
            <v>5</v>
          </cell>
        </row>
        <row r="47">
          <cell r="B47">
            <v>79.89</v>
          </cell>
          <cell r="C47">
            <v>5</v>
          </cell>
        </row>
        <row r="48">
          <cell r="B48">
            <v>79.97</v>
          </cell>
          <cell r="C48">
            <v>5</v>
          </cell>
        </row>
        <row r="49">
          <cell r="B49">
            <v>79.98</v>
          </cell>
          <cell r="C49">
            <v>5</v>
          </cell>
        </row>
        <row r="50">
          <cell r="B50">
            <v>80.099999999999994</v>
          </cell>
          <cell r="C50">
            <v>5</v>
          </cell>
        </row>
        <row r="51">
          <cell r="B51">
            <v>80.12</v>
          </cell>
          <cell r="C51">
            <v>5</v>
          </cell>
        </row>
        <row r="52">
          <cell r="B52">
            <v>80.319999999999993</v>
          </cell>
          <cell r="C52">
            <v>5</v>
          </cell>
        </row>
        <row r="53">
          <cell r="B53">
            <v>80.33</v>
          </cell>
          <cell r="C53">
            <v>5</v>
          </cell>
        </row>
        <row r="54">
          <cell r="B54">
            <v>80.56</v>
          </cell>
          <cell r="C54">
            <v>5</v>
          </cell>
        </row>
        <row r="55">
          <cell r="B55">
            <v>80.58</v>
          </cell>
          <cell r="C55">
            <v>5</v>
          </cell>
        </row>
        <row r="56">
          <cell r="B56">
            <v>80.59</v>
          </cell>
          <cell r="C56">
            <v>5</v>
          </cell>
        </row>
        <row r="57">
          <cell r="B57">
            <v>80.75</v>
          </cell>
          <cell r="C57">
            <v>5</v>
          </cell>
        </row>
        <row r="58">
          <cell r="B58">
            <v>80.760000000000005</v>
          </cell>
          <cell r="C58">
            <v>5</v>
          </cell>
        </row>
        <row r="59">
          <cell r="B59">
            <v>80.78</v>
          </cell>
          <cell r="C59">
            <v>5</v>
          </cell>
        </row>
        <row r="60">
          <cell r="B60">
            <v>80.78</v>
          </cell>
          <cell r="C60">
            <v>5</v>
          </cell>
        </row>
        <row r="61">
          <cell r="B61">
            <v>80.790000000000006</v>
          </cell>
          <cell r="C61">
            <v>5</v>
          </cell>
        </row>
        <row r="62">
          <cell r="B62">
            <v>80.83</v>
          </cell>
          <cell r="C62">
            <v>5</v>
          </cell>
        </row>
        <row r="63">
          <cell r="B63">
            <v>80.89</v>
          </cell>
          <cell r="C63">
            <v>5</v>
          </cell>
        </row>
        <row r="64">
          <cell r="B64">
            <v>80.92</v>
          </cell>
          <cell r="C64">
            <v>5</v>
          </cell>
        </row>
        <row r="65">
          <cell r="B65">
            <v>81.02</v>
          </cell>
          <cell r="C65">
            <v>5</v>
          </cell>
        </row>
        <row r="66">
          <cell r="B66">
            <v>81.08</v>
          </cell>
          <cell r="C66">
            <v>5</v>
          </cell>
        </row>
        <row r="67">
          <cell r="B67">
            <v>81.209999999999994</v>
          </cell>
          <cell r="C67">
            <v>5</v>
          </cell>
        </row>
        <row r="68">
          <cell r="B68">
            <v>81.209999999999994</v>
          </cell>
          <cell r="C68">
            <v>5</v>
          </cell>
        </row>
        <row r="69">
          <cell r="B69">
            <v>81.25</v>
          </cell>
          <cell r="C69">
            <v>5</v>
          </cell>
        </row>
        <row r="70">
          <cell r="B70">
            <v>81.319999999999993</v>
          </cell>
          <cell r="C70">
            <v>5</v>
          </cell>
        </row>
        <row r="71">
          <cell r="B71">
            <v>81.42</v>
          </cell>
          <cell r="C71">
            <v>5</v>
          </cell>
        </row>
        <row r="72">
          <cell r="B72">
            <v>81.459999999999994</v>
          </cell>
          <cell r="C72">
            <v>5</v>
          </cell>
        </row>
        <row r="73">
          <cell r="B73">
            <v>81.47</v>
          </cell>
          <cell r="C73">
            <v>5</v>
          </cell>
        </row>
        <row r="74">
          <cell r="B74">
            <v>81.540000000000006</v>
          </cell>
          <cell r="C74">
            <v>5</v>
          </cell>
        </row>
        <row r="75">
          <cell r="B75">
            <v>81.569999999999993</v>
          </cell>
          <cell r="C75">
            <v>5</v>
          </cell>
        </row>
        <row r="76">
          <cell r="B76">
            <v>81.599999999999994</v>
          </cell>
          <cell r="C76">
            <v>5</v>
          </cell>
        </row>
        <row r="77">
          <cell r="B77">
            <v>81.62</v>
          </cell>
          <cell r="C77">
            <v>5</v>
          </cell>
        </row>
        <row r="78">
          <cell r="B78">
            <v>81.64</v>
          </cell>
          <cell r="C78">
            <v>5</v>
          </cell>
        </row>
        <row r="79">
          <cell r="B79">
            <v>81.709999999999994</v>
          </cell>
          <cell r="C79">
            <v>5</v>
          </cell>
        </row>
        <row r="80">
          <cell r="B80">
            <v>81.78</v>
          </cell>
          <cell r="C80">
            <v>5</v>
          </cell>
        </row>
        <row r="81">
          <cell r="B81">
            <v>81.790000000000006</v>
          </cell>
          <cell r="C81">
            <v>5</v>
          </cell>
        </row>
        <row r="82">
          <cell r="B82">
            <v>81.819999999999993</v>
          </cell>
          <cell r="C82">
            <v>5</v>
          </cell>
        </row>
        <row r="83">
          <cell r="B83">
            <v>81.84</v>
          </cell>
          <cell r="C83">
            <v>5</v>
          </cell>
        </row>
        <row r="84">
          <cell r="B84">
            <v>81.94</v>
          </cell>
          <cell r="C84">
            <v>5</v>
          </cell>
        </row>
        <row r="85">
          <cell r="B85">
            <v>81.97</v>
          </cell>
          <cell r="C85">
            <v>5</v>
          </cell>
        </row>
        <row r="86">
          <cell r="B86">
            <v>82.03</v>
          </cell>
          <cell r="C86">
            <v>5</v>
          </cell>
        </row>
        <row r="87">
          <cell r="B87">
            <v>82.09</v>
          </cell>
          <cell r="C87">
            <v>5</v>
          </cell>
        </row>
        <row r="88">
          <cell r="B88">
            <v>82.14</v>
          </cell>
          <cell r="C88">
            <v>5</v>
          </cell>
        </row>
        <row r="89">
          <cell r="B89">
            <v>82.21</v>
          </cell>
          <cell r="C89">
            <v>5</v>
          </cell>
        </row>
        <row r="90">
          <cell r="B90">
            <v>82.3</v>
          </cell>
          <cell r="C90">
            <v>5</v>
          </cell>
        </row>
        <row r="91">
          <cell r="B91">
            <v>82.42</v>
          </cell>
          <cell r="C91">
            <v>5</v>
          </cell>
        </row>
        <row r="92">
          <cell r="B92">
            <v>82.58</v>
          </cell>
          <cell r="C92">
            <v>5</v>
          </cell>
        </row>
        <row r="93">
          <cell r="B93">
            <v>82.58</v>
          </cell>
          <cell r="C93">
            <v>5</v>
          </cell>
        </row>
        <row r="94">
          <cell r="B94">
            <v>82.64</v>
          </cell>
          <cell r="C94">
            <v>5</v>
          </cell>
        </row>
        <row r="95">
          <cell r="B95">
            <v>82.66</v>
          </cell>
          <cell r="C95">
            <v>5</v>
          </cell>
        </row>
        <row r="96">
          <cell r="B96">
            <v>82.75</v>
          </cell>
          <cell r="C96">
            <v>5</v>
          </cell>
        </row>
        <row r="97">
          <cell r="B97">
            <v>82.75</v>
          </cell>
          <cell r="C97">
            <v>5</v>
          </cell>
        </row>
        <row r="98">
          <cell r="B98">
            <v>82.87</v>
          </cell>
          <cell r="C98">
            <v>5</v>
          </cell>
        </row>
        <row r="99">
          <cell r="B99">
            <v>82.92</v>
          </cell>
          <cell r="C99">
            <v>5</v>
          </cell>
        </row>
        <row r="100">
          <cell r="B100">
            <v>82.98</v>
          </cell>
          <cell r="C100">
            <v>5</v>
          </cell>
        </row>
        <row r="101">
          <cell r="B101">
            <v>83</v>
          </cell>
          <cell r="C101">
            <v>5</v>
          </cell>
        </row>
        <row r="102">
          <cell r="B102">
            <v>83.04</v>
          </cell>
          <cell r="C102">
            <v>5</v>
          </cell>
        </row>
        <row r="103">
          <cell r="B103">
            <v>83.09</v>
          </cell>
          <cell r="C103">
            <v>5</v>
          </cell>
        </row>
        <row r="104">
          <cell r="B104">
            <v>83.37</v>
          </cell>
          <cell r="C104">
            <v>5</v>
          </cell>
        </row>
        <row r="105">
          <cell r="B105">
            <v>83.4</v>
          </cell>
          <cell r="C105">
            <v>5</v>
          </cell>
        </row>
        <row r="106">
          <cell r="B106">
            <v>83.43</v>
          </cell>
          <cell r="C106">
            <v>5</v>
          </cell>
        </row>
        <row r="107">
          <cell r="B107">
            <v>83.5</v>
          </cell>
          <cell r="C107">
            <v>5</v>
          </cell>
        </row>
        <row r="108">
          <cell r="B108">
            <v>83.53</v>
          </cell>
          <cell r="C108">
            <v>5</v>
          </cell>
        </row>
        <row r="109">
          <cell r="B109">
            <v>83.53</v>
          </cell>
          <cell r="C109">
            <v>5</v>
          </cell>
        </row>
        <row r="110">
          <cell r="B110">
            <v>83.53</v>
          </cell>
          <cell r="C110">
            <v>5</v>
          </cell>
        </row>
        <row r="111">
          <cell r="B111">
            <v>83.66</v>
          </cell>
          <cell r="C111">
            <v>5</v>
          </cell>
        </row>
        <row r="112">
          <cell r="B112">
            <v>83.66</v>
          </cell>
          <cell r="C112">
            <v>5</v>
          </cell>
        </row>
        <row r="113">
          <cell r="B113">
            <v>83.66</v>
          </cell>
          <cell r="C113">
            <v>5</v>
          </cell>
        </row>
        <row r="114">
          <cell r="B114">
            <v>83.7</v>
          </cell>
          <cell r="C114">
            <v>5</v>
          </cell>
        </row>
        <row r="115">
          <cell r="B115">
            <v>83.71</v>
          </cell>
          <cell r="C115">
            <v>5</v>
          </cell>
        </row>
        <row r="116">
          <cell r="B116">
            <v>83.8</v>
          </cell>
          <cell r="C116">
            <v>5</v>
          </cell>
        </row>
        <row r="117">
          <cell r="B117">
            <v>83.89</v>
          </cell>
          <cell r="C117">
            <v>5</v>
          </cell>
        </row>
        <row r="118">
          <cell r="B118">
            <v>84.05</v>
          </cell>
          <cell r="C118">
            <v>5</v>
          </cell>
        </row>
        <row r="119">
          <cell r="B119">
            <v>84.05</v>
          </cell>
          <cell r="C119">
            <v>5</v>
          </cell>
        </row>
        <row r="120">
          <cell r="B120">
            <v>84.18</v>
          </cell>
          <cell r="C120">
            <v>5</v>
          </cell>
        </row>
        <row r="121">
          <cell r="B121">
            <v>84.26</v>
          </cell>
          <cell r="C121">
            <v>5</v>
          </cell>
        </row>
        <row r="122">
          <cell r="B122">
            <v>84.33</v>
          </cell>
          <cell r="C122">
            <v>5</v>
          </cell>
        </row>
        <row r="123">
          <cell r="B123">
            <v>84.38</v>
          </cell>
          <cell r="C123">
            <v>5</v>
          </cell>
        </row>
        <row r="124">
          <cell r="B124">
            <v>84.43</v>
          </cell>
          <cell r="C124">
            <v>5</v>
          </cell>
        </row>
        <row r="125">
          <cell r="B125">
            <v>84.61</v>
          </cell>
          <cell r="C125">
            <v>5</v>
          </cell>
        </row>
        <row r="126">
          <cell r="B126">
            <v>84.66</v>
          </cell>
          <cell r="C126">
            <v>5</v>
          </cell>
        </row>
        <row r="127">
          <cell r="B127">
            <v>84.75</v>
          </cell>
          <cell r="C127">
            <v>5</v>
          </cell>
        </row>
        <row r="128">
          <cell r="B128">
            <v>84.75</v>
          </cell>
          <cell r="C128">
            <v>5</v>
          </cell>
        </row>
        <row r="129">
          <cell r="B129">
            <v>84.86</v>
          </cell>
          <cell r="C129">
            <v>5</v>
          </cell>
        </row>
        <row r="130">
          <cell r="B130">
            <v>84.86</v>
          </cell>
          <cell r="C130">
            <v>5</v>
          </cell>
        </row>
        <row r="131">
          <cell r="B131">
            <v>84.9</v>
          </cell>
          <cell r="C131">
            <v>5</v>
          </cell>
        </row>
        <row r="132">
          <cell r="B132">
            <v>84.93</v>
          </cell>
          <cell r="C132">
            <v>5</v>
          </cell>
        </row>
        <row r="133">
          <cell r="B133">
            <v>84.94</v>
          </cell>
          <cell r="C133">
            <v>5</v>
          </cell>
        </row>
        <row r="134">
          <cell r="B134">
            <v>84.94</v>
          </cell>
          <cell r="C134">
            <v>5</v>
          </cell>
        </row>
        <row r="135">
          <cell r="B135">
            <v>84.96</v>
          </cell>
          <cell r="C135">
            <v>5</v>
          </cell>
        </row>
        <row r="136">
          <cell r="B136">
            <v>84.96</v>
          </cell>
          <cell r="C136">
            <v>5</v>
          </cell>
        </row>
        <row r="137">
          <cell r="B137">
            <v>85.18</v>
          </cell>
          <cell r="C137">
            <v>5</v>
          </cell>
        </row>
        <row r="138">
          <cell r="B138">
            <v>85.2</v>
          </cell>
          <cell r="C138">
            <v>5</v>
          </cell>
        </row>
        <row r="139">
          <cell r="B139">
            <v>85.2</v>
          </cell>
          <cell r="C139">
            <v>5</v>
          </cell>
        </row>
        <row r="140">
          <cell r="B140">
            <v>85.21</v>
          </cell>
          <cell r="C140">
            <v>5</v>
          </cell>
        </row>
        <row r="141">
          <cell r="B141">
            <v>85.22</v>
          </cell>
          <cell r="C141">
            <v>5</v>
          </cell>
        </row>
        <row r="142">
          <cell r="B142">
            <v>85.26</v>
          </cell>
          <cell r="C142">
            <v>5</v>
          </cell>
        </row>
        <row r="143">
          <cell r="B143">
            <v>85.29</v>
          </cell>
          <cell r="C143">
            <v>5</v>
          </cell>
        </row>
        <row r="144">
          <cell r="B144">
            <v>85.5</v>
          </cell>
          <cell r="C144">
            <v>5</v>
          </cell>
        </row>
        <row r="145">
          <cell r="B145">
            <v>85.51</v>
          </cell>
          <cell r="C145">
            <v>5</v>
          </cell>
        </row>
        <row r="146">
          <cell r="B146">
            <v>85.59</v>
          </cell>
          <cell r="C146">
            <v>5</v>
          </cell>
        </row>
        <row r="147">
          <cell r="B147">
            <v>85.59</v>
          </cell>
          <cell r="C147">
            <v>5</v>
          </cell>
        </row>
        <row r="148">
          <cell r="B148">
            <v>85.6</v>
          </cell>
          <cell r="C148">
            <v>5</v>
          </cell>
        </row>
        <row r="149">
          <cell r="B149">
            <v>85.69</v>
          </cell>
          <cell r="C149">
            <v>5</v>
          </cell>
        </row>
        <row r="150">
          <cell r="B150">
            <v>85.83</v>
          </cell>
          <cell r="C150">
            <v>5</v>
          </cell>
        </row>
        <row r="151">
          <cell r="B151">
            <v>85.91</v>
          </cell>
          <cell r="C151">
            <v>5</v>
          </cell>
        </row>
        <row r="152">
          <cell r="B152">
            <v>85.95</v>
          </cell>
          <cell r="C152">
            <v>5</v>
          </cell>
        </row>
        <row r="153">
          <cell r="B153">
            <v>87.43</v>
          </cell>
          <cell r="C153">
            <v>6</v>
          </cell>
        </row>
        <row r="154">
          <cell r="B154">
            <v>87.43</v>
          </cell>
          <cell r="C154">
            <v>6</v>
          </cell>
        </row>
        <row r="155">
          <cell r="B155">
            <v>87.46</v>
          </cell>
          <cell r="C155">
            <v>6</v>
          </cell>
        </row>
        <row r="156">
          <cell r="B156">
            <v>87.57</v>
          </cell>
          <cell r="C156">
            <v>6</v>
          </cell>
        </row>
        <row r="157">
          <cell r="B157">
            <v>87.6</v>
          </cell>
          <cell r="C157">
            <v>6</v>
          </cell>
        </row>
        <row r="158">
          <cell r="B158">
            <v>87.65</v>
          </cell>
          <cell r="C158">
            <v>6</v>
          </cell>
        </row>
        <row r="159">
          <cell r="B159">
            <v>87.71</v>
          </cell>
          <cell r="C159">
            <v>6</v>
          </cell>
        </row>
        <row r="160">
          <cell r="B160">
            <v>87.73</v>
          </cell>
          <cell r="C160">
            <v>6</v>
          </cell>
        </row>
        <row r="161">
          <cell r="B161">
            <v>87.76</v>
          </cell>
          <cell r="C161">
            <v>6</v>
          </cell>
        </row>
        <row r="162">
          <cell r="B162">
            <v>87.76</v>
          </cell>
          <cell r="C162">
            <v>6</v>
          </cell>
        </row>
        <row r="163">
          <cell r="B163">
            <v>87.79</v>
          </cell>
          <cell r="C163">
            <v>6</v>
          </cell>
        </row>
        <row r="164">
          <cell r="B164">
            <v>87.8</v>
          </cell>
          <cell r="C164">
            <v>6</v>
          </cell>
        </row>
        <row r="165">
          <cell r="B165">
            <v>87.81</v>
          </cell>
          <cell r="C165">
            <v>6</v>
          </cell>
        </row>
        <row r="166">
          <cell r="B166">
            <v>87.81</v>
          </cell>
          <cell r="C166">
            <v>6</v>
          </cell>
        </row>
        <row r="167">
          <cell r="B167">
            <v>87.82</v>
          </cell>
          <cell r="C167">
            <v>6</v>
          </cell>
        </row>
        <row r="168">
          <cell r="B168">
            <v>87.86</v>
          </cell>
          <cell r="C168">
            <v>6</v>
          </cell>
        </row>
        <row r="169">
          <cell r="B169">
            <v>87.87</v>
          </cell>
          <cell r="C169">
            <v>6</v>
          </cell>
        </row>
        <row r="170">
          <cell r="B170">
            <v>87.89</v>
          </cell>
          <cell r="C170">
            <v>6</v>
          </cell>
        </row>
        <row r="171">
          <cell r="B171">
            <v>87.92</v>
          </cell>
          <cell r="C171">
            <v>6</v>
          </cell>
        </row>
        <row r="172">
          <cell r="B172">
            <v>87.95</v>
          </cell>
          <cell r="C172">
            <v>6</v>
          </cell>
        </row>
        <row r="173">
          <cell r="B173">
            <v>88.1</v>
          </cell>
          <cell r="C173">
            <v>6</v>
          </cell>
        </row>
        <row r="174">
          <cell r="B174">
            <v>88.22</v>
          </cell>
          <cell r="C174">
            <v>6</v>
          </cell>
        </row>
        <row r="175">
          <cell r="B175">
            <v>88.3</v>
          </cell>
          <cell r="C175">
            <v>6</v>
          </cell>
        </row>
        <row r="176">
          <cell r="B176">
            <v>88.38</v>
          </cell>
          <cell r="C176">
            <v>6</v>
          </cell>
        </row>
        <row r="177">
          <cell r="B177">
            <v>88.45</v>
          </cell>
          <cell r="C177">
            <v>6</v>
          </cell>
        </row>
        <row r="178">
          <cell r="B178">
            <v>88.47</v>
          </cell>
          <cell r="C178">
            <v>6</v>
          </cell>
        </row>
        <row r="179">
          <cell r="B179">
            <v>88.5</v>
          </cell>
          <cell r="C179">
            <v>6</v>
          </cell>
        </row>
        <row r="180">
          <cell r="B180">
            <v>88.53</v>
          </cell>
          <cell r="C180">
            <v>6</v>
          </cell>
        </row>
        <row r="181">
          <cell r="B181">
            <v>88.57</v>
          </cell>
          <cell r="C181">
            <v>6</v>
          </cell>
        </row>
        <row r="182">
          <cell r="B182">
            <v>88.62</v>
          </cell>
          <cell r="C182">
            <v>6</v>
          </cell>
        </row>
        <row r="183">
          <cell r="B183">
            <v>88.69</v>
          </cell>
          <cell r="C183">
            <v>6</v>
          </cell>
        </row>
        <row r="184">
          <cell r="B184">
            <v>88.77</v>
          </cell>
          <cell r="C184">
            <v>6</v>
          </cell>
        </row>
        <row r="185">
          <cell r="B185">
            <v>88.78</v>
          </cell>
          <cell r="C185">
            <v>6</v>
          </cell>
        </row>
        <row r="186">
          <cell r="B186">
            <v>88.82</v>
          </cell>
          <cell r="C186">
            <v>6</v>
          </cell>
        </row>
        <row r="187">
          <cell r="B187">
            <v>88.86</v>
          </cell>
          <cell r="C187">
            <v>6</v>
          </cell>
        </row>
        <row r="188">
          <cell r="B188">
            <v>88.87</v>
          </cell>
          <cell r="C188">
            <v>6</v>
          </cell>
        </row>
        <row r="189">
          <cell r="B189">
            <v>88.87</v>
          </cell>
          <cell r="C189">
            <v>6</v>
          </cell>
        </row>
        <row r="190">
          <cell r="B190">
            <v>88.9</v>
          </cell>
          <cell r="C190">
            <v>6</v>
          </cell>
        </row>
        <row r="191">
          <cell r="B191">
            <v>88.9</v>
          </cell>
          <cell r="C191">
            <v>6</v>
          </cell>
        </row>
        <row r="192">
          <cell r="B192">
            <v>88.91</v>
          </cell>
          <cell r="C192">
            <v>6</v>
          </cell>
        </row>
        <row r="193">
          <cell r="B193">
            <v>88.94</v>
          </cell>
          <cell r="C193">
            <v>6</v>
          </cell>
        </row>
        <row r="194">
          <cell r="B194">
            <v>88.98</v>
          </cell>
          <cell r="C194">
            <v>6</v>
          </cell>
        </row>
        <row r="195">
          <cell r="B195">
            <v>89.05</v>
          </cell>
          <cell r="C195">
            <v>6</v>
          </cell>
        </row>
        <row r="196">
          <cell r="B196">
            <v>89.06</v>
          </cell>
          <cell r="C196">
            <v>6</v>
          </cell>
        </row>
        <row r="197">
          <cell r="B197">
            <v>89.1</v>
          </cell>
          <cell r="C197">
            <v>6</v>
          </cell>
        </row>
        <row r="198">
          <cell r="B198">
            <v>89.11</v>
          </cell>
          <cell r="C198">
            <v>6</v>
          </cell>
        </row>
        <row r="199">
          <cell r="B199">
            <v>89.14</v>
          </cell>
          <cell r="C199">
            <v>6</v>
          </cell>
        </row>
        <row r="200">
          <cell r="B200">
            <v>89.16</v>
          </cell>
          <cell r="C200">
            <v>6</v>
          </cell>
        </row>
        <row r="201">
          <cell r="B201">
            <v>89.18</v>
          </cell>
          <cell r="C201">
            <v>6</v>
          </cell>
        </row>
        <row r="202">
          <cell r="B202">
            <v>89.2</v>
          </cell>
          <cell r="C202">
            <v>6</v>
          </cell>
        </row>
        <row r="203">
          <cell r="B203">
            <v>89.2</v>
          </cell>
          <cell r="C203">
            <v>6</v>
          </cell>
        </row>
        <row r="204">
          <cell r="B204">
            <v>89.2</v>
          </cell>
          <cell r="C204">
            <v>6</v>
          </cell>
        </row>
        <row r="205">
          <cell r="B205">
            <v>89.21</v>
          </cell>
          <cell r="C205">
            <v>6</v>
          </cell>
        </row>
        <row r="206">
          <cell r="B206">
            <v>89.22</v>
          </cell>
          <cell r="C206">
            <v>6</v>
          </cell>
        </row>
        <row r="207">
          <cell r="B207">
            <v>89.27</v>
          </cell>
          <cell r="C207">
            <v>6</v>
          </cell>
        </row>
        <row r="208">
          <cell r="B208">
            <v>89.27</v>
          </cell>
          <cell r="C208">
            <v>6</v>
          </cell>
        </row>
        <row r="209">
          <cell r="B209">
            <v>89.28</v>
          </cell>
          <cell r="C209">
            <v>6</v>
          </cell>
        </row>
        <row r="210">
          <cell r="B210">
            <v>89.32</v>
          </cell>
          <cell r="C210">
            <v>6</v>
          </cell>
        </row>
        <row r="211">
          <cell r="B211">
            <v>89.32</v>
          </cell>
          <cell r="C211">
            <v>6</v>
          </cell>
        </row>
        <row r="212">
          <cell r="B212">
            <v>89.32</v>
          </cell>
          <cell r="C212">
            <v>6</v>
          </cell>
        </row>
        <row r="213">
          <cell r="B213">
            <v>89.34</v>
          </cell>
          <cell r="C213">
            <v>6</v>
          </cell>
        </row>
        <row r="214">
          <cell r="B214">
            <v>89.38</v>
          </cell>
          <cell r="C214">
            <v>6</v>
          </cell>
        </row>
        <row r="215">
          <cell r="B215">
            <v>89.42</v>
          </cell>
          <cell r="C215">
            <v>6</v>
          </cell>
        </row>
        <row r="216">
          <cell r="B216">
            <v>89.45</v>
          </cell>
          <cell r="C216">
            <v>6</v>
          </cell>
        </row>
        <row r="217">
          <cell r="B217">
            <v>89.52</v>
          </cell>
          <cell r="C217">
            <v>6</v>
          </cell>
        </row>
        <row r="218">
          <cell r="B218">
            <v>89.67</v>
          </cell>
          <cell r="C218">
            <v>6</v>
          </cell>
        </row>
        <row r="219">
          <cell r="B219">
            <v>89.84</v>
          </cell>
          <cell r="C219">
            <v>6</v>
          </cell>
        </row>
        <row r="220">
          <cell r="B220">
            <v>89.85</v>
          </cell>
          <cell r="C220">
            <v>6</v>
          </cell>
        </row>
        <row r="221">
          <cell r="B221">
            <v>89.86</v>
          </cell>
          <cell r="C221">
            <v>6</v>
          </cell>
        </row>
        <row r="222">
          <cell r="B222">
            <v>89.93</v>
          </cell>
          <cell r="C222">
            <v>6</v>
          </cell>
        </row>
        <row r="223">
          <cell r="B223">
            <v>89.99</v>
          </cell>
          <cell r="C223">
            <v>6</v>
          </cell>
        </row>
        <row r="224">
          <cell r="B224">
            <v>90.08</v>
          </cell>
          <cell r="C224">
            <v>6</v>
          </cell>
        </row>
        <row r="225">
          <cell r="B225">
            <v>90.12</v>
          </cell>
          <cell r="C225">
            <v>6</v>
          </cell>
        </row>
        <row r="226">
          <cell r="B226">
            <v>90.16</v>
          </cell>
          <cell r="C226">
            <v>6</v>
          </cell>
        </row>
        <row r="227">
          <cell r="B227">
            <v>90.16</v>
          </cell>
          <cell r="C227">
            <v>6</v>
          </cell>
        </row>
        <row r="228">
          <cell r="B228">
            <v>90.47</v>
          </cell>
          <cell r="C228">
            <v>6</v>
          </cell>
        </row>
        <row r="229">
          <cell r="B229">
            <v>90.72</v>
          </cell>
          <cell r="C229">
            <v>6</v>
          </cell>
        </row>
      </sheetData>
      <sheetData sheetId="13">
        <row r="20">
          <cell r="B20">
            <v>77.77</v>
          </cell>
          <cell r="C20">
            <v>6</v>
          </cell>
        </row>
        <row r="21">
          <cell r="B21">
            <v>85.59</v>
          </cell>
          <cell r="C21">
            <v>5</v>
          </cell>
        </row>
        <row r="22">
          <cell r="B22">
            <v>82.92</v>
          </cell>
          <cell r="C22">
            <v>6</v>
          </cell>
        </row>
        <row r="23">
          <cell r="B23">
            <v>78.81</v>
          </cell>
          <cell r="C23">
            <v>6</v>
          </cell>
        </row>
        <row r="24">
          <cell r="B24">
            <v>77.2</v>
          </cell>
          <cell r="C24">
            <v>6</v>
          </cell>
        </row>
        <row r="25">
          <cell r="B25">
            <v>76.650000000000006</v>
          </cell>
          <cell r="C25">
            <v>6</v>
          </cell>
        </row>
        <row r="26">
          <cell r="B26">
            <v>75.44</v>
          </cell>
          <cell r="C26">
            <v>6</v>
          </cell>
        </row>
        <row r="27">
          <cell r="B27">
            <v>68.87</v>
          </cell>
          <cell r="C27">
            <v>6</v>
          </cell>
        </row>
        <row r="28">
          <cell r="B28">
            <v>81.790000000000006</v>
          </cell>
          <cell r="C28">
            <v>6</v>
          </cell>
        </row>
        <row r="29">
          <cell r="B29">
            <v>86.72</v>
          </cell>
          <cell r="C29">
            <v>7</v>
          </cell>
        </row>
        <row r="30">
          <cell r="B30">
            <v>86.49</v>
          </cell>
          <cell r="C30">
            <v>6</v>
          </cell>
        </row>
        <row r="31">
          <cell r="B31">
            <v>86.22</v>
          </cell>
          <cell r="C31">
            <v>6</v>
          </cell>
        </row>
        <row r="32">
          <cell r="B32">
            <v>83.71</v>
          </cell>
          <cell r="C32">
            <v>6</v>
          </cell>
        </row>
        <row r="33">
          <cell r="B33">
            <v>77.03</v>
          </cell>
          <cell r="C33">
            <v>6</v>
          </cell>
        </row>
        <row r="34">
          <cell r="B34">
            <v>81.42</v>
          </cell>
          <cell r="C34">
            <v>6</v>
          </cell>
        </row>
        <row r="35">
          <cell r="B35">
            <v>84.93</v>
          </cell>
          <cell r="C35">
            <v>6</v>
          </cell>
        </row>
        <row r="36">
          <cell r="B36">
            <v>81.47</v>
          </cell>
          <cell r="C36">
            <v>6</v>
          </cell>
        </row>
        <row r="37">
          <cell r="B37">
            <v>80.099999999999994</v>
          </cell>
          <cell r="C37">
            <v>6</v>
          </cell>
        </row>
        <row r="38">
          <cell r="B38">
            <v>80.58</v>
          </cell>
          <cell r="C38">
            <v>6</v>
          </cell>
        </row>
        <row r="39">
          <cell r="B39">
            <v>80.78</v>
          </cell>
          <cell r="C39">
            <v>6</v>
          </cell>
        </row>
        <row r="40">
          <cell r="B40">
            <v>76.75</v>
          </cell>
          <cell r="C40">
            <v>6</v>
          </cell>
        </row>
        <row r="41">
          <cell r="B41">
            <v>70.87</v>
          </cell>
          <cell r="C41">
            <v>6</v>
          </cell>
        </row>
        <row r="42">
          <cell r="B42">
            <v>72.150000000000006</v>
          </cell>
          <cell r="C42">
            <v>6</v>
          </cell>
        </row>
        <row r="43">
          <cell r="B43">
            <v>82.03</v>
          </cell>
          <cell r="C43">
            <v>6</v>
          </cell>
        </row>
        <row r="44">
          <cell r="B44">
            <v>89.84</v>
          </cell>
          <cell r="C44">
            <v>6</v>
          </cell>
        </row>
        <row r="45">
          <cell r="B45">
            <v>90.16</v>
          </cell>
          <cell r="C45">
            <v>6</v>
          </cell>
        </row>
        <row r="46">
          <cell r="B46">
            <v>89.28</v>
          </cell>
          <cell r="C46">
            <v>6</v>
          </cell>
        </row>
        <row r="47">
          <cell r="B47">
            <v>89.22</v>
          </cell>
          <cell r="C47">
            <v>6</v>
          </cell>
        </row>
        <row r="48">
          <cell r="B48">
            <v>89.11</v>
          </cell>
          <cell r="C48">
            <v>6</v>
          </cell>
        </row>
        <row r="49">
          <cell r="B49">
            <v>88.47</v>
          </cell>
          <cell r="C49">
            <v>6</v>
          </cell>
        </row>
        <row r="50">
          <cell r="B50">
            <v>87.71</v>
          </cell>
          <cell r="C50">
            <v>6</v>
          </cell>
        </row>
        <row r="51">
          <cell r="B51">
            <v>87.57</v>
          </cell>
          <cell r="C51">
            <v>6</v>
          </cell>
        </row>
        <row r="52">
          <cell r="B52">
            <v>87.43</v>
          </cell>
          <cell r="C52">
            <v>6</v>
          </cell>
        </row>
        <row r="53">
          <cell r="B53">
            <v>87.16</v>
          </cell>
          <cell r="C53">
            <v>6</v>
          </cell>
        </row>
        <row r="54">
          <cell r="B54">
            <v>85.22</v>
          </cell>
          <cell r="C54">
            <v>6</v>
          </cell>
        </row>
        <row r="55">
          <cell r="B55">
            <v>77.760000000000005</v>
          </cell>
          <cell r="C55">
            <v>6</v>
          </cell>
        </row>
        <row r="56">
          <cell r="B56">
            <v>71.650000000000006</v>
          </cell>
          <cell r="C56">
            <v>6</v>
          </cell>
        </row>
        <row r="57">
          <cell r="B57">
            <v>72.73</v>
          </cell>
          <cell r="C57">
            <v>9</v>
          </cell>
        </row>
        <row r="58">
          <cell r="B58">
            <v>82.64</v>
          </cell>
          <cell r="C58">
            <v>6</v>
          </cell>
        </row>
        <row r="59">
          <cell r="B59">
            <v>82.14</v>
          </cell>
          <cell r="C59">
            <v>6</v>
          </cell>
        </row>
        <row r="60">
          <cell r="B60">
            <v>81.64</v>
          </cell>
          <cell r="C60">
            <v>6</v>
          </cell>
        </row>
        <row r="61">
          <cell r="B61">
            <v>80.78</v>
          </cell>
          <cell r="C61">
            <v>8</v>
          </cell>
        </row>
        <row r="62">
          <cell r="B62">
            <v>80.33</v>
          </cell>
          <cell r="C62">
            <v>8</v>
          </cell>
        </row>
        <row r="63">
          <cell r="B63">
            <v>80.319999999999993</v>
          </cell>
          <cell r="C63">
            <v>8</v>
          </cell>
        </row>
        <row r="64">
          <cell r="B64">
            <v>79.89</v>
          </cell>
          <cell r="C64">
            <v>8</v>
          </cell>
        </row>
        <row r="65">
          <cell r="B65">
            <v>79.42</v>
          </cell>
          <cell r="C65">
            <v>8</v>
          </cell>
        </row>
        <row r="66">
          <cell r="B66">
            <v>79.2</v>
          </cell>
          <cell r="C66">
            <v>8</v>
          </cell>
        </row>
        <row r="67">
          <cell r="B67">
            <v>78.930000000000007</v>
          </cell>
          <cell r="C67">
            <v>8</v>
          </cell>
        </row>
        <row r="68">
          <cell r="B68">
            <v>78.489999999999995</v>
          </cell>
          <cell r="C68">
            <v>8</v>
          </cell>
        </row>
        <row r="69">
          <cell r="B69">
            <v>77.56</v>
          </cell>
          <cell r="C69">
            <v>8</v>
          </cell>
        </row>
        <row r="70">
          <cell r="B70">
            <v>74.709999999999994</v>
          </cell>
          <cell r="C70">
            <v>8</v>
          </cell>
        </row>
        <row r="71">
          <cell r="B71">
            <v>72.63</v>
          </cell>
          <cell r="C71">
            <v>8</v>
          </cell>
        </row>
        <row r="72">
          <cell r="B72">
            <v>69.08</v>
          </cell>
          <cell r="C72">
            <v>8</v>
          </cell>
        </row>
        <row r="73">
          <cell r="B73">
            <v>79.97</v>
          </cell>
          <cell r="C73">
            <v>8</v>
          </cell>
        </row>
        <row r="74">
          <cell r="B74">
            <v>81.209999999999994</v>
          </cell>
          <cell r="C74">
            <v>8</v>
          </cell>
        </row>
        <row r="75">
          <cell r="B75">
            <v>81.540000000000006</v>
          </cell>
          <cell r="C75">
            <v>7</v>
          </cell>
        </row>
        <row r="76">
          <cell r="B76">
            <v>86.81</v>
          </cell>
          <cell r="C76">
            <v>8</v>
          </cell>
        </row>
        <row r="77">
          <cell r="B77">
            <v>86.87</v>
          </cell>
          <cell r="C77">
            <v>8</v>
          </cell>
        </row>
        <row r="78">
          <cell r="B78">
            <v>85.6</v>
          </cell>
          <cell r="C78">
            <v>8</v>
          </cell>
        </row>
        <row r="79">
          <cell r="B79">
            <v>83.66</v>
          </cell>
          <cell r="C79">
            <v>8</v>
          </cell>
        </row>
        <row r="80">
          <cell r="B80">
            <v>82.21</v>
          </cell>
          <cell r="C80">
            <v>8</v>
          </cell>
        </row>
        <row r="81">
          <cell r="B81">
            <v>81.319999999999993</v>
          </cell>
          <cell r="C81">
            <v>6</v>
          </cell>
        </row>
        <row r="82">
          <cell r="B82">
            <v>80.760000000000005</v>
          </cell>
          <cell r="C82">
            <v>6</v>
          </cell>
        </row>
        <row r="83">
          <cell r="B83">
            <v>80.56</v>
          </cell>
          <cell r="C83">
            <v>8</v>
          </cell>
        </row>
        <row r="84">
          <cell r="B84">
            <v>78.349999999999994</v>
          </cell>
          <cell r="C84">
            <v>8</v>
          </cell>
        </row>
        <row r="85">
          <cell r="B85">
            <v>87.76</v>
          </cell>
          <cell r="C85">
            <v>8</v>
          </cell>
        </row>
        <row r="86">
          <cell r="B86">
            <v>88.62</v>
          </cell>
          <cell r="C86">
            <v>8</v>
          </cell>
        </row>
        <row r="87">
          <cell r="B87">
            <v>87.35</v>
          </cell>
          <cell r="C87">
            <v>8</v>
          </cell>
        </row>
        <row r="88">
          <cell r="B88">
            <v>87.2</v>
          </cell>
          <cell r="C88">
            <v>8</v>
          </cell>
        </row>
        <row r="89">
          <cell r="B89">
            <v>87.02</v>
          </cell>
          <cell r="C89">
            <v>8</v>
          </cell>
        </row>
        <row r="90">
          <cell r="B90">
            <v>86.8</v>
          </cell>
          <cell r="C90">
            <v>8</v>
          </cell>
        </row>
        <row r="91">
          <cell r="B91">
            <v>86.15</v>
          </cell>
          <cell r="C91">
            <v>8</v>
          </cell>
        </row>
        <row r="92">
          <cell r="B92">
            <v>83.09</v>
          </cell>
          <cell r="C92">
            <v>8</v>
          </cell>
        </row>
        <row r="93">
          <cell r="B93">
            <v>81.08</v>
          </cell>
          <cell r="C93">
            <v>8</v>
          </cell>
        </row>
        <row r="94">
          <cell r="B94">
            <v>73.260000000000005</v>
          </cell>
          <cell r="C94">
            <v>8</v>
          </cell>
        </row>
        <row r="95">
          <cell r="B95">
            <v>85.95</v>
          </cell>
          <cell r="C95">
            <v>8</v>
          </cell>
        </row>
        <row r="96">
          <cell r="B96">
            <v>88.45</v>
          </cell>
          <cell r="C96">
            <v>8</v>
          </cell>
        </row>
        <row r="97">
          <cell r="B97">
            <v>89.85</v>
          </cell>
          <cell r="C97">
            <v>8</v>
          </cell>
        </row>
        <row r="98">
          <cell r="B98">
            <v>89.86</v>
          </cell>
          <cell r="C98">
            <v>8</v>
          </cell>
        </row>
        <row r="99">
          <cell r="B99">
            <v>90.12</v>
          </cell>
          <cell r="C99">
            <v>8</v>
          </cell>
        </row>
        <row r="100">
          <cell r="B100">
            <v>89.16</v>
          </cell>
          <cell r="C100">
            <v>6</v>
          </cell>
        </row>
        <row r="101">
          <cell r="B101">
            <v>88.9</v>
          </cell>
          <cell r="C101">
            <v>7</v>
          </cell>
        </row>
        <row r="102">
          <cell r="B102">
            <v>88.3</v>
          </cell>
          <cell r="C102">
            <v>7</v>
          </cell>
        </row>
        <row r="103">
          <cell r="B103">
            <v>90.16</v>
          </cell>
          <cell r="C103">
            <v>8</v>
          </cell>
        </row>
        <row r="104">
          <cell r="B104">
            <v>88.1</v>
          </cell>
          <cell r="C104">
            <v>8</v>
          </cell>
        </row>
        <row r="105">
          <cell r="B105">
            <v>87.95</v>
          </cell>
          <cell r="C105">
            <v>8</v>
          </cell>
        </row>
        <row r="106">
          <cell r="B106">
            <v>88.78</v>
          </cell>
          <cell r="C106">
            <v>7</v>
          </cell>
        </row>
        <row r="107">
          <cell r="B107">
            <v>89.27</v>
          </cell>
          <cell r="C107">
            <v>7</v>
          </cell>
        </row>
        <row r="108">
          <cell r="B108">
            <v>88.94</v>
          </cell>
          <cell r="C108">
            <v>7</v>
          </cell>
        </row>
        <row r="109">
          <cell r="B109">
            <v>88.69</v>
          </cell>
          <cell r="C109">
            <v>7</v>
          </cell>
        </row>
        <row r="110">
          <cell r="B110">
            <v>88.5</v>
          </cell>
          <cell r="C110">
            <v>7</v>
          </cell>
        </row>
        <row r="111">
          <cell r="B111">
            <v>88.82</v>
          </cell>
          <cell r="C111">
            <v>7</v>
          </cell>
        </row>
        <row r="112">
          <cell r="B112">
            <v>89.05</v>
          </cell>
          <cell r="C112">
            <v>7</v>
          </cell>
        </row>
        <row r="113">
          <cell r="B113">
            <v>88.98</v>
          </cell>
          <cell r="C113">
            <v>7</v>
          </cell>
        </row>
        <row r="114">
          <cell r="B114">
            <v>88.87</v>
          </cell>
          <cell r="C114">
            <v>7</v>
          </cell>
        </row>
        <row r="115">
          <cell r="B115">
            <v>86.1</v>
          </cell>
          <cell r="C115">
            <v>7</v>
          </cell>
        </row>
        <row r="116">
          <cell r="B116">
            <v>84.18</v>
          </cell>
          <cell r="C116">
            <v>7</v>
          </cell>
        </row>
        <row r="117">
          <cell r="B117">
            <v>84.43</v>
          </cell>
          <cell r="C117">
            <v>7</v>
          </cell>
        </row>
        <row r="118">
          <cell r="B118">
            <v>84.75</v>
          </cell>
          <cell r="C118">
            <v>7</v>
          </cell>
        </row>
        <row r="119">
          <cell r="B119">
            <v>88.86</v>
          </cell>
          <cell r="C119">
            <v>6</v>
          </cell>
        </row>
        <row r="120">
          <cell r="B120">
            <v>88.57</v>
          </cell>
          <cell r="C120">
            <v>6</v>
          </cell>
        </row>
        <row r="121">
          <cell r="B121">
            <v>89.42</v>
          </cell>
          <cell r="C121">
            <v>6</v>
          </cell>
        </row>
        <row r="122">
          <cell r="B122">
            <v>89.21</v>
          </cell>
          <cell r="C122">
            <v>6</v>
          </cell>
        </row>
        <row r="123">
          <cell r="B123">
            <v>89.45</v>
          </cell>
          <cell r="C123">
            <v>6</v>
          </cell>
        </row>
        <row r="124">
          <cell r="B124">
            <v>89.1</v>
          </cell>
          <cell r="C124">
            <v>6</v>
          </cell>
        </row>
        <row r="125">
          <cell r="B125">
            <v>87.92</v>
          </cell>
          <cell r="C125">
            <v>6</v>
          </cell>
        </row>
        <row r="126">
          <cell r="B126">
            <v>87.17</v>
          </cell>
          <cell r="C126">
            <v>6</v>
          </cell>
        </row>
        <row r="127">
          <cell r="B127">
            <v>86.42</v>
          </cell>
          <cell r="C127">
            <v>6</v>
          </cell>
        </row>
        <row r="128">
          <cell r="B128">
            <v>86.35</v>
          </cell>
          <cell r="C128">
            <v>6</v>
          </cell>
        </row>
        <row r="129">
          <cell r="B129">
            <v>86</v>
          </cell>
          <cell r="C129">
            <v>6</v>
          </cell>
        </row>
        <row r="130">
          <cell r="B130">
            <v>85.83</v>
          </cell>
          <cell r="C130">
            <v>6</v>
          </cell>
        </row>
        <row r="131">
          <cell r="B131">
            <v>85.69</v>
          </cell>
          <cell r="C131">
            <v>6</v>
          </cell>
        </row>
        <row r="132">
          <cell r="B132">
            <v>85.59</v>
          </cell>
          <cell r="C132">
            <v>6</v>
          </cell>
        </row>
        <row r="133">
          <cell r="B133">
            <v>84.96</v>
          </cell>
          <cell r="C133">
            <v>6</v>
          </cell>
        </row>
        <row r="134">
          <cell r="B134">
            <v>82.09</v>
          </cell>
          <cell r="C134">
            <v>6</v>
          </cell>
        </row>
        <row r="135">
          <cell r="B135">
            <v>79.75</v>
          </cell>
          <cell r="C135">
            <v>6</v>
          </cell>
        </row>
        <row r="136">
          <cell r="B136">
            <v>83</v>
          </cell>
          <cell r="C136">
            <v>6</v>
          </cell>
        </row>
        <row r="137">
          <cell r="B137">
            <v>88.87</v>
          </cell>
          <cell r="C137">
            <v>6</v>
          </cell>
        </row>
        <row r="138">
          <cell r="B138">
            <v>90.72</v>
          </cell>
          <cell r="C138">
            <v>6</v>
          </cell>
        </row>
        <row r="139">
          <cell r="B139">
            <v>89.2</v>
          </cell>
          <cell r="C139">
            <v>6</v>
          </cell>
        </row>
        <row r="140">
          <cell r="B140">
            <v>89.14</v>
          </cell>
          <cell r="C140">
            <v>6</v>
          </cell>
        </row>
        <row r="141">
          <cell r="B141">
            <v>89.93</v>
          </cell>
          <cell r="C141">
            <v>6</v>
          </cell>
        </row>
        <row r="142">
          <cell r="B142">
            <v>89.27</v>
          </cell>
          <cell r="C142">
            <v>6</v>
          </cell>
        </row>
        <row r="143">
          <cell r="B143">
            <v>89.32</v>
          </cell>
          <cell r="C143">
            <v>5</v>
          </cell>
        </row>
        <row r="144">
          <cell r="B144">
            <v>89.32</v>
          </cell>
          <cell r="C144">
            <v>6</v>
          </cell>
        </row>
        <row r="145">
          <cell r="B145">
            <v>88.53</v>
          </cell>
          <cell r="C145">
            <v>6</v>
          </cell>
        </row>
        <row r="146">
          <cell r="B146">
            <v>87.12</v>
          </cell>
          <cell r="C146">
            <v>6</v>
          </cell>
        </row>
        <row r="147">
          <cell r="B147">
            <v>84.86</v>
          </cell>
          <cell r="C147">
            <v>6</v>
          </cell>
        </row>
        <row r="148">
          <cell r="B148">
            <v>80.12</v>
          </cell>
          <cell r="C148">
            <v>6</v>
          </cell>
        </row>
        <row r="149">
          <cell r="B149">
            <v>79.61</v>
          </cell>
          <cell r="C149">
            <v>6</v>
          </cell>
        </row>
        <row r="150">
          <cell r="B150">
            <v>84.05</v>
          </cell>
          <cell r="C150">
            <v>6</v>
          </cell>
        </row>
        <row r="151">
          <cell r="B151">
            <v>84.05</v>
          </cell>
          <cell r="C151">
            <v>6</v>
          </cell>
        </row>
        <row r="152">
          <cell r="B152">
            <v>84.66</v>
          </cell>
          <cell r="C152">
            <v>6</v>
          </cell>
        </row>
        <row r="153">
          <cell r="B153">
            <v>85.5</v>
          </cell>
          <cell r="C153">
            <v>6</v>
          </cell>
        </row>
        <row r="154">
          <cell r="B154">
            <v>87.79</v>
          </cell>
          <cell r="C154">
            <v>6</v>
          </cell>
        </row>
        <row r="155">
          <cell r="B155">
            <v>88.9</v>
          </cell>
          <cell r="C155">
            <v>6</v>
          </cell>
        </row>
        <row r="156">
          <cell r="B156">
            <v>87.46</v>
          </cell>
          <cell r="C156">
            <v>6</v>
          </cell>
        </row>
        <row r="157">
          <cell r="B157">
            <v>86.62</v>
          </cell>
          <cell r="C157">
            <v>6</v>
          </cell>
        </row>
        <row r="158">
          <cell r="B158">
            <v>86.85</v>
          </cell>
          <cell r="C158">
            <v>6</v>
          </cell>
        </row>
        <row r="159">
          <cell r="B159">
            <v>87.06</v>
          </cell>
          <cell r="C159">
            <v>6</v>
          </cell>
        </row>
        <row r="160">
          <cell r="B160">
            <v>87.08</v>
          </cell>
          <cell r="C160">
            <v>6</v>
          </cell>
        </row>
        <row r="161">
          <cell r="B161">
            <v>87.24</v>
          </cell>
          <cell r="C161">
            <v>6</v>
          </cell>
        </row>
        <row r="162">
          <cell r="B162">
            <v>87.24</v>
          </cell>
          <cell r="C162">
            <v>6</v>
          </cell>
        </row>
        <row r="163">
          <cell r="B163">
            <v>86.76</v>
          </cell>
          <cell r="C163">
            <v>6</v>
          </cell>
        </row>
        <row r="164">
          <cell r="B164">
            <v>84.94</v>
          </cell>
          <cell r="C164">
            <v>6</v>
          </cell>
        </row>
        <row r="165">
          <cell r="B165">
            <v>80.89</v>
          </cell>
          <cell r="C165">
            <v>6</v>
          </cell>
        </row>
        <row r="166">
          <cell r="B166">
            <v>75.81</v>
          </cell>
          <cell r="C166">
            <v>6</v>
          </cell>
        </row>
        <row r="167">
          <cell r="B167">
            <v>81.78</v>
          </cell>
          <cell r="C167">
            <v>6</v>
          </cell>
        </row>
        <row r="168">
          <cell r="B168">
            <v>85.21</v>
          </cell>
          <cell r="C168">
            <v>6</v>
          </cell>
        </row>
        <row r="169">
          <cell r="B169">
            <v>89.18</v>
          </cell>
          <cell r="C169">
            <v>6</v>
          </cell>
        </row>
        <row r="170">
          <cell r="B170">
            <v>89.06</v>
          </cell>
          <cell r="C170">
            <v>6</v>
          </cell>
        </row>
        <row r="171">
          <cell r="B171">
            <v>89.2</v>
          </cell>
          <cell r="C171">
            <v>6</v>
          </cell>
        </row>
        <row r="172">
          <cell r="B172">
            <v>89.32</v>
          </cell>
          <cell r="C172">
            <v>6</v>
          </cell>
        </row>
        <row r="173">
          <cell r="B173">
            <v>90.08</v>
          </cell>
          <cell r="C173">
            <v>6</v>
          </cell>
        </row>
        <row r="174">
          <cell r="B174">
            <v>89.52</v>
          </cell>
          <cell r="C174">
            <v>6</v>
          </cell>
        </row>
        <row r="175">
          <cell r="B175">
            <v>89.2</v>
          </cell>
          <cell r="C175">
            <v>6</v>
          </cell>
        </row>
        <row r="176">
          <cell r="B176">
            <v>87.65</v>
          </cell>
          <cell r="C176">
            <v>6</v>
          </cell>
        </row>
        <row r="177">
          <cell r="B177">
            <v>87.43</v>
          </cell>
          <cell r="C177">
            <v>6</v>
          </cell>
        </row>
        <row r="178">
          <cell r="B178">
            <v>86.62</v>
          </cell>
          <cell r="C178">
            <v>6</v>
          </cell>
        </row>
        <row r="179">
          <cell r="B179">
            <v>86.59</v>
          </cell>
          <cell r="C179">
            <v>6</v>
          </cell>
        </row>
        <row r="180">
          <cell r="B180">
            <v>86.53</v>
          </cell>
          <cell r="C180">
            <v>6</v>
          </cell>
        </row>
        <row r="181">
          <cell r="B181">
            <v>84.26</v>
          </cell>
          <cell r="C181">
            <v>6</v>
          </cell>
        </row>
        <row r="182">
          <cell r="B182">
            <v>82.66</v>
          </cell>
          <cell r="C182">
            <v>6</v>
          </cell>
        </row>
        <row r="183">
          <cell r="B183">
            <v>78.87</v>
          </cell>
          <cell r="C183">
            <v>6</v>
          </cell>
        </row>
        <row r="184">
          <cell r="B184">
            <v>76.17</v>
          </cell>
          <cell r="C184">
            <v>6</v>
          </cell>
        </row>
        <row r="185">
          <cell r="B185">
            <v>70.819999999999993</v>
          </cell>
          <cell r="C185">
            <v>6</v>
          </cell>
        </row>
        <row r="186">
          <cell r="B186">
            <v>71.650000000000006</v>
          </cell>
          <cell r="C186">
            <v>6</v>
          </cell>
        </row>
        <row r="187">
          <cell r="B187">
            <v>73.12</v>
          </cell>
          <cell r="C187">
            <v>6</v>
          </cell>
        </row>
        <row r="188">
          <cell r="B188">
            <v>74.12</v>
          </cell>
          <cell r="C188">
            <v>6</v>
          </cell>
        </row>
        <row r="189">
          <cell r="B189">
            <v>81.459999999999994</v>
          </cell>
          <cell r="C189">
            <v>6</v>
          </cell>
        </row>
        <row r="190">
          <cell r="B190">
            <v>81.94</v>
          </cell>
          <cell r="C190">
            <v>6</v>
          </cell>
        </row>
        <row r="191">
          <cell r="B191">
            <v>82.75</v>
          </cell>
          <cell r="C191">
            <v>6</v>
          </cell>
        </row>
        <row r="192">
          <cell r="B192">
            <v>82.58</v>
          </cell>
          <cell r="C192">
            <v>6</v>
          </cell>
        </row>
        <row r="193">
          <cell r="B193">
            <v>83.04</v>
          </cell>
          <cell r="C193">
            <v>6</v>
          </cell>
        </row>
        <row r="194">
          <cell r="B194">
            <v>83.66</v>
          </cell>
          <cell r="C194">
            <v>6</v>
          </cell>
        </row>
        <row r="195">
          <cell r="B195">
            <v>84.33</v>
          </cell>
          <cell r="C195">
            <v>6</v>
          </cell>
        </row>
        <row r="196">
          <cell r="B196">
            <v>84.75</v>
          </cell>
          <cell r="C196">
            <v>6</v>
          </cell>
        </row>
        <row r="197">
          <cell r="B197">
            <v>84.94</v>
          </cell>
          <cell r="C197">
            <v>6</v>
          </cell>
        </row>
        <row r="198">
          <cell r="B198">
            <v>84.96</v>
          </cell>
          <cell r="C198">
            <v>6</v>
          </cell>
        </row>
        <row r="199">
          <cell r="B199">
            <v>85.18</v>
          </cell>
          <cell r="C199">
            <v>6</v>
          </cell>
        </row>
        <row r="200">
          <cell r="B200">
            <v>87.6</v>
          </cell>
          <cell r="C200">
            <v>6</v>
          </cell>
        </row>
        <row r="201">
          <cell r="B201">
            <v>87.39</v>
          </cell>
          <cell r="C201">
            <v>6</v>
          </cell>
        </row>
        <row r="202">
          <cell r="B202">
            <v>87.87</v>
          </cell>
          <cell r="C202">
            <v>6</v>
          </cell>
        </row>
        <row r="203">
          <cell r="B203">
            <v>88.38</v>
          </cell>
          <cell r="C203">
            <v>6</v>
          </cell>
        </row>
        <row r="204">
          <cell r="B204">
            <v>90.47</v>
          </cell>
          <cell r="C204">
            <v>6</v>
          </cell>
        </row>
        <row r="205">
          <cell r="B205">
            <v>88.91</v>
          </cell>
          <cell r="C205">
            <v>6</v>
          </cell>
        </row>
        <row r="206">
          <cell r="B206">
            <v>89.67</v>
          </cell>
          <cell r="C206">
            <v>6</v>
          </cell>
        </row>
        <row r="207">
          <cell r="B207">
            <v>89.34</v>
          </cell>
          <cell r="C207">
            <v>6</v>
          </cell>
        </row>
        <row r="208">
          <cell r="B208">
            <v>88.22</v>
          </cell>
          <cell r="C208">
            <v>6</v>
          </cell>
        </row>
        <row r="209">
          <cell r="B209">
            <v>87.86</v>
          </cell>
          <cell r="C209">
            <v>6</v>
          </cell>
        </row>
        <row r="210">
          <cell r="B210">
            <v>87.8</v>
          </cell>
          <cell r="C210">
            <v>6</v>
          </cell>
        </row>
        <row r="211">
          <cell r="B211">
            <v>87.82</v>
          </cell>
          <cell r="C211">
            <v>6</v>
          </cell>
        </row>
        <row r="212">
          <cell r="B212">
            <v>87.81</v>
          </cell>
          <cell r="C212">
            <v>6</v>
          </cell>
        </row>
        <row r="213">
          <cell r="B213">
            <v>87.81</v>
          </cell>
          <cell r="C213">
            <v>6</v>
          </cell>
        </row>
        <row r="214">
          <cell r="B214">
            <v>87.76</v>
          </cell>
          <cell r="C214">
            <v>6</v>
          </cell>
        </row>
        <row r="215">
          <cell r="B215">
            <v>87.73</v>
          </cell>
          <cell r="C215">
            <v>6</v>
          </cell>
        </row>
        <row r="216">
          <cell r="B216">
            <v>86.62</v>
          </cell>
          <cell r="C216">
            <v>6</v>
          </cell>
        </row>
        <row r="217">
          <cell r="B217">
            <v>84.61</v>
          </cell>
          <cell r="C217">
            <v>6</v>
          </cell>
        </row>
        <row r="218">
          <cell r="B218">
            <v>81.25</v>
          </cell>
          <cell r="C218">
            <v>6</v>
          </cell>
        </row>
        <row r="219">
          <cell r="B219">
            <v>82.58</v>
          </cell>
          <cell r="C219">
            <v>6</v>
          </cell>
        </row>
        <row r="220">
          <cell r="B220">
            <v>83.37</v>
          </cell>
          <cell r="C220">
            <v>6</v>
          </cell>
        </row>
        <row r="221">
          <cell r="B221">
            <v>83.7</v>
          </cell>
          <cell r="C221">
            <v>6</v>
          </cell>
        </row>
        <row r="222">
          <cell r="B222">
            <v>84.38</v>
          </cell>
          <cell r="C222">
            <v>6</v>
          </cell>
        </row>
        <row r="223">
          <cell r="B223">
            <v>85.51</v>
          </cell>
          <cell r="C223">
            <v>6</v>
          </cell>
        </row>
        <row r="224">
          <cell r="B224">
            <v>86.5</v>
          </cell>
          <cell r="C224">
            <v>6</v>
          </cell>
        </row>
        <row r="225">
          <cell r="B225">
            <v>86.53</v>
          </cell>
          <cell r="C225">
            <v>6</v>
          </cell>
        </row>
        <row r="226">
          <cell r="B226">
            <v>89.99</v>
          </cell>
          <cell r="C226">
            <v>6</v>
          </cell>
        </row>
        <row r="227">
          <cell r="B227">
            <v>89.38</v>
          </cell>
          <cell r="C227">
            <v>6</v>
          </cell>
        </row>
        <row r="228">
          <cell r="B228">
            <v>88.77</v>
          </cell>
          <cell r="C228">
            <v>6</v>
          </cell>
        </row>
        <row r="229">
          <cell r="B229">
            <v>87.89</v>
          </cell>
          <cell r="C229">
            <v>6</v>
          </cell>
        </row>
        <row r="230">
          <cell r="B230">
            <v>86.51</v>
          </cell>
          <cell r="C230">
            <v>5</v>
          </cell>
        </row>
        <row r="231">
          <cell r="B231">
            <v>85.2</v>
          </cell>
          <cell r="C231">
            <v>5</v>
          </cell>
        </row>
        <row r="232">
          <cell r="B232">
            <v>83.89</v>
          </cell>
          <cell r="C232">
            <v>5</v>
          </cell>
        </row>
        <row r="233">
          <cell r="B233">
            <v>83.8</v>
          </cell>
          <cell r="C233">
            <v>5</v>
          </cell>
        </row>
        <row r="234">
          <cell r="B234">
            <v>83.66</v>
          </cell>
          <cell r="C234">
            <v>5</v>
          </cell>
        </row>
        <row r="235">
          <cell r="B235">
            <v>83.53</v>
          </cell>
          <cell r="C235">
            <v>5</v>
          </cell>
        </row>
        <row r="236">
          <cell r="B236">
            <v>83.4</v>
          </cell>
          <cell r="C236">
            <v>5</v>
          </cell>
        </row>
        <row r="237">
          <cell r="B237">
            <v>82.98</v>
          </cell>
          <cell r="C237">
            <v>5</v>
          </cell>
        </row>
        <row r="238">
          <cell r="B238">
            <v>82.75</v>
          </cell>
          <cell r="C238">
            <v>5</v>
          </cell>
        </row>
        <row r="239">
          <cell r="B239">
            <v>80.790000000000006</v>
          </cell>
          <cell r="C239">
            <v>5</v>
          </cell>
        </row>
        <row r="240">
          <cell r="B240">
            <v>72.7</v>
          </cell>
          <cell r="C240">
            <v>5</v>
          </cell>
        </row>
        <row r="241">
          <cell r="B241">
            <v>74.930000000000007</v>
          </cell>
          <cell r="C241">
            <v>5</v>
          </cell>
        </row>
        <row r="242">
          <cell r="B242">
            <v>77.36</v>
          </cell>
          <cell r="C242">
            <v>5</v>
          </cell>
        </row>
        <row r="243">
          <cell r="B243">
            <v>81.84</v>
          </cell>
          <cell r="C243">
            <v>5</v>
          </cell>
        </row>
        <row r="244">
          <cell r="B244">
            <v>82.42</v>
          </cell>
          <cell r="C244">
            <v>5</v>
          </cell>
        </row>
        <row r="245">
          <cell r="B245">
            <v>83.5</v>
          </cell>
          <cell r="C245">
            <v>5</v>
          </cell>
        </row>
        <row r="246">
          <cell r="B246">
            <v>85.29</v>
          </cell>
          <cell r="C246">
            <v>5</v>
          </cell>
        </row>
        <row r="247">
          <cell r="B247">
            <v>85.91</v>
          </cell>
          <cell r="C247">
            <v>5</v>
          </cell>
        </row>
        <row r="248">
          <cell r="B248">
            <v>85.26</v>
          </cell>
          <cell r="C248">
            <v>5</v>
          </cell>
        </row>
        <row r="249">
          <cell r="B249">
            <v>83.53</v>
          </cell>
          <cell r="C249">
            <v>5</v>
          </cell>
        </row>
        <row r="250">
          <cell r="B250">
            <v>82.3</v>
          </cell>
          <cell r="C250">
            <v>5</v>
          </cell>
        </row>
        <row r="251">
          <cell r="B251">
            <v>81.599999999999994</v>
          </cell>
          <cell r="C251">
            <v>5</v>
          </cell>
        </row>
        <row r="252">
          <cell r="B252">
            <v>80.92</v>
          </cell>
          <cell r="C252">
            <v>5</v>
          </cell>
        </row>
        <row r="253">
          <cell r="B253">
            <v>80.83</v>
          </cell>
          <cell r="C253">
            <v>5</v>
          </cell>
        </row>
        <row r="254">
          <cell r="B254">
            <v>80.75</v>
          </cell>
          <cell r="C254">
            <v>5</v>
          </cell>
        </row>
        <row r="255">
          <cell r="B255">
            <v>80.59</v>
          </cell>
          <cell r="C255">
            <v>5</v>
          </cell>
        </row>
        <row r="256">
          <cell r="B256">
            <v>79.98</v>
          </cell>
          <cell r="C256">
            <v>5</v>
          </cell>
        </row>
        <row r="257">
          <cell r="B257">
            <v>79.75</v>
          </cell>
          <cell r="C257">
            <v>5</v>
          </cell>
        </row>
        <row r="258">
          <cell r="B258">
            <v>79.03</v>
          </cell>
          <cell r="C258">
            <v>5</v>
          </cell>
        </row>
        <row r="259">
          <cell r="B259">
            <v>78.739999999999995</v>
          </cell>
          <cell r="C259">
            <v>5</v>
          </cell>
        </row>
        <row r="260">
          <cell r="B260">
            <v>76.58</v>
          </cell>
          <cell r="C260">
            <v>5</v>
          </cell>
        </row>
        <row r="261">
          <cell r="B261">
            <v>72.22</v>
          </cell>
          <cell r="C261">
            <v>5</v>
          </cell>
        </row>
        <row r="262">
          <cell r="B262">
            <v>69.12</v>
          </cell>
          <cell r="C262">
            <v>5</v>
          </cell>
        </row>
        <row r="263">
          <cell r="B263">
            <v>68.66</v>
          </cell>
          <cell r="C263">
            <v>5</v>
          </cell>
        </row>
        <row r="264">
          <cell r="B264">
            <v>72.95</v>
          </cell>
          <cell r="C264">
            <v>5</v>
          </cell>
        </row>
        <row r="265">
          <cell r="B265">
            <v>74.569999999999993</v>
          </cell>
          <cell r="C265">
            <v>5</v>
          </cell>
        </row>
        <row r="266">
          <cell r="B266">
            <v>76.94</v>
          </cell>
          <cell r="C266">
            <v>5</v>
          </cell>
        </row>
        <row r="267">
          <cell r="B267">
            <v>79.19</v>
          </cell>
          <cell r="C267">
            <v>5</v>
          </cell>
        </row>
        <row r="268">
          <cell r="B268">
            <v>81.709999999999994</v>
          </cell>
          <cell r="C268">
            <v>5</v>
          </cell>
        </row>
        <row r="269">
          <cell r="B269">
            <v>83.43</v>
          </cell>
          <cell r="C269">
            <v>5</v>
          </cell>
        </row>
        <row r="270">
          <cell r="B270">
            <v>84.86</v>
          </cell>
          <cell r="C270">
            <v>5</v>
          </cell>
        </row>
        <row r="271">
          <cell r="B271">
            <v>84.9</v>
          </cell>
          <cell r="C271">
            <v>5</v>
          </cell>
        </row>
        <row r="272">
          <cell r="B272">
            <v>85.2</v>
          </cell>
          <cell r="C272">
            <v>5</v>
          </cell>
        </row>
        <row r="273">
          <cell r="B273">
            <v>83.53</v>
          </cell>
          <cell r="C273">
            <v>5</v>
          </cell>
        </row>
        <row r="274">
          <cell r="B274">
            <v>82.87</v>
          </cell>
          <cell r="C274">
            <v>5</v>
          </cell>
        </row>
        <row r="275">
          <cell r="B275">
            <v>81.97</v>
          </cell>
          <cell r="C275">
            <v>5</v>
          </cell>
        </row>
        <row r="276">
          <cell r="B276">
            <v>81.819999999999993</v>
          </cell>
          <cell r="C276">
            <v>5</v>
          </cell>
        </row>
        <row r="277">
          <cell r="B277">
            <v>81.62</v>
          </cell>
          <cell r="C277">
            <v>5</v>
          </cell>
        </row>
        <row r="278">
          <cell r="B278">
            <v>81.569999999999993</v>
          </cell>
          <cell r="C278">
            <v>5</v>
          </cell>
        </row>
        <row r="279">
          <cell r="B279">
            <v>81.209999999999994</v>
          </cell>
          <cell r="C279">
            <v>5</v>
          </cell>
        </row>
        <row r="280">
          <cell r="B280">
            <v>81.02</v>
          </cell>
          <cell r="C280">
            <v>5</v>
          </cell>
        </row>
      </sheetData>
      <sheetData sheetId="14">
        <row r="20">
          <cell r="B20">
            <v>68.66</v>
          </cell>
          <cell r="C20">
            <v>125</v>
          </cell>
        </row>
        <row r="21">
          <cell r="B21">
            <v>68.87</v>
          </cell>
          <cell r="C21">
            <v>130</v>
          </cell>
        </row>
        <row r="22">
          <cell r="B22">
            <v>69.08</v>
          </cell>
          <cell r="C22">
            <v>132</v>
          </cell>
        </row>
        <row r="23">
          <cell r="B23">
            <v>69.12</v>
          </cell>
          <cell r="C23">
            <v>135</v>
          </cell>
        </row>
        <row r="24">
          <cell r="B24">
            <v>70.819999999999993</v>
          </cell>
          <cell r="C24">
            <v>135</v>
          </cell>
        </row>
        <row r="25">
          <cell r="B25">
            <v>70.87</v>
          </cell>
          <cell r="C25">
            <v>135</v>
          </cell>
        </row>
        <row r="26">
          <cell r="B26">
            <v>71.650000000000006</v>
          </cell>
          <cell r="C26">
            <v>136</v>
          </cell>
        </row>
        <row r="27">
          <cell r="B27">
            <v>71.650000000000006</v>
          </cell>
          <cell r="C27">
            <v>136</v>
          </cell>
        </row>
        <row r="28">
          <cell r="B28">
            <v>72.150000000000006</v>
          </cell>
          <cell r="C28">
            <v>136</v>
          </cell>
        </row>
        <row r="29">
          <cell r="B29">
            <v>72.22</v>
          </cell>
          <cell r="C29">
            <v>136</v>
          </cell>
        </row>
        <row r="30">
          <cell r="B30">
            <v>72.63</v>
          </cell>
          <cell r="C30">
            <v>137</v>
          </cell>
        </row>
        <row r="31">
          <cell r="B31">
            <v>72.7</v>
          </cell>
          <cell r="C31">
            <v>140</v>
          </cell>
        </row>
        <row r="32">
          <cell r="B32">
            <v>72.73</v>
          </cell>
          <cell r="C32">
            <v>140</v>
          </cell>
        </row>
        <row r="33">
          <cell r="B33">
            <v>72.95</v>
          </cell>
          <cell r="C33">
            <v>140</v>
          </cell>
        </row>
        <row r="34">
          <cell r="B34">
            <v>73.12</v>
          </cell>
          <cell r="C34">
            <v>140</v>
          </cell>
        </row>
        <row r="35">
          <cell r="B35">
            <v>73.260000000000005</v>
          </cell>
          <cell r="C35">
            <v>140</v>
          </cell>
        </row>
        <row r="36">
          <cell r="B36">
            <v>74.12</v>
          </cell>
          <cell r="C36">
            <v>140</v>
          </cell>
        </row>
        <row r="37">
          <cell r="B37">
            <v>74.569999999999993</v>
          </cell>
          <cell r="C37">
            <v>140</v>
          </cell>
        </row>
        <row r="38">
          <cell r="B38">
            <v>74.709999999999994</v>
          </cell>
          <cell r="C38">
            <v>140</v>
          </cell>
        </row>
        <row r="39">
          <cell r="B39">
            <v>74.930000000000007</v>
          </cell>
          <cell r="C39">
            <v>140</v>
          </cell>
        </row>
        <row r="40">
          <cell r="B40">
            <v>75.44</v>
          </cell>
          <cell r="C40">
            <v>140</v>
          </cell>
        </row>
        <row r="41">
          <cell r="B41">
            <v>75.81</v>
          </cell>
          <cell r="C41">
            <v>142</v>
          </cell>
        </row>
        <row r="42">
          <cell r="B42">
            <v>76.17</v>
          </cell>
          <cell r="C42">
            <v>143</v>
          </cell>
        </row>
        <row r="43">
          <cell r="B43">
            <v>76.58</v>
          </cell>
          <cell r="C43">
            <v>144</v>
          </cell>
        </row>
        <row r="44">
          <cell r="B44">
            <v>76.650000000000006</v>
          </cell>
          <cell r="C44">
            <v>144</v>
          </cell>
        </row>
        <row r="45">
          <cell r="B45">
            <v>76.75</v>
          </cell>
          <cell r="C45">
            <v>144</v>
          </cell>
        </row>
        <row r="46">
          <cell r="B46">
            <v>76.94</v>
          </cell>
          <cell r="C46">
            <v>145</v>
          </cell>
        </row>
        <row r="47">
          <cell r="B47">
            <v>77.03</v>
          </cell>
          <cell r="C47">
            <v>145</v>
          </cell>
        </row>
        <row r="48">
          <cell r="B48">
            <v>77.2</v>
          </cell>
          <cell r="C48">
            <v>145</v>
          </cell>
        </row>
        <row r="49">
          <cell r="B49">
            <v>77.36</v>
          </cell>
          <cell r="C49">
            <v>145</v>
          </cell>
        </row>
        <row r="50">
          <cell r="B50">
            <v>77.56</v>
          </cell>
          <cell r="C50">
            <v>145</v>
          </cell>
        </row>
        <row r="51">
          <cell r="B51">
            <v>77.760000000000005</v>
          </cell>
          <cell r="C51">
            <v>145</v>
          </cell>
        </row>
        <row r="52">
          <cell r="B52">
            <v>77.77</v>
          </cell>
          <cell r="C52">
            <v>145</v>
          </cell>
        </row>
        <row r="53">
          <cell r="B53">
            <v>78.349999999999994</v>
          </cell>
          <cell r="C53">
            <v>145</v>
          </cell>
        </row>
        <row r="54">
          <cell r="B54">
            <v>78.489999999999995</v>
          </cell>
          <cell r="C54">
            <v>145</v>
          </cell>
        </row>
        <row r="55">
          <cell r="B55">
            <v>78.739999999999995</v>
          </cell>
          <cell r="C55">
            <v>145</v>
          </cell>
        </row>
        <row r="56">
          <cell r="B56">
            <v>78.81</v>
          </cell>
          <cell r="C56">
            <v>145</v>
          </cell>
        </row>
        <row r="57">
          <cell r="B57">
            <v>78.87</v>
          </cell>
          <cell r="C57">
            <v>146</v>
          </cell>
        </row>
        <row r="58">
          <cell r="B58">
            <v>78.930000000000007</v>
          </cell>
          <cell r="C58">
            <v>146</v>
          </cell>
        </row>
        <row r="59">
          <cell r="B59">
            <v>79.03</v>
          </cell>
          <cell r="C59">
            <v>146</v>
          </cell>
        </row>
        <row r="60">
          <cell r="B60">
            <v>79.19</v>
          </cell>
          <cell r="C60">
            <v>146</v>
          </cell>
        </row>
        <row r="61">
          <cell r="B61">
            <v>79.2</v>
          </cell>
          <cell r="C61">
            <v>146</v>
          </cell>
        </row>
        <row r="62">
          <cell r="B62">
            <v>79.42</v>
          </cell>
          <cell r="C62">
            <v>147</v>
          </cell>
        </row>
        <row r="63">
          <cell r="B63">
            <v>79.61</v>
          </cell>
          <cell r="C63">
            <v>148</v>
          </cell>
        </row>
        <row r="64">
          <cell r="B64">
            <v>79.75</v>
          </cell>
          <cell r="C64">
            <v>149</v>
          </cell>
        </row>
        <row r="65">
          <cell r="B65">
            <v>79.75</v>
          </cell>
          <cell r="C65">
            <v>149</v>
          </cell>
        </row>
        <row r="66">
          <cell r="B66">
            <v>79.89</v>
          </cell>
          <cell r="C66">
            <v>149</v>
          </cell>
        </row>
        <row r="67">
          <cell r="B67">
            <v>79.97</v>
          </cell>
          <cell r="C67">
            <v>149</v>
          </cell>
        </row>
        <row r="68">
          <cell r="B68">
            <v>79.98</v>
          </cell>
          <cell r="C68">
            <v>150</v>
          </cell>
        </row>
        <row r="69">
          <cell r="B69">
            <v>80.099999999999994</v>
          </cell>
          <cell r="C69">
            <v>150</v>
          </cell>
        </row>
        <row r="70">
          <cell r="B70">
            <v>80.12</v>
          </cell>
          <cell r="C70">
            <v>150</v>
          </cell>
        </row>
        <row r="71">
          <cell r="B71">
            <v>80.319999999999993</v>
          </cell>
          <cell r="C71">
            <v>150</v>
          </cell>
        </row>
        <row r="72">
          <cell r="B72">
            <v>80.33</v>
          </cell>
          <cell r="C72">
            <v>150</v>
          </cell>
        </row>
        <row r="73">
          <cell r="B73">
            <v>80.56</v>
          </cell>
          <cell r="C73">
            <v>150</v>
          </cell>
        </row>
        <row r="74">
          <cell r="B74">
            <v>80.58</v>
          </cell>
          <cell r="C74">
            <v>150</v>
          </cell>
        </row>
        <row r="75">
          <cell r="B75">
            <v>80.59</v>
          </cell>
          <cell r="C75">
            <v>150</v>
          </cell>
        </row>
        <row r="76">
          <cell r="B76">
            <v>80.75</v>
          </cell>
          <cell r="C76">
            <v>150</v>
          </cell>
        </row>
        <row r="77">
          <cell r="B77">
            <v>80.760000000000005</v>
          </cell>
          <cell r="C77">
            <v>150</v>
          </cell>
        </row>
        <row r="78">
          <cell r="B78">
            <v>80.78</v>
          </cell>
          <cell r="C78">
            <v>151</v>
          </cell>
        </row>
        <row r="79">
          <cell r="B79">
            <v>80.78</v>
          </cell>
          <cell r="C79">
            <v>151</v>
          </cell>
        </row>
        <row r="80">
          <cell r="B80">
            <v>80.790000000000006</v>
          </cell>
          <cell r="C80">
            <v>151</v>
          </cell>
        </row>
        <row r="81">
          <cell r="B81">
            <v>80.83</v>
          </cell>
          <cell r="C81">
            <v>151</v>
          </cell>
        </row>
        <row r="82">
          <cell r="B82">
            <v>80.89</v>
          </cell>
          <cell r="C82">
            <v>151</v>
          </cell>
        </row>
        <row r="83">
          <cell r="B83">
            <v>80.92</v>
          </cell>
          <cell r="C83">
            <v>152</v>
          </cell>
        </row>
        <row r="84">
          <cell r="B84">
            <v>81.02</v>
          </cell>
          <cell r="C84">
            <v>152</v>
          </cell>
        </row>
        <row r="85">
          <cell r="B85">
            <v>81.08</v>
          </cell>
          <cell r="C85">
            <v>153</v>
          </cell>
        </row>
        <row r="86">
          <cell r="B86">
            <v>81.209999999999994</v>
          </cell>
          <cell r="C86">
            <v>154</v>
          </cell>
        </row>
        <row r="87">
          <cell r="B87">
            <v>81.209999999999994</v>
          </cell>
          <cell r="C87">
            <v>154</v>
          </cell>
        </row>
        <row r="88">
          <cell r="B88">
            <v>81.25</v>
          </cell>
          <cell r="C88">
            <v>154</v>
          </cell>
        </row>
        <row r="89">
          <cell r="B89">
            <v>81.319999999999993</v>
          </cell>
          <cell r="C89">
            <v>154</v>
          </cell>
        </row>
        <row r="90">
          <cell r="B90">
            <v>81.42</v>
          </cell>
          <cell r="C90">
            <v>154</v>
          </cell>
        </row>
        <row r="91">
          <cell r="B91">
            <v>81.459999999999994</v>
          </cell>
          <cell r="C91">
            <v>154</v>
          </cell>
        </row>
        <row r="92">
          <cell r="B92">
            <v>81.47</v>
          </cell>
          <cell r="C92">
            <v>154</v>
          </cell>
        </row>
        <row r="93">
          <cell r="B93">
            <v>81.540000000000006</v>
          </cell>
          <cell r="C93">
            <v>154</v>
          </cell>
        </row>
        <row r="94">
          <cell r="B94">
            <v>81.569999999999993</v>
          </cell>
          <cell r="C94">
            <v>154</v>
          </cell>
        </row>
        <row r="95">
          <cell r="B95">
            <v>81.599999999999994</v>
          </cell>
          <cell r="C95">
            <v>154</v>
          </cell>
        </row>
        <row r="96">
          <cell r="B96">
            <v>81.62</v>
          </cell>
          <cell r="C96">
            <v>154</v>
          </cell>
        </row>
        <row r="97">
          <cell r="B97">
            <v>81.64</v>
          </cell>
          <cell r="C97">
            <v>154</v>
          </cell>
        </row>
        <row r="98">
          <cell r="B98">
            <v>81.709999999999994</v>
          </cell>
          <cell r="C98">
            <v>154</v>
          </cell>
        </row>
        <row r="99">
          <cell r="B99">
            <v>81.78</v>
          </cell>
          <cell r="C99">
            <v>154</v>
          </cell>
        </row>
        <row r="100">
          <cell r="B100">
            <v>81.790000000000006</v>
          </cell>
          <cell r="C100">
            <v>155</v>
          </cell>
        </row>
        <row r="101">
          <cell r="B101">
            <v>81.819999999999993</v>
          </cell>
          <cell r="C101">
            <v>155</v>
          </cell>
        </row>
        <row r="102">
          <cell r="B102">
            <v>81.84</v>
          </cell>
          <cell r="C102">
            <v>156</v>
          </cell>
        </row>
        <row r="103">
          <cell r="B103">
            <v>81.94</v>
          </cell>
          <cell r="C103">
            <v>156</v>
          </cell>
        </row>
        <row r="104">
          <cell r="B104">
            <v>81.97</v>
          </cell>
          <cell r="C104">
            <v>156</v>
          </cell>
        </row>
        <row r="105">
          <cell r="B105">
            <v>82.03</v>
          </cell>
          <cell r="C105">
            <v>156</v>
          </cell>
        </row>
        <row r="106">
          <cell r="B106">
            <v>82.09</v>
          </cell>
          <cell r="C106">
            <v>156</v>
          </cell>
        </row>
        <row r="107">
          <cell r="B107">
            <v>82.14</v>
          </cell>
          <cell r="C107">
            <v>156</v>
          </cell>
        </row>
        <row r="108">
          <cell r="B108">
            <v>82.21</v>
          </cell>
          <cell r="C108">
            <v>157</v>
          </cell>
        </row>
        <row r="109">
          <cell r="B109">
            <v>82.3</v>
          </cell>
          <cell r="C109">
            <v>157</v>
          </cell>
        </row>
        <row r="110">
          <cell r="B110">
            <v>82.42</v>
          </cell>
          <cell r="C110">
            <v>157</v>
          </cell>
        </row>
        <row r="111">
          <cell r="B111">
            <v>82.58</v>
          </cell>
          <cell r="C111">
            <v>157</v>
          </cell>
        </row>
        <row r="112">
          <cell r="B112">
            <v>82.58</v>
          </cell>
          <cell r="C112">
            <v>157</v>
          </cell>
        </row>
        <row r="113">
          <cell r="B113">
            <v>82.64</v>
          </cell>
          <cell r="C113">
            <v>157</v>
          </cell>
        </row>
        <row r="114">
          <cell r="B114">
            <v>82.66</v>
          </cell>
          <cell r="C114">
            <v>157</v>
          </cell>
        </row>
        <row r="115">
          <cell r="B115">
            <v>82.75</v>
          </cell>
          <cell r="C115">
            <v>158</v>
          </cell>
        </row>
        <row r="116">
          <cell r="B116">
            <v>82.75</v>
          </cell>
          <cell r="C116">
            <v>158</v>
          </cell>
        </row>
        <row r="117">
          <cell r="B117">
            <v>82.87</v>
          </cell>
          <cell r="C117">
            <v>158</v>
          </cell>
        </row>
        <row r="118">
          <cell r="B118">
            <v>82.92</v>
          </cell>
          <cell r="C118">
            <v>158</v>
          </cell>
        </row>
        <row r="119">
          <cell r="B119">
            <v>82.98</v>
          </cell>
          <cell r="C119">
            <v>159</v>
          </cell>
        </row>
        <row r="120">
          <cell r="B120">
            <v>83</v>
          </cell>
          <cell r="C120">
            <v>159</v>
          </cell>
        </row>
        <row r="121">
          <cell r="B121">
            <v>83.04</v>
          </cell>
          <cell r="C121">
            <v>159</v>
          </cell>
        </row>
        <row r="122">
          <cell r="B122">
            <v>83.09</v>
          </cell>
          <cell r="C122">
            <v>159</v>
          </cell>
        </row>
        <row r="123">
          <cell r="B123">
            <v>83.37</v>
          </cell>
          <cell r="C123">
            <v>160</v>
          </cell>
        </row>
        <row r="124">
          <cell r="B124">
            <v>83.4</v>
          </cell>
          <cell r="C124">
            <v>160</v>
          </cell>
        </row>
        <row r="125">
          <cell r="B125">
            <v>83.43</v>
          </cell>
          <cell r="C125">
            <v>160</v>
          </cell>
        </row>
        <row r="126">
          <cell r="B126">
            <v>83.5</v>
          </cell>
          <cell r="C126">
            <v>160</v>
          </cell>
        </row>
        <row r="127">
          <cell r="B127">
            <v>83.53</v>
          </cell>
          <cell r="C127">
            <v>160</v>
          </cell>
        </row>
        <row r="128">
          <cell r="B128">
            <v>83.53</v>
          </cell>
          <cell r="C128">
            <v>160</v>
          </cell>
        </row>
        <row r="129">
          <cell r="B129">
            <v>83.53</v>
          </cell>
          <cell r="C129">
            <v>160</v>
          </cell>
        </row>
        <row r="130">
          <cell r="B130">
            <v>83.66</v>
          </cell>
          <cell r="C130">
            <v>160</v>
          </cell>
        </row>
        <row r="131">
          <cell r="B131">
            <v>83.66</v>
          </cell>
          <cell r="C131">
            <v>160</v>
          </cell>
        </row>
        <row r="132">
          <cell r="B132">
            <v>83.66</v>
          </cell>
          <cell r="C132">
            <v>160</v>
          </cell>
        </row>
        <row r="133">
          <cell r="B133">
            <v>83.7</v>
          </cell>
          <cell r="C133">
            <v>160</v>
          </cell>
        </row>
        <row r="134">
          <cell r="B134">
            <v>83.71</v>
          </cell>
          <cell r="C134">
            <v>160</v>
          </cell>
        </row>
        <row r="135">
          <cell r="B135">
            <v>83.8</v>
          </cell>
          <cell r="C135">
            <v>160</v>
          </cell>
        </row>
        <row r="136">
          <cell r="B136">
            <v>83.89</v>
          </cell>
          <cell r="C136">
            <v>161</v>
          </cell>
        </row>
        <row r="137">
          <cell r="B137">
            <v>84.05</v>
          </cell>
          <cell r="C137">
            <v>161</v>
          </cell>
        </row>
        <row r="138">
          <cell r="B138">
            <v>84.05</v>
          </cell>
          <cell r="C138">
            <v>161</v>
          </cell>
        </row>
        <row r="139">
          <cell r="B139">
            <v>84.18</v>
          </cell>
          <cell r="C139">
            <v>161</v>
          </cell>
        </row>
        <row r="140">
          <cell r="B140">
            <v>84.26</v>
          </cell>
          <cell r="C140">
            <v>161</v>
          </cell>
        </row>
        <row r="141">
          <cell r="B141">
            <v>84.33</v>
          </cell>
          <cell r="C141">
            <v>162</v>
          </cell>
        </row>
        <row r="142">
          <cell r="B142">
            <v>84.38</v>
          </cell>
          <cell r="C142">
            <v>163</v>
          </cell>
        </row>
        <row r="143">
          <cell r="B143">
            <v>84.43</v>
          </cell>
          <cell r="C143">
            <v>163</v>
          </cell>
        </row>
        <row r="144">
          <cell r="B144">
            <v>84.61</v>
          </cell>
          <cell r="C144">
            <v>163</v>
          </cell>
        </row>
        <row r="145">
          <cell r="B145">
            <v>84.66</v>
          </cell>
          <cell r="C145">
            <v>163</v>
          </cell>
        </row>
        <row r="146">
          <cell r="B146">
            <v>84.75</v>
          </cell>
          <cell r="C146">
            <v>163</v>
          </cell>
        </row>
        <row r="147">
          <cell r="B147">
            <v>84.75</v>
          </cell>
          <cell r="C147">
            <v>163</v>
          </cell>
        </row>
        <row r="148">
          <cell r="B148">
            <v>84.86</v>
          </cell>
          <cell r="C148">
            <v>163</v>
          </cell>
        </row>
        <row r="149">
          <cell r="B149">
            <v>84.86</v>
          </cell>
          <cell r="C149">
            <v>163</v>
          </cell>
        </row>
        <row r="150">
          <cell r="B150">
            <v>84.9</v>
          </cell>
          <cell r="C150">
            <v>163</v>
          </cell>
        </row>
        <row r="151">
          <cell r="B151">
            <v>84.93</v>
          </cell>
          <cell r="C151">
            <v>164</v>
          </cell>
        </row>
        <row r="152">
          <cell r="B152">
            <v>84.94</v>
          </cell>
          <cell r="C152">
            <v>164</v>
          </cell>
        </row>
        <row r="153">
          <cell r="B153">
            <v>84.94</v>
          </cell>
          <cell r="C153">
            <v>165</v>
          </cell>
        </row>
        <row r="154">
          <cell r="B154">
            <v>84.96</v>
          </cell>
          <cell r="C154">
            <v>165</v>
          </cell>
        </row>
        <row r="155">
          <cell r="B155">
            <v>84.96</v>
          </cell>
          <cell r="C155">
            <v>165</v>
          </cell>
        </row>
        <row r="156">
          <cell r="B156">
            <v>85.18</v>
          </cell>
          <cell r="C156">
            <v>165</v>
          </cell>
        </row>
        <row r="157">
          <cell r="B157">
            <v>85.2</v>
          </cell>
          <cell r="C157">
            <v>165</v>
          </cell>
        </row>
        <row r="158">
          <cell r="B158">
            <v>85.2</v>
          </cell>
          <cell r="C158">
            <v>166</v>
          </cell>
        </row>
        <row r="159">
          <cell r="B159">
            <v>85.21</v>
          </cell>
          <cell r="C159">
            <v>166</v>
          </cell>
        </row>
        <row r="160">
          <cell r="B160">
            <v>85.22</v>
          </cell>
          <cell r="C160">
            <v>166</v>
          </cell>
        </row>
        <row r="161">
          <cell r="B161">
            <v>85.26</v>
          </cell>
          <cell r="C161">
            <v>166</v>
          </cell>
        </row>
        <row r="162">
          <cell r="B162">
            <v>85.29</v>
          </cell>
          <cell r="C162">
            <v>167</v>
          </cell>
        </row>
        <row r="163">
          <cell r="B163">
            <v>85.5</v>
          </cell>
          <cell r="C163">
            <v>167</v>
          </cell>
        </row>
        <row r="164">
          <cell r="B164">
            <v>85.51</v>
          </cell>
          <cell r="C164">
            <v>168</v>
          </cell>
        </row>
        <row r="165">
          <cell r="B165">
            <v>85.59</v>
          </cell>
          <cell r="C165">
            <v>168</v>
          </cell>
        </row>
        <row r="166">
          <cell r="B166">
            <v>85.59</v>
          </cell>
          <cell r="C166">
            <v>168</v>
          </cell>
        </row>
        <row r="167">
          <cell r="B167">
            <v>85.6</v>
          </cell>
          <cell r="C167">
            <v>169</v>
          </cell>
        </row>
        <row r="168">
          <cell r="B168">
            <v>85.69</v>
          </cell>
          <cell r="C168">
            <v>169</v>
          </cell>
        </row>
        <row r="169">
          <cell r="B169">
            <v>85.83</v>
          </cell>
          <cell r="C169">
            <v>170</v>
          </cell>
        </row>
        <row r="170">
          <cell r="B170">
            <v>85.91</v>
          </cell>
          <cell r="C170">
            <v>171</v>
          </cell>
        </row>
        <row r="171">
          <cell r="B171">
            <v>85.95</v>
          </cell>
          <cell r="C171">
            <v>171</v>
          </cell>
        </row>
        <row r="172">
          <cell r="B172">
            <v>86</v>
          </cell>
          <cell r="C172">
            <v>172</v>
          </cell>
        </row>
        <row r="173">
          <cell r="B173">
            <v>86.1</v>
          </cell>
          <cell r="C173">
            <v>172</v>
          </cell>
        </row>
        <row r="174">
          <cell r="B174">
            <v>86.15</v>
          </cell>
          <cell r="C174">
            <v>172</v>
          </cell>
        </row>
        <row r="175">
          <cell r="B175">
            <v>86.22</v>
          </cell>
          <cell r="C175">
            <v>172</v>
          </cell>
        </row>
        <row r="176">
          <cell r="B176">
            <v>86.35</v>
          </cell>
          <cell r="C176">
            <v>173</v>
          </cell>
        </row>
        <row r="177">
          <cell r="B177">
            <v>86.42</v>
          </cell>
          <cell r="C177">
            <v>173</v>
          </cell>
        </row>
        <row r="178">
          <cell r="B178">
            <v>86.49</v>
          </cell>
          <cell r="C178">
            <v>173</v>
          </cell>
        </row>
        <row r="179">
          <cell r="B179">
            <v>86.5</v>
          </cell>
          <cell r="C179">
            <v>173</v>
          </cell>
        </row>
        <row r="180">
          <cell r="B180">
            <v>86.51</v>
          </cell>
          <cell r="C180">
            <v>174</v>
          </cell>
        </row>
        <row r="181">
          <cell r="B181">
            <v>86.53</v>
          </cell>
          <cell r="C181">
            <v>174</v>
          </cell>
        </row>
        <row r="182">
          <cell r="B182">
            <v>86.53</v>
          </cell>
          <cell r="C182">
            <v>174</v>
          </cell>
        </row>
        <row r="183">
          <cell r="B183">
            <v>86.59</v>
          </cell>
          <cell r="C183">
            <v>174</v>
          </cell>
        </row>
        <row r="184">
          <cell r="B184">
            <v>86.62</v>
          </cell>
          <cell r="C184">
            <v>174</v>
          </cell>
        </row>
        <row r="185">
          <cell r="B185">
            <v>86.62</v>
          </cell>
          <cell r="C185">
            <v>174</v>
          </cell>
        </row>
        <row r="186">
          <cell r="B186">
            <v>86.62</v>
          </cell>
          <cell r="C186">
            <v>174</v>
          </cell>
        </row>
        <row r="187">
          <cell r="B187">
            <v>86.72</v>
          </cell>
          <cell r="C187">
            <v>174</v>
          </cell>
        </row>
        <row r="188">
          <cell r="B188">
            <v>86.76</v>
          </cell>
          <cell r="C188">
            <v>174</v>
          </cell>
        </row>
        <row r="189">
          <cell r="B189">
            <v>86.8</v>
          </cell>
          <cell r="C189">
            <v>174</v>
          </cell>
        </row>
        <row r="190">
          <cell r="B190">
            <v>86.81</v>
          </cell>
          <cell r="C190">
            <v>175</v>
          </cell>
        </row>
        <row r="191">
          <cell r="B191">
            <v>86.85</v>
          </cell>
          <cell r="C191">
            <v>175</v>
          </cell>
        </row>
        <row r="192">
          <cell r="B192">
            <v>86.87</v>
          </cell>
          <cell r="C192">
            <v>175</v>
          </cell>
        </row>
        <row r="193">
          <cell r="B193">
            <v>87.02</v>
          </cell>
          <cell r="C193">
            <v>175</v>
          </cell>
        </row>
        <row r="194">
          <cell r="B194">
            <v>87.06</v>
          </cell>
          <cell r="C194">
            <v>175</v>
          </cell>
        </row>
        <row r="195">
          <cell r="B195">
            <v>87.08</v>
          </cell>
          <cell r="C195">
            <v>175</v>
          </cell>
        </row>
        <row r="196">
          <cell r="B196">
            <v>87.12</v>
          </cell>
          <cell r="C196">
            <v>175</v>
          </cell>
        </row>
        <row r="197">
          <cell r="B197">
            <v>87.16</v>
          </cell>
          <cell r="C197">
            <v>175</v>
          </cell>
        </row>
        <row r="198">
          <cell r="B198">
            <v>87.17</v>
          </cell>
          <cell r="C198">
            <v>175</v>
          </cell>
        </row>
        <row r="199">
          <cell r="B199">
            <v>87.2</v>
          </cell>
          <cell r="C199">
            <v>175</v>
          </cell>
        </row>
        <row r="200">
          <cell r="B200">
            <v>87.24</v>
          </cell>
          <cell r="C200">
            <v>175</v>
          </cell>
        </row>
        <row r="201">
          <cell r="B201">
            <v>87.24</v>
          </cell>
          <cell r="C201">
            <v>175</v>
          </cell>
        </row>
        <row r="202">
          <cell r="B202">
            <v>87.35</v>
          </cell>
          <cell r="C202">
            <v>176</v>
          </cell>
        </row>
        <row r="203">
          <cell r="B203">
            <v>87.39</v>
          </cell>
          <cell r="C203">
            <v>176</v>
          </cell>
        </row>
        <row r="204">
          <cell r="B204">
            <v>87.43</v>
          </cell>
          <cell r="C204">
            <v>176</v>
          </cell>
        </row>
        <row r="205">
          <cell r="B205">
            <v>87.43</v>
          </cell>
          <cell r="C205">
            <v>176</v>
          </cell>
        </row>
        <row r="206">
          <cell r="B206">
            <v>87.46</v>
          </cell>
          <cell r="C206">
            <v>176</v>
          </cell>
        </row>
        <row r="207">
          <cell r="B207">
            <v>87.57</v>
          </cell>
          <cell r="C207">
            <v>176</v>
          </cell>
        </row>
        <row r="208">
          <cell r="B208">
            <v>87.6</v>
          </cell>
          <cell r="C208">
            <v>177</v>
          </cell>
        </row>
        <row r="209">
          <cell r="B209">
            <v>87.65</v>
          </cell>
          <cell r="C209">
            <v>177</v>
          </cell>
        </row>
        <row r="210">
          <cell r="B210">
            <v>87.71</v>
          </cell>
          <cell r="C210">
            <v>177</v>
          </cell>
        </row>
        <row r="211">
          <cell r="B211">
            <v>87.73</v>
          </cell>
          <cell r="C211">
            <v>177</v>
          </cell>
        </row>
        <row r="212">
          <cell r="B212">
            <v>87.76</v>
          </cell>
          <cell r="C212">
            <v>177</v>
          </cell>
        </row>
        <row r="213">
          <cell r="B213">
            <v>87.76</v>
          </cell>
          <cell r="C213">
            <v>177</v>
          </cell>
        </row>
        <row r="214">
          <cell r="B214">
            <v>87.79</v>
          </cell>
          <cell r="C214">
            <v>177</v>
          </cell>
        </row>
        <row r="215">
          <cell r="B215">
            <v>87.8</v>
          </cell>
          <cell r="C215">
            <v>178</v>
          </cell>
        </row>
        <row r="216">
          <cell r="B216">
            <v>87.81</v>
          </cell>
          <cell r="C216">
            <v>178</v>
          </cell>
        </row>
        <row r="217">
          <cell r="B217">
            <v>87.81</v>
          </cell>
          <cell r="C217">
            <v>178</v>
          </cell>
        </row>
        <row r="218">
          <cell r="B218">
            <v>87.82</v>
          </cell>
          <cell r="C218">
            <v>178</v>
          </cell>
        </row>
        <row r="219">
          <cell r="B219">
            <v>87.86</v>
          </cell>
          <cell r="C219">
            <v>178</v>
          </cell>
        </row>
        <row r="220">
          <cell r="B220">
            <v>87.87</v>
          </cell>
          <cell r="C220">
            <v>178</v>
          </cell>
        </row>
        <row r="221">
          <cell r="B221">
            <v>87.89</v>
          </cell>
          <cell r="C221">
            <v>178</v>
          </cell>
        </row>
        <row r="222">
          <cell r="B222">
            <v>87.92</v>
          </cell>
          <cell r="C222">
            <v>178</v>
          </cell>
        </row>
        <row r="223">
          <cell r="B223">
            <v>87.95</v>
          </cell>
          <cell r="C223">
            <v>178</v>
          </cell>
        </row>
        <row r="224">
          <cell r="B224">
            <v>88.1</v>
          </cell>
          <cell r="C224">
            <v>178</v>
          </cell>
        </row>
        <row r="225">
          <cell r="B225">
            <v>88.22</v>
          </cell>
          <cell r="C225">
            <v>178</v>
          </cell>
        </row>
        <row r="226">
          <cell r="B226">
            <v>88.3</v>
          </cell>
          <cell r="C226">
            <v>178</v>
          </cell>
        </row>
        <row r="227">
          <cell r="B227">
            <v>88.38</v>
          </cell>
          <cell r="C227">
            <v>179</v>
          </cell>
        </row>
        <row r="228">
          <cell r="B228">
            <v>88.45</v>
          </cell>
          <cell r="C228">
            <v>179</v>
          </cell>
        </row>
        <row r="229">
          <cell r="B229">
            <v>88.47</v>
          </cell>
          <cell r="C229">
            <v>179</v>
          </cell>
        </row>
        <row r="230">
          <cell r="B230">
            <v>88.5</v>
          </cell>
          <cell r="C230">
            <v>179</v>
          </cell>
        </row>
        <row r="231">
          <cell r="B231">
            <v>88.53</v>
          </cell>
          <cell r="C231">
            <v>179</v>
          </cell>
        </row>
        <row r="232">
          <cell r="B232">
            <v>88.57</v>
          </cell>
          <cell r="C232">
            <v>179</v>
          </cell>
        </row>
        <row r="233">
          <cell r="B233">
            <v>88.62</v>
          </cell>
          <cell r="C233">
            <v>180</v>
          </cell>
        </row>
        <row r="234">
          <cell r="B234">
            <v>88.69</v>
          </cell>
          <cell r="C234">
            <v>180</v>
          </cell>
        </row>
        <row r="235">
          <cell r="B235">
            <v>88.77</v>
          </cell>
          <cell r="C235">
            <v>180</v>
          </cell>
        </row>
        <row r="236">
          <cell r="B236">
            <v>88.78</v>
          </cell>
          <cell r="C236">
            <v>180</v>
          </cell>
        </row>
        <row r="237">
          <cell r="B237">
            <v>88.82</v>
          </cell>
          <cell r="C237">
            <v>180</v>
          </cell>
        </row>
        <row r="238">
          <cell r="B238">
            <v>88.86</v>
          </cell>
          <cell r="C238">
            <v>180</v>
          </cell>
        </row>
        <row r="239">
          <cell r="B239">
            <v>88.87</v>
          </cell>
          <cell r="C239">
            <v>180</v>
          </cell>
        </row>
        <row r="240">
          <cell r="B240">
            <v>88.87</v>
          </cell>
          <cell r="C240">
            <v>180</v>
          </cell>
        </row>
        <row r="241">
          <cell r="B241">
            <v>88.9</v>
          </cell>
          <cell r="C241">
            <v>180</v>
          </cell>
        </row>
        <row r="242">
          <cell r="B242">
            <v>88.9</v>
          </cell>
          <cell r="C242">
            <v>181</v>
          </cell>
        </row>
        <row r="243">
          <cell r="B243">
            <v>88.91</v>
          </cell>
          <cell r="C243">
            <v>181</v>
          </cell>
        </row>
        <row r="244">
          <cell r="B244">
            <v>88.94</v>
          </cell>
          <cell r="C244">
            <v>181</v>
          </cell>
        </row>
        <row r="245">
          <cell r="B245">
            <v>88.98</v>
          </cell>
          <cell r="C245">
            <v>182</v>
          </cell>
        </row>
        <row r="246">
          <cell r="B246">
            <v>89.05</v>
          </cell>
          <cell r="C246">
            <v>182</v>
          </cell>
        </row>
        <row r="247">
          <cell r="B247">
            <v>89.06</v>
          </cell>
          <cell r="C247">
            <v>182</v>
          </cell>
        </row>
        <row r="248">
          <cell r="B248">
            <v>89.1</v>
          </cell>
          <cell r="C248">
            <v>182</v>
          </cell>
        </row>
        <row r="249">
          <cell r="B249">
            <v>89.11</v>
          </cell>
          <cell r="C249">
            <v>182</v>
          </cell>
        </row>
        <row r="250">
          <cell r="B250">
            <v>89.14</v>
          </cell>
          <cell r="C250">
            <v>182</v>
          </cell>
        </row>
        <row r="251">
          <cell r="B251">
            <v>89.16</v>
          </cell>
          <cell r="C251">
            <v>182</v>
          </cell>
        </row>
        <row r="252">
          <cell r="B252">
            <v>89.18</v>
          </cell>
          <cell r="C252">
            <v>183</v>
          </cell>
        </row>
        <row r="253">
          <cell r="B253">
            <v>89.2</v>
          </cell>
          <cell r="C253">
            <v>183</v>
          </cell>
        </row>
        <row r="254">
          <cell r="B254">
            <v>89.2</v>
          </cell>
          <cell r="C254">
            <v>183</v>
          </cell>
        </row>
        <row r="255">
          <cell r="B255">
            <v>89.2</v>
          </cell>
          <cell r="C255">
            <v>183</v>
          </cell>
        </row>
        <row r="256">
          <cell r="B256">
            <v>89.21</v>
          </cell>
          <cell r="C256">
            <v>183</v>
          </cell>
        </row>
        <row r="257">
          <cell r="B257">
            <v>89.22</v>
          </cell>
          <cell r="C257">
            <v>183</v>
          </cell>
        </row>
        <row r="258">
          <cell r="B258">
            <v>89.27</v>
          </cell>
          <cell r="C258">
            <v>183</v>
          </cell>
        </row>
        <row r="259">
          <cell r="B259">
            <v>89.27</v>
          </cell>
          <cell r="C259">
            <v>183</v>
          </cell>
        </row>
        <row r="260">
          <cell r="B260">
            <v>89.28</v>
          </cell>
          <cell r="C260">
            <v>183</v>
          </cell>
        </row>
        <row r="261">
          <cell r="B261">
            <v>89.32</v>
          </cell>
          <cell r="C261">
            <v>183</v>
          </cell>
        </row>
        <row r="262">
          <cell r="B262">
            <v>89.32</v>
          </cell>
          <cell r="C262">
            <v>183</v>
          </cell>
        </row>
        <row r="263">
          <cell r="B263">
            <v>89.32</v>
          </cell>
          <cell r="C263">
            <v>183</v>
          </cell>
        </row>
        <row r="264">
          <cell r="B264">
            <v>89.34</v>
          </cell>
          <cell r="C264">
            <v>184</v>
          </cell>
        </row>
        <row r="265">
          <cell r="B265">
            <v>89.38</v>
          </cell>
          <cell r="C265">
            <v>184</v>
          </cell>
        </row>
        <row r="266">
          <cell r="B266">
            <v>89.42</v>
          </cell>
          <cell r="C266">
            <v>184</v>
          </cell>
        </row>
        <row r="267">
          <cell r="B267">
            <v>89.45</v>
          </cell>
          <cell r="C267">
            <v>184</v>
          </cell>
        </row>
        <row r="268">
          <cell r="B268">
            <v>89.52</v>
          </cell>
          <cell r="C268">
            <v>184</v>
          </cell>
        </row>
        <row r="269">
          <cell r="B269">
            <v>89.67</v>
          </cell>
          <cell r="C269">
            <v>184</v>
          </cell>
        </row>
        <row r="270">
          <cell r="B270">
            <v>89.84</v>
          </cell>
          <cell r="C270">
            <v>184</v>
          </cell>
        </row>
        <row r="271">
          <cell r="B271">
            <v>89.85</v>
          </cell>
          <cell r="C271">
            <v>184</v>
          </cell>
        </row>
        <row r="272">
          <cell r="B272">
            <v>89.86</v>
          </cell>
          <cell r="C272">
            <v>184</v>
          </cell>
        </row>
        <row r="273">
          <cell r="B273">
            <v>89.93</v>
          </cell>
          <cell r="C273">
            <v>184</v>
          </cell>
        </row>
        <row r="274">
          <cell r="B274">
            <v>89.99</v>
          </cell>
          <cell r="C274">
            <v>185</v>
          </cell>
        </row>
        <row r="275">
          <cell r="B275">
            <v>90.08</v>
          </cell>
          <cell r="C275">
            <v>185</v>
          </cell>
        </row>
        <row r="276">
          <cell r="B276">
            <v>90.12</v>
          </cell>
          <cell r="C276">
            <v>185</v>
          </cell>
        </row>
        <row r="277">
          <cell r="B277">
            <v>90.16</v>
          </cell>
          <cell r="C277">
            <v>186</v>
          </cell>
        </row>
        <row r="278">
          <cell r="B278">
            <v>90.16</v>
          </cell>
          <cell r="C278">
            <v>186</v>
          </cell>
        </row>
        <row r="279">
          <cell r="B279">
            <v>90.47</v>
          </cell>
          <cell r="C279">
            <v>186</v>
          </cell>
        </row>
        <row r="280">
          <cell r="B280">
            <v>90.72</v>
          </cell>
          <cell r="C280">
            <v>186</v>
          </cell>
        </row>
      </sheetData>
      <sheetData sheetId="15">
        <row r="20">
          <cell r="B20">
            <v>68.66</v>
          </cell>
          <cell r="C20">
            <v>120</v>
          </cell>
        </row>
        <row r="21">
          <cell r="B21">
            <v>68.87</v>
          </cell>
          <cell r="C21">
            <v>120</v>
          </cell>
        </row>
        <row r="22">
          <cell r="B22">
            <v>69.08</v>
          </cell>
          <cell r="C22">
            <v>125</v>
          </cell>
        </row>
        <row r="23">
          <cell r="B23">
            <v>69.12</v>
          </cell>
          <cell r="C23">
            <v>130</v>
          </cell>
        </row>
        <row r="24">
          <cell r="B24">
            <v>70.819999999999993</v>
          </cell>
          <cell r="C24">
            <v>130</v>
          </cell>
        </row>
        <row r="25">
          <cell r="B25">
            <v>70.87</v>
          </cell>
          <cell r="C25">
            <v>130</v>
          </cell>
        </row>
        <row r="26">
          <cell r="B26">
            <v>71.650000000000006</v>
          </cell>
          <cell r="C26">
            <v>130</v>
          </cell>
        </row>
        <row r="27">
          <cell r="B27">
            <v>71.650000000000006</v>
          </cell>
          <cell r="C27">
            <v>130</v>
          </cell>
        </row>
        <row r="28">
          <cell r="B28">
            <v>72.150000000000006</v>
          </cell>
          <cell r="C28">
            <v>135</v>
          </cell>
        </row>
        <row r="29">
          <cell r="B29">
            <v>72.22</v>
          </cell>
          <cell r="C29">
            <v>135</v>
          </cell>
        </row>
        <row r="30">
          <cell r="B30">
            <v>72.63</v>
          </cell>
          <cell r="C30">
            <v>135</v>
          </cell>
        </row>
        <row r="31">
          <cell r="B31">
            <v>72.7</v>
          </cell>
          <cell r="C31">
            <v>135</v>
          </cell>
        </row>
        <row r="32">
          <cell r="B32">
            <v>72.73</v>
          </cell>
          <cell r="C32">
            <v>135</v>
          </cell>
        </row>
        <row r="33">
          <cell r="B33">
            <v>72.95</v>
          </cell>
          <cell r="C33">
            <v>135</v>
          </cell>
        </row>
        <row r="34">
          <cell r="B34">
            <v>73.12</v>
          </cell>
          <cell r="C34">
            <v>136</v>
          </cell>
        </row>
        <row r="35">
          <cell r="B35">
            <v>73.260000000000005</v>
          </cell>
          <cell r="C35">
            <v>136</v>
          </cell>
        </row>
        <row r="36">
          <cell r="B36">
            <v>74.12</v>
          </cell>
          <cell r="C36">
            <v>136</v>
          </cell>
        </row>
        <row r="37">
          <cell r="B37">
            <v>74.569999999999993</v>
          </cell>
          <cell r="C37">
            <v>137</v>
          </cell>
        </row>
        <row r="38">
          <cell r="B38">
            <v>74.709999999999994</v>
          </cell>
          <cell r="C38">
            <v>138</v>
          </cell>
        </row>
        <row r="39">
          <cell r="B39">
            <v>74.930000000000007</v>
          </cell>
          <cell r="C39">
            <v>138</v>
          </cell>
        </row>
        <row r="40">
          <cell r="B40">
            <v>75.44</v>
          </cell>
          <cell r="C40">
            <v>140</v>
          </cell>
        </row>
        <row r="41">
          <cell r="B41">
            <v>75.81</v>
          </cell>
          <cell r="C41">
            <v>140</v>
          </cell>
        </row>
        <row r="42">
          <cell r="B42">
            <v>76.17</v>
          </cell>
          <cell r="C42">
            <v>140</v>
          </cell>
        </row>
        <row r="43">
          <cell r="B43">
            <v>76.58</v>
          </cell>
          <cell r="C43">
            <v>140</v>
          </cell>
        </row>
        <row r="44">
          <cell r="B44">
            <v>76.650000000000006</v>
          </cell>
          <cell r="C44">
            <v>140</v>
          </cell>
        </row>
        <row r="45">
          <cell r="B45">
            <v>76.75</v>
          </cell>
          <cell r="C45">
            <v>140</v>
          </cell>
        </row>
        <row r="46">
          <cell r="B46">
            <v>76.94</v>
          </cell>
          <cell r="C46">
            <v>140</v>
          </cell>
        </row>
        <row r="47">
          <cell r="B47">
            <v>77.03</v>
          </cell>
          <cell r="C47">
            <v>140</v>
          </cell>
        </row>
        <row r="48">
          <cell r="B48">
            <v>77.2</v>
          </cell>
          <cell r="C48">
            <v>140</v>
          </cell>
        </row>
        <row r="49">
          <cell r="B49">
            <v>77.36</v>
          </cell>
          <cell r="C49">
            <v>140</v>
          </cell>
        </row>
        <row r="50">
          <cell r="B50">
            <v>77.56</v>
          </cell>
          <cell r="C50">
            <v>141</v>
          </cell>
        </row>
        <row r="51">
          <cell r="B51">
            <v>77.760000000000005</v>
          </cell>
          <cell r="C51">
            <v>141</v>
          </cell>
        </row>
        <row r="52">
          <cell r="B52">
            <v>77.77</v>
          </cell>
          <cell r="C52">
            <v>141</v>
          </cell>
        </row>
        <row r="53">
          <cell r="B53">
            <v>78.349999999999994</v>
          </cell>
          <cell r="C53">
            <v>142</v>
          </cell>
        </row>
        <row r="54">
          <cell r="B54">
            <v>78.489999999999995</v>
          </cell>
          <cell r="C54">
            <v>142</v>
          </cell>
        </row>
        <row r="55">
          <cell r="B55">
            <v>78.739999999999995</v>
          </cell>
          <cell r="C55">
            <v>142</v>
          </cell>
        </row>
        <row r="56">
          <cell r="B56">
            <v>78.81</v>
          </cell>
          <cell r="C56">
            <v>142</v>
          </cell>
        </row>
        <row r="57">
          <cell r="B57">
            <v>78.87</v>
          </cell>
          <cell r="C57">
            <v>142</v>
          </cell>
        </row>
        <row r="58">
          <cell r="B58">
            <v>78.930000000000007</v>
          </cell>
          <cell r="C58">
            <v>142</v>
          </cell>
        </row>
        <row r="59">
          <cell r="B59">
            <v>79.03</v>
          </cell>
          <cell r="C59">
            <v>142</v>
          </cell>
        </row>
        <row r="60">
          <cell r="B60">
            <v>79.19</v>
          </cell>
          <cell r="C60">
            <v>142</v>
          </cell>
        </row>
        <row r="61">
          <cell r="B61">
            <v>79.2</v>
          </cell>
          <cell r="C61">
            <v>142</v>
          </cell>
        </row>
        <row r="62">
          <cell r="B62">
            <v>79.42</v>
          </cell>
          <cell r="C62">
            <v>143</v>
          </cell>
        </row>
        <row r="63">
          <cell r="B63">
            <v>79.61</v>
          </cell>
          <cell r="C63">
            <v>143</v>
          </cell>
        </row>
        <row r="64">
          <cell r="B64">
            <v>79.75</v>
          </cell>
          <cell r="C64">
            <v>143</v>
          </cell>
        </row>
        <row r="65">
          <cell r="B65">
            <v>79.75</v>
          </cell>
          <cell r="C65">
            <v>143</v>
          </cell>
        </row>
        <row r="66">
          <cell r="B66">
            <v>79.89</v>
          </cell>
          <cell r="C66">
            <v>143</v>
          </cell>
        </row>
        <row r="67">
          <cell r="B67">
            <v>79.97</v>
          </cell>
          <cell r="C67">
            <v>143</v>
          </cell>
        </row>
        <row r="68">
          <cell r="B68">
            <v>79.98</v>
          </cell>
          <cell r="C68">
            <v>143</v>
          </cell>
        </row>
        <row r="69">
          <cell r="B69">
            <v>80.099999999999994</v>
          </cell>
          <cell r="C69">
            <v>143</v>
          </cell>
        </row>
        <row r="70">
          <cell r="B70">
            <v>80.12</v>
          </cell>
          <cell r="C70">
            <v>143</v>
          </cell>
        </row>
        <row r="71">
          <cell r="B71">
            <v>80.319999999999993</v>
          </cell>
          <cell r="C71">
            <v>143</v>
          </cell>
        </row>
        <row r="72">
          <cell r="B72">
            <v>80.33</v>
          </cell>
          <cell r="C72">
            <v>143</v>
          </cell>
        </row>
        <row r="73">
          <cell r="B73">
            <v>80.56</v>
          </cell>
          <cell r="C73">
            <v>143</v>
          </cell>
        </row>
        <row r="74">
          <cell r="B74">
            <v>80.58</v>
          </cell>
          <cell r="C74">
            <v>143</v>
          </cell>
        </row>
        <row r="75">
          <cell r="B75">
            <v>80.59</v>
          </cell>
          <cell r="C75">
            <v>143</v>
          </cell>
        </row>
        <row r="76">
          <cell r="B76">
            <v>80.75</v>
          </cell>
          <cell r="C76">
            <v>143</v>
          </cell>
        </row>
        <row r="77">
          <cell r="B77">
            <v>80.760000000000005</v>
          </cell>
          <cell r="C77">
            <v>143</v>
          </cell>
        </row>
        <row r="78">
          <cell r="B78">
            <v>80.78</v>
          </cell>
          <cell r="C78">
            <v>143</v>
          </cell>
        </row>
        <row r="79">
          <cell r="B79">
            <v>80.78</v>
          </cell>
          <cell r="C79">
            <v>143</v>
          </cell>
        </row>
        <row r="80">
          <cell r="B80">
            <v>80.790000000000006</v>
          </cell>
          <cell r="C80">
            <v>144</v>
          </cell>
        </row>
        <row r="81">
          <cell r="B81">
            <v>80.83</v>
          </cell>
          <cell r="C81">
            <v>144</v>
          </cell>
        </row>
        <row r="82">
          <cell r="B82">
            <v>80.89</v>
          </cell>
          <cell r="C82">
            <v>144</v>
          </cell>
        </row>
        <row r="83">
          <cell r="B83">
            <v>80.92</v>
          </cell>
          <cell r="C83">
            <v>144</v>
          </cell>
        </row>
        <row r="84">
          <cell r="B84">
            <v>81.02</v>
          </cell>
          <cell r="C84">
            <v>144</v>
          </cell>
        </row>
        <row r="85">
          <cell r="B85">
            <v>81.08</v>
          </cell>
          <cell r="C85">
            <v>144</v>
          </cell>
        </row>
        <row r="86">
          <cell r="B86">
            <v>81.209999999999994</v>
          </cell>
          <cell r="C86">
            <v>144</v>
          </cell>
        </row>
        <row r="87">
          <cell r="B87">
            <v>81.209999999999994</v>
          </cell>
          <cell r="C87">
            <v>144</v>
          </cell>
        </row>
        <row r="88">
          <cell r="B88">
            <v>81.25</v>
          </cell>
          <cell r="C88">
            <v>145</v>
          </cell>
        </row>
        <row r="89">
          <cell r="B89">
            <v>81.319999999999993</v>
          </cell>
          <cell r="C89">
            <v>145</v>
          </cell>
        </row>
        <row r="90">
          <cell r="B90">
            <v>81.42</v>
          </cell>
          <cell r="C90">
            <v>145</v>
          </cell>
        </row>
        <row r="91">
          <cell r="B91">
            <v>81.459999999999994</v>
          </cell>
          <cell r="C91">
            <v>145</v>
          </cell>
        </row>
        <row r="92">
          <cell r="B92">
            <v>81.47</v>
          </cell>
          <cell r="C92">
            <v>145</v>
          </cell>
        </row>
        <row r="93">
          <cell r="B93">
            <v>81.540000000000006</v>
          </cell>
          <cell r="C93">
            <v>145</v>
          </cell>
        </row>
        <row r="94">
          <cell r="B94">
            <v>81.569999999999993</v>
          </cell>
          <cell r="C94">
            <v>145</v>
          </cell>
        </row>
        <row r="95">
          <cell r="B95">
            <v>81.599999999999994</v>
          </cell>
          <cell r="C95">
            <v>145</v>
          </cell>
        </row>
        <row r="96">
          <cell r="B96">
            <v>81.62</v>
          </cell>
          <cell r="C96">
            <v>145</v>
          </cell>
        </row>
        <row r="97">
          <cell r="B97">
            <v>81.64</v>
          </cell>
          <cell r="C97">
            <v>146</v>
          </cell>
        </row>
        <row r="98">
          <cell r="B98">
            <v>81.709999999999994</v>
          </cell>
          <cell r="C98">
            <v>146</v>
          </cell>
        </row>
        <row r="99">
          <cell r="B99">
            <v>81.78</v>
          </cell>
          <cell r="C99">
            <v>146</v>
          </cell>
        </row>
        <row r="100">
          <cell r="B100">
            <v>81.790000000000006</v>
          </cell>
          <cell r="C100">
            <v>146</v>
          </cell>
        </row>
        <row r="101">
          <cell r="B101">
            <v>81.819999999999993</v>
          </cell>
          <cell r="C101">
            <v>146</v>
          </cell>
        </row>
        <row r="102">
          <cell r="B102">
            <v>81.84</v>
          </cell>
          <cell r="C102">
            <v>146</v>
          </cell>
        </row>
        <row r="103">
          <cell r="B103">
            <v>81.94</v>
          </cell>
          <cell r="C103">
            <v>146</v>
          </cell>
        </row>
        <row r="104">
          <cell r="B104">
            <v>81.97</v>
          </cell>
          <cell r="C104">
            <v>147</v>
          </cell>
        </row>
        <row r="105">
          <cell r="B105">
            <v>82.03</v>
          </cell>
          <cell r="C105">
            <v>147</v>
          </cell>
        </row>
        <row r="106">
          <cell r="B106">
            <v>82.09</v>
          </cell>
          <cell r="C106">
            <v>147</v>
          </cell>
        </row>
        <row r="107">
          <cell r="B107">
            <v>82.14</v>
          </cell>
          <cell r="C107">
            <v>147</v>
          </cell>
        </row>
        <row r="108">
          <cell r="B108">
            <v>82.21</v>
          </cell>
          <cell r="C108">
            <v>147</v>
          </cell>
        </row>
        <row r="109">
          <cell r="B109">
            <v>82.3</v>
          </cell>
          <cell r="C109">
            <v>147</v>
          </cell>
        </row>
        <row r="110">
          <cell r="B110">
            <v>82.42</v>
          </cell>
          <cell r="C110">
            <v>147</v>
          </cell>
        </row>
        <row r="111">
          <cell r="B111">
            <v>82.58</v>
          </cell>
          <cell r="C111">
            <v>148</v>
          </cell>
        </row>
        <row r="112">
          <cell r="B112">
            <v>82.58</v>
          </cell>
          <cell r="C112">
            <v>148</v>
          </cell>
        </row>
        <row r="113">
          <cell r="B113">
            <v>82.64</v>
          </cell>
          <cell r="C113">
            <v>148</v>
          </cell>
        </row>
        <row r="114">
          <cell r="B114">
            <v>82.66</v>
          </cell>
          <cell r="C114">
            <v>148</v>
          </cell>
        </row>
        <row r="115">
          <cell r="B115">
            <v>82.75</v>
          </cell>
          <cell r="C115">
            <v>148</v>
          </cell>
        </row>
        <row r="116">
          <cell r="B116">
            <v>82.75</v>
          </cell>
          <cell r="C116">
            <v>148</v>
          </cell>
        </row>
        <row r="117">
          <cell r="B117">
            <v>82.87</v>
          </cell>
          <cell r="C117">
            <v>148</v>
          </cell>
        </row>
        <row r="118">
          <cell r="B118">
            <v>82.92</v>
          </cell>
          <cell r="C118">
            <v>148</v>
          </cell>
        </row>
        <row r="119">
          <cell r="B119">
            <v>82.98</v>
          </cell>
          <cell r="C119">
            <v>148</v>
          </cell>
        </row>
        <row r="120">
          <cell r="B120">
            <v>83</v>
          </cell>
          <cell r="C120">
            <v>149</v>
          </cell>
        </row>
        <row r="121">
          <cell r="B121">
            <v>83.04</v>
          </cell>
          <cell r="C121">
            <v>149</v>
          </cell>
        </row>
        <row r="122">
          <cell r="B122">
            <v>83.09</v>
          </cell>
          <cell r="C122">
            <v>149</v>
          </cell>
        </row>
        <row r="123">
          <cell r="B123">
            <v>83.37</v>
          </cell>
          <cell r="C123">
            <v>149</v>
          </cell>
        </row>
        <row r="124">
          <cell r="B124">
            <v>83.4</v>
          </cell>
          <cell r="C124">
            <v>149</v>
          </cell>
        </row>
        <row r="125">
          <cell r="B125">
            <v>83.43</v>
          </cell>
          <cell r="C125">
            <v>149</v>
          </cell>
        </row>
        <row r="126">
          <cell r="B126">
            <v>83.5</v>
          </cell>
          <cell r="C126">
            <v>149</v>
          </cell>
        </row>
        <row r="127">
          <cell r="B127">
            <v>83.53</v>
          </cell>
          <cell r="C127">
            <v>149</v>
          </cell>
        </row>
        <row r="128">
          <cell r="B128">
            <v>83.53</v>
          </cell>
          <cell r="C128">
            <v>149</v>
          </cell>
        </row>
        <row r="129">
          <cell r="B129">
            <v>83.53</v>
          </cell>
          <cell r="C129">
            <v>149</v>
          </cell>
        </row>
        <row r="130">
          <cell r="B130">
            <v>83.66</v>
          </cell>
          <cell r="C130">
            <v>149</v>
          </cell>
        </row>
        <row r="131">
          <cell r="B131">
            <v>83.66</v>
          </cell>
          <cell r="C131">
            <v>150</v>
          </cell>
        </row>
        <row r="132">
          <cell r="B132">
            <v>83.66</v>
          </cell>
          <cell r="C132">
            <v>150</v>
          </cell>
        </row>
        <row r="133">
          <cell r="B133">
            <v>83.7</v>
          </cell>
          <cell r="C133">
            <v>150</v>
          </cell>
        </row>
        <row r="134">
          <cell r="B134">
            <v>83.71</v>
          </cell>
          <cell r="C134">
            <v>150</v>
          </cell>
        </row>
        <row r="135">
          <cell r="B135">
            <v>83.8</v>
          </cell>
          <cell r="C135">
            <v>150</v>
          </cell>
        </row>
        <row r="136">
          <cell r="B136">
            <v>83.89</v>
          </cell>
          <cell r="C136">
            <v>150</v>
          </cell>
        </row>
        <row r="137">
          <cell r="B137">
            <v>84.05</v>
          </cell>
          <cell r="C137">
            <v>150</v>
          </cell>
        </row>
        <row r="138">
          <cell r="B138">
            <v>84.05</v>
          </cell>
          <cell r="C138">
            <v>150</v>
          </cell>
        </row>
        <row r="139">
          <cell r="B139">
            <v>84.18</v>
          </cell>
          <cell r="C139">
            <v>150</v>
          </cell>
        </row>
        <row r="140">
          <cell r="B140">
            <v>84.26</v>
          </cell>
          <cell r="C140">
            <v>150</v>
          </cell>
        </row>
        <row r="141">
          <cell r="B141">
            <v>84.33</v>
          </cell>
          <cell r="C141">
            <v>150</v>
          </cell>
        </row>
        <row r="142">
          <cell r="B142">
            <v>84.38</v>
          </cell>
          <cell r="C142">
            <v>150</v>
          </cell>
        </row>
        <row r="143">
          <cell r="B143">
            <v>84.43</v>
          </cell>
          <cell r="C143">
            <v>150</v>
          </cell>
        </row>
        <row r="144">
          <cell r="B144">
            <v>84.61</v>
          </cell>
          <cell r="C144">
            <v>150</v>
          </cell>
        </row>
        <row r="145">
          <cell r="B145">
            <v>84.66</v>
          </cell>
          <cell r="C145">
            <v>150</v>
          </cell>
        </row>
        <row r="146">
          <cell r="B146">
            <v>84.75</v>
          </cell>
          <cell r="C146">
            <v>150</v>
          </cell>
        </row>
        <row r="147">
          <cell r="B147">
            <v>84.75</v>
          </cell>
          <cell r="C147">
            <v>150</v>
          </cell>
        </row>
        <row r="148">
          <cell r="B148">
            <v>84.86</v>
          </cell>
          <cell r="C148">
            <v>150</v>
          </cell>
        </row>
        <row r="149">
          <cell r="B149">
            <v>84.86</v>
          </cell>
          <cell r="C149">
            <v>150</v>
          </cell>
        </row>
        <row r="150">
          <cell r="B150">
            <v>84.9</v>
          </cell>
          <cell r="C150">
            <v>150</v>
          </cell>
        </row>
        <row r="151">
          <cell r="B151">
            <v>84.93</v>
          </cell>
          <cell r="C151">
            <v>150</v>
          </cell>
        </row>
        <row r="152">
          <cell r="B152">
            <v>84.94</v>
          </cell>
          <cell r="C152">
            <v>150</v>
          </cell>
        </row>
        <row r="153">
          <cell r="B153">
            <v>84.94</v>
          </cell>
          <cell r="C153">
            <v>150</v>
          </cell>
        </row>
        <row r="154">
          <cell r="B154">
            <v>84.96</v>
          </cell>
          <cell r="C154">
            <v>150</v>
          </cell>
        </row>
        <row r="155">
          <cell r="B155">
            <v>84.96</v>
          </cell>
          <cell r="C155">
            <v>150</v>
          </cell>
        </row>
        <row r="156">
          <cell r="B156">
            <v>85.18</v>
          </cell>
          <cell r="C156">
            <v>151</v>
          </cell>
        </row>
        <row r="157">
          <cell r="B157">
            <v>85.2</v>
          </cell>
          <cell r="C157">
            <v>151</v>
          </cell>
        </row>
        <row r="158">
          <cell r="B158">
            <v>85.2</v>
          </cell>
          <cell r="C158">
            <v>151</v>
          </cell>
        </row>
        <row r="159">
          <cell r="B159">
            <v>85.21</v>
          </cell>
          <cell r="C159">
            <v>151</v>
          </cell>
        </row>
        <row r="160">
          <cell r="B160">
            <v>85.22</v>
          </cell>
          <cell r="C160">
            <v>151</v>
          </cell>
        </row>
        <row r="161">
          <cell r="B161">
            <v>85.26</v>
          </cell>
          <cell r="C161">
            <v>151</v>
          </cell>
        </row>
        <row r="162">
          <cell r="B162">
            <v>85.29</v>
          </cell>
          <cell r="C162">
            <v>151</v>
          </cell>
        </row>
        <row r="163">
          <cell r="B163">
            <v>85.5</v>
          </cell>
          <cell r="C163">
            <v>151</v>
          </cell>
        </row>
        <row r="164">
          <cell r="B164">
            <v>85.51</v>
          </cell>
          <cell r="C164">
            <v>151</v>
          </cell>
        </row>
        <row r="165">
          <cell r="B165">
            <v>85.59</v>
          </cell>
          <cell r="C165">
            <v>152</v>
          </cell>
        </row>
        <row r="166">
          <cell r="B166">
            <v>85.59</v>
          </cell>
          <cell r="C166">
            <v>152</v>
          </cell>
        </row>
        <row r="167">
          <cell r="B167">
            <v>85.6</v>
          </cell>
          <cell r="C167">
            <v>152</v>
          </cell>
        </row>
        <row r="168">
          <cell r="B168">
            <v>85.69</v>
          </cell>
          <cell r="C168">
            <v>152</v>
          </cell>
        </row>
        <row r="169">
          <cell r="B169">
            <v>85.83</v>
          </cell>
          <cell r="C169">
            <v>152</v>
          </cell>
        </row>
        <row r="170">
          <cell r="B170">
            <v>85.91</v>
          </cell>
          <cell r="C170">
            <v>152</v>
          </cell>
        </row>
        <row r="171">
          <cell r="B171">
            <v>85.95</v>
          </cell>
          <cell r="C171">
            <v>152</v>
          </cell>
        </row>
        <row r="172">
          <cell r="B172">
            <v>86</v>
          </cell>
          <cell r="C172">
            <v>154</v>
          </cell>
        </row>
        <row r="173">
          <cell r="B173">
            <v>86.1</v>
          </cell>
          <cell r="C173">
            <v>154</v>
          </cell>
        </row>
        <row r="174">
          <cell r="B174">
            <v>86.15</v>
          </cell>
          <cell r="C174">
            <v>154</v>
          </cell>
        </row>
        <row r="175">
          <cell r="B175">
            <v>86.22</v>
          </cell>
          <cell r="C175">
            <v>154</v>
          </cell>
        </row>
        <row r="176">
          <cell r="B176">
            <v>86.35</v>
          </cell>
          <cell r="C176">
            <v>154</v>
          </cell>
        </row>
        <row r="177">
          <cell r="B177">
            <v>86.42</v>
          </cell>
          <cell r="C177">
            <v>154</v>
          </cell>
        </row>
        <row r="178">
          <cell r="B178">
            <v>86.49</v>
          </cell>
          <cell r="C178">
            <v>154</v>
          </cell>
        </row>
        <row r="179">
          <cell r="B179">
            <v>86.5</v>
          </cell>
          <cell r="C179">
            <v>154</v>
          </cell>
        </row>
        <row r="180">
          <cell r="B180">
            <v>86.51</v>
          </cell>
          <cell r="C180">
            <v>154</v>
          </cell>
        </row>
        <row r="181">
          <cell r="B181">
            <v>86.53</v>
          </cell>
          <cell r="C181">
            <v>154</v>
          </cell>
        </row>
        <row r="182">
          <cell r="B182">
            <v>86.53</v>
          </cell>
          <cell r="C182">
            <v>154</v>
          </cell>
        </row>
        <row r="183">
          <cell r="B183">
            <v>86.59</v>
          </cell>
          <cell r="C183">
            <v>154</v>
          </cell>
        </row>
        <row r="184">
          <cell r="B184">
            <v>86.62</v>
          </cell>
          <cell r="C184">
            <v>154</v>
          </cell>
        </row>
        <row r="185">
          <cell r="B185">
            <v>86.62</v>
          </cell>
          <cell r="C185">
            <v>154</v>
          </cell>
        </row>
        <row r="186">
          <cell r="B186">
            <v>86.62</v>
          </cell>
          <cell r="C186">
            <v>154</v>
          </cell>
        </row>
        <row r="187">
          <cell r="B187">
            <v>86.72</v>
          </cell>
          <cell r="C187">
            <v>154</v>
          </cell>
        </row>
        <row r="188">
          <cell r="B188">
            <v>86.76</v>
          </cell>
          <cell r="C188">
            <v>155</v>
          </cell>
        </row>
        <row r="189">
          <cell r="B189">
            <v>86.8</v>
          </cell>
          <cell r="C189">
            <v>155</v>
          </cell>
        </row>
        <row r="190">
          <cell r="B190">
            <v>86.81</v>
          </cell>
          <cell r="C190">
            <v>155</v>
          </cell>
        </row>
        <row r="191">
          <cell r="B191">
            <v>86.85</v>
          </cell>
          <cell r="C191">
            <v>155</v>
          </cell>
        </row>
        <row r="192">
          <cell r="B192">
            <v>86.87</v>
          </cell>
          <cell r="C192">
            <v>155</v>
          </cell>
        </row>
        <row r="193">
          <cell r="B193">
            <v>87.02</v>
          </cell>
          <cell r="C193">
            <v>155</v>
          </cell>
        </row>
        <row r="194">
          <cell r="B194">
            <v>87.06</v>
          </cell>
          <cell r="C194">
            <v>155</v>
          </cell>
        </row>
        <row r="195">
          <cell r="B195">
            <v>87.08</v>
          </cell>
          <cell r="C195">
            <v>155</v>
          </cell>
        </row>
        <row r="196">
          <cell r="B196">
            <v>87.12</v>
          </cell>
          <cell r="C196">
            <v>155</v>
          </cell>
        </row>
        <row r="197">
          <cell r="B197">
            <v>87.16</v>
          </cell>
          <cell r="C197">
            <v>155</v>
          </cell>
        </row>
        <row r="198">
          <cell r="B198">
            <v>87.17</v>
          </cell>
          <cell r="C198">
            <v>155</v>
          </cell>
        </row>
        <row r="199">
          <cell r="B199">
            <v>87.2</v>
          </cell>
          <cell r="C199">
            <v>155</v>
          </cell>
        </row>
        <row r="200">
          <cell r="B200">
            <v>87.24</v>
          </cell>
          <cell r="C200">
            <v>155</v>
          </cell>
        </row>
        <row r="201">
          <cell r="B201">
            <v>87.24</v>
          </cell>
          <cell r="C201">
            <v>155</v>
          </cell>
        </row>
        <row r="202">
          <cell r="B202">
            <v>87.35</v>
          </cell>
          <cell r="C202">
            <v>155</v>
          </cell>
        </row>
        <row r="203">
          <cell r="B203">
            <v>87.39</v>
          </cell>
          <cell r="C203">
            <v>155</v>
          </cell>
        </row>
        <row r="204">
          <cell r="B204">
            <v>87.43</v>
          </cell>
          <cell r="C204">
            <v>156</v>
          </cell>
        </row>
        <row r="205">
          <cell r="B205">
            <v>87.43</v>
          </cell>
          <cell r="C205">
            <v>156</v>
          </cell>
        </row>
        <row r="206">
          <cell r="B206">
            <v>87.46</v>
          </cell>
          <cell r="C206">
            <v>156</v>
          </cell>
        </row>
        <row r="207">
          <cell r="B207">
            <v>87.57</v>
          </cell>
          <cell r="C207">
            <v>156</v>
          </cell>
        </row>
        <row r="208">
          <cell r="B208">
            <v>87.6</v>
          </cell>
          <cell r="C208">
            <v>156</v>
          </cell>
        </row>
        <row r="209">
          <cell r="B209">
            <v>87.65</v>
          </cell>
          <cell r="C209">
            <v>156</v>
          </cell>
        </row>
        <row r="210">
          <cell r="B210">
            <v>87.71</v>
          </cell>
          <cell r="C210">
            <v>156</v>
          </cell>
        </row>
        <row r="211">
          <cell r="B211">
            <v>87.73</v>
          </cell>
          <cell r="C211">
            <v>156</v>
          </cell>
        </row>
        <row r="212">
          <cell r="B212">
            <v>87.76</v>
          </cell>
          <cell r="C212">
            <v>156</v>
          </cell>
        </row>
        <row r="213">
          <cell r="B213">
            <v>87.76</v>
          </cell>
          <cell r="C213">
            <v>156</v>
          </cell>
        </row>
        <row r="214">
          <cell r="B214">
            <v>87.79</v>
          </cell>
          <cell r="C214">
            <v>156</v>
          </cell>
        </row>
        <row r="215">
          <cell r="B215">
            <v>87.8</v>
          </cell>
          <cell r="C215">
            <v>156</v>
          </cell>
        </row>
        <row r="216">
          <cell r="B216">
            <v>87.81</v>
          </cell>
          <cell r="C216">
            <v>156</v>
          </cell>
        </row>
        <row r="217">
          <cell r="B217">
            <v>87.81</v>
          </cell>
          <cell r="C217">
            <v>156</v>
          </cell>
        </row>
        <row r="218">
          <cell r="B218">
            <v>87.82</v>
          </cell>
          <cell r="C218">
            <v>156</v>
          </cell>
        </row>
        <row r="219">
          <cell r="B219">
            <v>87.86</v>
          </cell>
          <cell r="C219">
            <v>156</v>
          </cell>
        </row>
        <row r="220">
          <cell r="B220">
            <v>87.87</v>
          </cell>
          <cell r="C220">
            <v>156</v>
          </cell>
        </row>
        <row r="221">
          <cell r="B221">
            <v>87.89</v>
          </cell>
          <cell r="C221">
            <v>156</v>
          </cell>
        </row>
        <row r="222">
          <cell r="B222">
            <v>87.92</v>
          </cell>
          <cell r="C222">
            <v>156</v>
          </cell>
        </row>
        <row r="223">
          <cell r="B223">
            <v>87.95</v>
          </cell>
          <cell r="C223">
            <v>156</v>
          </cell>
        </row>
        <row r="224">
          <cell r="B224">
            <v>88.1</v>
          </cell>
          <cell r="C224">
            <v>156</v>
          </cell>
        </row>
        <row r="225">
          <cell r="B225">
            <v>88.22</v>
          </cell>
          <cell r="C225">
            <v>156</v>
          </cell>
        </row>
        <row r="226">
          <cell r="B226">
            <v>88.3</v>
          </cell>
          <cell r="C226">
            <v>156</v>
          </cell>
        </row>
        <row r="227">
          <cell r="B227">
            <v>88.38</v>
          </cell>
          <cell r="C227">
            <v>156</v>
          </cell>
        </row>
        <row r="228">
          <cell r="B228">
            <v>88.45</v>
          </cell>
          <cell r="C228">
            <v>156</v>
          </cell>
        </row>
        <row r="229">
          <cell r="B229">
            <v>88.47</v>
          </cell>
          <cell r="C229">
            <v>156</v>
          </cell>
        </row>
        <row r="230">
          <cell r="B230">
            <v>88.5</v>
          </cell>
          <cell r="C230">
            <v>156</v>
          </cell>
        </row>
        <row r="231">
          <cell r="B231">
            <v>88.53</v>
          </cell>
          <cell r="C231">
            <v>157</v>
          </cell>
        </row>
        <row r="232">
          <cell r="B232">
            <v>88.57</v>
          </cell>
          <cell r="C232">
            <v>157</v>
          </cell>
        </row>
        <row r="233">
          <cell r="B233">
            <v>88.62</v>
          </cell>
          <cell r="C233">
            <v>157</v>
          </cell>
        </row>
        <row r="234">
          <cell r="B234">
            <v>88.69</v>
          </cell>
          <cell r="C234">
            <v>157</v>
          </cell>
        </row>
        <row r="235">
          <cell r="B235">
            <v>88.77</v>
          </cell>
          <cell r="C235">
            <v>157</v>
          </cell>
        </row>
        <row r="236">
          <cell r="B236">
            <v>88.78</v>
          </cell>
          <cell r="C236">
            <v>157</v>
          </cell>
        </row>
        <row r="237">
          <cell r="B237">
            <v>88.82</v>
          </cell>
          <cell r="C237">
            <v>157</v>
          </cell>
        </row>
        <row r="238">
          <cell r="B238">
            <v>88.86</v>
          </cell>
          <cell r="C238">
            <v>157</v>
          </cell>
        </row>
        <row r="239">
          <cell r="B239">
            <v>88.87</v>
          </cell>
          <cell r="C239">
            <v>157</v>
          </cell>
        </row>
        <row r="240">
          <cell r="B240">
            <v>88.87</v>
          </cell>
          <cell r="C240">
            <v>157</v>
          </cell>
        </row>
        <row r="241">
          <cell r="B241">
            <v>88.9</v>
          </cell>
          <cell r="C241">
            <v>157</v>
          </cell>
        </row>
        <row r="242">
          <cell r="B242">
            <v>88.9</v>
          </cell>
          <cell r="C242">
            <v>157</v>
          </cell>
        </row>
        <row r="243">
          <cell r="B243">
            <v>88.91</v>
          </cell>
          <cell r="C243">
            <v>157</v>
          </cell>
        </row>
        <row r="244">
          <cell r="B244">
            <v>88.94</v>
          </cell>
          <cell r="C244">
            <v>157</v>
          </cell>
        </row>
        <row r="245">
          <cell r="B245">
            <v>88.98</v>
          </cell>
          <cell r="C245">
            <v>157</v>
          </cell>
        </row>
        <row r="246">
          <cell r="B246">
            <v>89.05</v>
          </cell>
          <cell r="C246">
            <v>157</v>
          </cell>
        </row>
        <row r="247">
          <cell r="B247">
            <v>89.06</v>
          </cell>
          <cell r="C247">
            <v>157</v>
          </cell>
        </row>
        <row r="248">
          <cell r="B248">
            <v>89.1</v>
          </cell>
          <cell r="C248">
            <v>157</v>
          </cell>
        </row>
        <row r="249">
          <cell r="B249">
            <v>89.11</v>
          </cell>
          <cell r="C249">
            <v>157</v>
          </cell>
        </row>
        <row r="250">
          <cell r="B250">
            <v>89.14</v>
          </cell>
          <cell r="C250">
            <v>157</v>
          </cell>
        </row>
        <row r="251">
          <cell r="B251">
            <v>89.16</v>
          </cell>
          <cell r="C251">
            <v>157</v>
          </cell>
        </row>
        <row r="252">
          <cell r="B252">
            <v>89.18</v>
          </cell>
          <cell r="C252">
            <v>157</v>
          </cell>
        </row>
        <row r="253">
          <cell r="B253">
            <v>89.2</v>
          </cell>
          <cell r="C253">
            <v>157</v>
          </cell>
        </row>
        <row r="254">
          <cell r="B254">
            <v>89.2</v>
          </cell>
          <cell r="C254">
            <v>157</v>
          </cell>
        </row>
        <row r="255">
          <cell r="B255">
            <v>89.2</v>
          </cell>
          <cell r="C255">
            <v>157</v>
          </cell>
        </row>
        <row r="256">
          <cell r="B256">
            <v>89.21</v>
          </cell>
          <cell r="C256">
            <v>158</v>
          </cell>
        </row>
        <row r="257">
          <cell r="B257">
            <v>89.22</v>
          </cell>
          <cell r="C257">
            <v>158</v>
          </cell>
        </row>
        <row r="258">
          <cell r="B258">
            <v>89.27</v>
          </cell>
          <cell r="C258">
            <v>158</v>
          </cell>
        </row>
        <row r="259">
          <cell r="B259">
            <v>89.27</v>
          </cell>
          <cell r="C259">
            <v>158</v>
          </cell>
        </row>
        <row r="260">
          <cell r="B260">
            <v>89.28</v>
          </cell>
          <cell r="C260">
            <v>158</v>
          </cell>
        </row>
        <row r="261">
          <cell r="B261">
            <v>89.32</v>
          </cell>
          <cell r="C261">
            <v>158</v>
          </cell>
        </row>
        <row r="262">
          <cell r="B262">
            <v>89.32</v>
          </cell>
          <cell r="C262">
            <v>158</v>
          </cell>
        </row>
        <row r="263">
          <cell r="B263">
            <v>89.32</v>
          </cell>
          <cell r="C263">
            <v>158</v>
          </cell>
        </row>
        <row r="264">
          <cell r="B264">
            <v>89.34</v>
          </cell>
          <cell r="C264">
            <v>158</v>
          </cell>
        </row>
        <row r="265">
          <cell r="B265">
            <v>89.38</v>
          </cell>
          <cell r="C265">
            <v>158</v>
          </cell>
        </row>
        <row r="266">
          <cell r="B266">
            <v>89.42</v>
          </cell>
          <cell r="C266">
            <v>159</v>
          </cell>
        </row>
        <row r="267">
          <cell r="B267">
            <v>89.45</v>
          </cell>
          <cell r="C267">
            <v>159</v>
          </cell>
        </row>
        <row r="268">
          <cell r="B268">
            <v>89.52</v>
          </cell>
          <cell r="C268">
            <v>159</v>
          </cell>
        </row>
        <row r="269">
          <cell r="B269">
            <v>89.67</v>
          </cell>
          <cell r="C269">
            <v>159</v>
          </cell>
        </row>
        <row r="270">
          <cell r="B270">
            <v>89.84</v>
          </cell>
          <cell r="C270">
            <v>159</v>
          </cell>
        </row>
        <row r="271">
          <cell r="B271">
            <v>89.85</v>
          </cell>
          <cell r="C271">
            <v>159</v>
          </cell>
        </row>
        <row r="272">
          <cell r="B272">
            <v>89.86</v>
          </cell>
          <cell r="C272">
            <v>159</v>
          </cell>
        </row>
        <row r="273">
          <cell r="B273">
            <v>89.93</v>
          </cell>
          <cell r="C273">
            <v>159</v>
          </cell>
        </row>
        <row r="274">
          <cell r="B274">
            <v>89.99</v>
          </cell>
          <cell r="C274">
            <v>159</v>
          </cell>
        </row>
        <row r="275">
          <cell r="B275">
            <v>90.08</v>
          </cell>
          <cell r="C275">
            <v>159</v>
          </cell>
        </row>
        <row r="276">
          <cell r="B276">
            <v>90.12</v>
          </cell>
          <cell r="C276">
            <v>159</v>
          </cell>
        </row>
        <row r="277">
          <cell r="B277">
            <v>90.16</v>
          </cell>
          <cell r="C277">
            <v>159</v>
          </cell>
        </row>
        <row r="278">
          <cell r="B278">
            <v>90.16</v>
          </cell>
          <cell r="C278">
            <v>160</v>
          </cell>
        </row>
        <row r="279">
          <cell r="B279">
            <v>90.47</v>
          </cell>
          <cell r="C279">
            <v>161</v>
          </cell>
        </row>
        <row r="280">
          <cell r="B280">
            <v>90.72</v>
          </cell>
          <cell r="C280">
            <v>162</v>
          </cell>
        </row>
      </sheetData>
      <sheetData sheetId="16">
        <row r="20">
          <cell r="B20">
            <v>68.66</v>
          </cell>
          <cell r="C20">
            <v>45</v>
          </cell>
        </row>
        <row r="21">
          <cell r="B21">
            <v>68.87</v>
          </cell>
          <cell r="C21">
            <v>50</v>
          </cell>
        </row>
        <row r="22">
          <cell r="B22">
            <v>69.08</v>
          </cell>
          <cell r="C22">
            <v>50</v>
          </cell>
        </row>
        <row r="23">
          <cell r="B23">
            <v>69.12</v>
          </cell>
          <cell r="C23">
            <v>50</v>
          </cell>
        </row>
        <row r="24">
          <cell r="B24">
            <v>70.819999999999993</v>
          </cell>
          <cell r="C24">
            <v>50</v>
          </cell>
        </row>
        <row r="25">
          <cell r="B25">
            <v>70.87</v>
          </cell>
          <cell r="C25">
            <v>50</v>
          </cell>
        </row>
        <row r="26">
          <cell r="B26">
            <v>71.650000000000006</v>
          </cell>
          <cell r="C26">
            <v>50</v>
          </cell>
        </row>
        <row r="27">
          <cell r="B27">
            <v>71.650000000000006</v>
          </cell>
          <cell r="C27">
            <v>50</v>
          </cell>
        </row>
        <row r="28">
          <cell r="B28">
            <v>72.150000000000006</v>
          </cell>
          <cell r="C28">
            <v>50</v>
          </cell>
        </row>
        <row r="29">
          <cell r="B29">
            <v>72.22</v>
          </cell>
          <cell r="C29">
            <v>50</v>
          </cell>
        </row>
        <row r="30">
          <cell r="B30">
            <v>72.63</v>
          </cell>
          <cell r="C30">
            <v>50</v>
          </cell>
        </row>
        <row r="31">
          <cell r="B31">
            <v>72.7</v>
          </cell>
          <cell r="C31">
            <v>50</v>
          </cell>
        </row>
        <row r="32">
          <cell r="B32">
            <v>72.73</v>
          </cell>
          <cell r="C32">
            <v>50</v>
          </cell>
        </row>
        <row r="33">
          <cell r="B33">
            <v>72.95</v>
          </cell>
          <cell r="C33">
            <v>51</v>
          </cell>
        </row>
        <row r="34">
          <cell r="B34">
            <v>73.12</v>
          </cell>
          <cell r="C34">
            <v>51</v>
          </cell>
        </row>
        <row r="35">
          <cell r="B35">
            <v>73.260000000000005</v>
          </cell>
          <cell r="C35">
            <v>51</v>
          </cell>
        </row>
        <row r="36">
          <cell r="B36">
            <v>74.12</v>
          </cell>
          <cell r="C36">
            <v>51</v>
          </cell>
        </row>
        <row r="37">
          <cell r="B37">
            <v>74.569999999999993</v>
          </cell>
          <cell r="C37">
            <v>51</v>
          </cell>
        </row>
        <row r="38">
          <cell r="B38">
            <v>74.709999999999994</v>
          </cell>
          <cell r="C38">
            <v>51</v>
          </cell>
        </row>
        <row r="39">
          <cell r="B39">
            <v>74.930000000000007</v>
          </cell>
          <cell r="C39">
            <v>51</v>
          </cell>
        </row>
        <row r="40">
          <cell r="B40">
            <v>75.44</v>
          </cell>
          <cell r="C40">
            <v>51</v>
          </cell>
        </row>
        <row r="41">
          <cell r="B41">
            <v>75.81</v>
          </cell>
          <cell r="C41">
            <v>52</v>
          </cell>
        </row>
        <row r="42">
          <cell r="B42">
            <v>76.17</v>
          </cell>
          <cell r="C42">
            <v>53</v>
          </cell>
        </row>
        <row r="43">
          <cell r="B43">
            <v>76.58</v>
          </cell>
          <cell r="C43">
            <v>53</v>
          </cell>
        </row>
        <row r="44">
          <cell r="B44">
            <v>76.650000000000006</v>
          </cell>
          <cell r="C44">
            <v>53</v>
          </cell>
        </row>
        <row r="45">
          <cell r="B45">
            <v>76.75</v>
          </cell>
          <cell r="C45">
            <v>53</v>
          </cell>
        </row>
        <row r="46">
          <cell r="B46">
            <v>76.94</v>
          </cell>
          <cell r="C46">
            <v>53</v>
          </cell>
        </row>
        <row r="47">
          <cell r="B47">
            <v>77.03</v>
          </cell>
          <cell r="C47">
            <v>53</v>
          </cell>
        </row>
        <row r="48">
          <cell r="B48">
            <v>77.2</v>
          </cell>
          <cell r="C48">
            <v>53</v>
          </cell>
        </row>
        <row r="49">
          <cell r="B49">
            <v>77.36</v>
          </cell>
          <cell r="C49">
            <v>53</v>
          </cell>
        </row>
        <row r="50">
          <cell r="B50">
            <v>77.56</v>
          </cell>
          <cell r="C50">
            <v>53</v>
          </cell>
        </row>
        <row r="51">
          <cell r="B51">
            <v>77.760000000000005</v>
          </cell>
          <cell r="C51">
            <v>53</v>
          </cell>
        </row>
        <row r="52">
          <cell r="B52">
            <v>77.77</v>
          </cell>
          <cell r="C52">
            <v>53</v>
          </cell>
        </row>
        <row r="53">
          <cell r="B53">
            <v>78.349999999999994</v>
          </cell>
          <cell r="C53">
            <v>53</v>
          </cell>
        </row>
        <row r="54">
          <cell r="B54">
            <v>78.489999999999995</v>
          </cell>
          <cell r="C54">
            <v>53</v>
          </cell>
        </row>
        <row r="55">
          <cell r="B55">
            <v>78.739999999999995</v>
          </cell>
          <cell r="C55">
            <v>54</v>
          </cell>
        </row>
        <row r="56">
          <cell r="B56">
            <v>78.81</v>
          </cell>
          <cell r="C56">
            <v>54</v>
          </cell>
        </row>
        <row r="57">
          <cell r="B57">
            <v>78.87</v>
          </cell>
          <cell r="C57">
            <v>54</v>
          </cell>
        </row>
        <row r="58">
          <cell r="B58">
            <v>78.930000000000007</v>
          </cell>
          <cell r="C58">
            <v>54</v>
          </cell>
        </row>
        <row r="59">
          <cell r="B59">
            <v>79.03</v>
          </cell>
          <cell r="C59">
            <v>54</v>
          </cell>
        </row>
        <row r="60">
          <cell r="B60">
            <v>79.19</v>
          </cell>
          <cell r="C60">
            <v>54</v>
          </cell>
        </row>
        <row r="61">
          <cell r="B61">
            <v>79.2</v>
          </cell>
          <cell r="C61">
            <v>54</v>
          </cell>
        </row>
        <row r="62">
          <cell r="B62">
            <v>79.42</v>
          </cell>
          <cell r="C62">
            <v>54</v>
          </cell>
        </row>
        <row r="63">
          <cell r="B63">
            <v>79.61</v>
          </cell>
          <cell r="C63">
            <v>54</v>
          </cell>
        </row>
        <row r="64">
          <cell r="B64">
            <v>79.75</v>
          </cell>
          <cell r="C64">
            <v>54</v>
          </cell>
        </row>
        <row r="65">
          <cell r="B65">
            <v>79.75</v>
          </cell>
          <cell r="C65">
            <v>54</v>
          </cell>
        </row>
        <row r="66">
          <cell r="B66">
            <v>79.89</v>
          </cell>
          <cell r="C66">
            <v>54</v>
          </cell>
        </row>
        <row r="67">
          <cell r="B67">
            <v>79.97</v>
          </cell>
          <cell r="C67">
            <v>54</v>
          </cell>
        </row>
        <row r="68">
          <cell r="B68">
            <v>79.98</v>
          </cell>
          <cell r="C68">
            <v>54</v>
          </cell>
        </row>
        <row r="69">
          <cell r="B69">
            <v>80.099999999999994</v>
          </cell>
          <cell r="C69">
            <v>54</v>
          </cell>
        </row>
        <row r="70">
          <cell r="B70">
            <v>80.12</v>
          </cell>
          <cell r="C70">
            <v>54</v>
          </cell>
        </row>
        <row r="71">
          <cell r="B71">
            <v>80.319999999999993</v>
          </cell>
          <cell r="C71">
            <v>54</v>
          </cell>
        </row>
        <row r="72">
          <cell r="B72">
            <v>80.33</v>
          </cell>
          <cell r="C72">
            <v>54</v>
          </cell>
        </row>
        <row r="73">
          <cell r="B73">
            <v>80.56</v>
          </cell>
          <cell r="C73">
            <v>54</v>
          </cell>
        </row>
        <row r="74">
          <cell r="B74">
            <v>80.58</v>
          </cell>
          <cell r="C74">
            <v>54</v>
          </cell>
        </row>
        <row r="75">
          <cell r="B75">
            <v>80.59</v>
          </cell>
          <cell r="C75">
            <v>54</v>
          </cell>
        </row>
        <row r="76">
          <cell r="B76">
            <v>80.75</v>
          </cell>
          <cell r="C76">
            <v>54</v>
          </cell>
        </row>
        <row r="77">
          <cell r="B77">
            <v>80.760000000000005</v>
          </cell>
          <cell r="C77">
            <v>54</v>
          </cell>
        </row>
        <row r="78">
          <cell r="B78">
            <v>80.78</v>
          </cell>
          <cell r="C78">
            <v>54</v>
          </cell>
        </row>
        <row r="79">
          <cell r="B79">
            <v>80.78</v>
          </cell>
          <cell r="C79">
            <v>54</v>
          </cell>
        </row>
        <row r="80">
          <cell r="B80">
            <v>80.790000000000006</v>
          </cell>
          <cell r="C80">
            <v>54</v>
          </cell>
        </row>
        <row r="81">
          <cell r="B81">
            <v>80.83</v>
          </cell>
          <cell r="C81">
            <v>55</v>
          </cell>
        </row>
        <row r="82">
          <cell r="B82">
            <v>80.89</v>
          </cell>
          <cell r="C82">
            <v>55</v>
          </cell>
        </row>
        <row r="83">
          <cell r="B83">
            <v>80.92</v>
          </cell>
          <cell r="C83">
            <v>55</v>
          </cell>
        </row>
        <row r="84">
          <cell r="B84">
            <v>81.02</v>
          </cell>
          <cell r="C84">
            <v>55</v>
          </cell>
        </row>
        <row r="85">
          <cell r="B85">
            <v>81.08</v>
          </cell>
          <cell r="C85">
            <v>55</v>
          </cell>
        </row>
        <row r="86">
          <cell r="B86">
            <v>81.209999999999994</v>
          </cell>
          <cell r="C86">
            <v>55</v>
          </cell>
        </row>
        <row r="87">
          <cell r="B87">
            <v>81.209999999999994</v>
          </cell>
          <cell r="C87">
            <v>55</v>
          </cell>
        </row>
        <row r="88">
          <cell r="B88">
            <v>81.25</v>
          </cell>
          <cell r="C88">
            <v>55</v>
          </cell>
        </row>
        <row r="89">
          <cell r="B89">
            <v>81.319999999999993</v>
          </cell>
          <cell r="C89">
            <v>55</v>
          </cell>
        </row>
        <row r="90">
          <cell r="B90">
            <v>81.42</v>
          </cell>
          <cell r="C90">
            <v>55</v>
          </cell>
        </row>
        <row r="91">
          <cell r="B91">
            <v>81.459999999999994</v>
          </cell>
          <cell r="C91">
            <v>55</v>
          </cell>
        </row>
        <row r="92">
          <cell r="B92">
            <v>81.47</v>
          </cell>
          <cell r="C92">
            <v>55</v>
          </cell>
        </row>
        <row r="93">
          <cell r="B93">
            <v>81.540000000000006</v>
          </cell>
          <cell r="C93">
            <v>55</v>
          </cell>
        </row>
        <row r="94">
          <cell r="B94">
            <v>81.569999999999993</v>
          </cell>
          <cell r="C94">
            <v>55</v>
          </cell>
        </row>
        <row r="95">
          <cell r="B95">
            <v>81.599999999999994</v>
          </cell>
          <cell r="C95">
            <v>55</v>
          </cell>
        </row>
        <row r="96">
          <cell r="B96">
            <v>81.62</v>
          </cell>
          <cell r="C96">
            <v>55</v>
          </cell>
        </row>
        <row r="97">
          <cell r="B97">
            <v>81.64</v>
          </cell>
          <cell r="C97">
            <v>55</v>
          </cell>
        </row>
        <row r="98">
          <cell r="B98">
            <v>81.709999999999994</v>
          </cell>
          <cell r="C98">
            <v>55</v>
          </cell>
        </row>
        <row r="99">
          <cell r="B99">
            <v>81.78</v>
          </cell>
          <cell r="C99">
            <v>55</v>
          </cell>
        </row>
        <row r="100">
          <cell r="B100">
            <v>81.790000000000006</v>
          </cell>
          <cell r="C100">
            <v>55</v>
          </cell>
        </row>
        <row r="101">
          <cell r="B101">
            <v>81.819999999999993</v>
          </cell>
          <cell r="C101">
            <v>55</v>
          </cell>
        </row>
        <row r="102">
          <cell r="B102">
            <v>81.84</v>
          </cell>
          <cell r="C102">
            <v>55</v>
          </cell>
        </row>
        <row r="103">
          <cell r="B103">
            <v>81.94</v>
          </cell>
          <cell r="C103">
            <v>55</v>
          </cell>
        </row>
        <row r="104">
          <cell r="B104">
            <v>81.97</v>
          </cell>
          <cell r="C104">
            <v>55</v>
          </cell>
        </row>
        <row r="105">
          <cell r="B105">
            <v>82.03</v>
          </cell>
          <cell r="C105">
            <v>55</v>
          </cell>
        </row>
        <row r="106">
          <cell r="B106">
            <v>82.09</v>
          </cell>
          <cell r="C106">
            <v>55</v>
          </cell>
        </row>
        <row r="107">
          <cell r="B107">
            <v>82.14</v>
          </cell>
          <cell r="C107">
            <v>55</v>
          </cell>
        </row>
        <row r="108">
          <cell r="B108">
            <v>82.21</v>
          </cell>
          <cell r="C108">
            <v>55</v>
          </cell>
        </row>
        <row r="109">
          <cell r="B109">
            <v>82.3</v>
          </cell>
          <cell r="C109">
            <v>55</v>
          </cell>
        </row>
        <row r="110">
          <cell r="B110">
            <v>82.42</v>
          </cell>
          <cell r="C110">
            <v>55</v>
          </cell>
        </row>
        <row r="111">
          <cell r="B111">
            <v>82.58</v>
          </cell>
          <cell r="C111">
            <v>55</v>
          </cell>
        </row>
        <row r="112">
          <cell r="B112">
            <v>82.58</v>
          </cell>
          <cell r="C112">
            <v>55</v>
          </cell>
        </row>
        <row r="113">
          <cell r="B113">
            <v>82.64</v>
          </cell>
          <cell r="C113">
            <v>55</v>
          </cell>
        </row>
        <row r="114">
          <cell r="B114">
            <v>82.66</v>
          </cell>
          <cell r="C114">
            <v>55</v>
          </cell>
        </row>
        <row r="115">
          <cell r="B115">
            <v>82.75</v>
          </cell>
          <cell r="C115">
            <v>55</v>
          </cell>
        </row>
        <row r="116">
          <cell r="B116">
            <v>82.75</v>
          </cell>
          <cell r="C116">
            <v>55</v>
          </cell>
        </row>
        <row r="117">
          <cell r="B117">
            <v>82.87</v>
          </cell>
          <cell r="C117">
            <v>55</v>
          </cell>
        </row>
        <row r="118">
          <cell r="B118">
            <v>82.92</v>
          </cell>
          <cell r="C118">
            <v>55</v>
          </cell>
        </row>
        <row r="119">
          <cell r="B119">
            <v>82.98</v>
          </cell>
          <cell r="C119">
            <v>55</v>
          </cell>
        </row>
        <row r="120">
          <cell r="B120">
            <v>83</v>
          </cell>
          <cell r="C120">
            <v>55</v>
          </cell>
        </row>
        <row r="121">
          <cell r="B121">
            <v>83.04</v>
          </cell>
          <cell r="C121">
            <v>55</v>
          </cell>
        </row>
        <row r="122">
          <cell r="B122">
            <v>83.09</v>
          </cell>
          <cell r="C122">
            <v>55</v>
          </cell>
        </row>
        <row r="123">
          <cell r="B123">
            <v>83.37</v>
          </cell>
          <cell r="C123">
            <v>55</v>
          </cell>
        </row>
        <row r="124">
          <cell r="B124">
            <v>83.4</v>
          </cell>
          <cell r="C124">
            <v>55</v>
          </cell>
        </row>
        <row r="125">
          <cell r="B125">
            <v>83.43</v>
          </cell>
          <cell r="C125">
            <v>55</v>
          </cell>
        </row>
        <row r="126">
          <cell r="B126">
            <v>83.5</v>
          </cell>
          <cell r="C126">
            <v>55</v>
          </cell>
        </row>
        <row r="127">
          <cell r="B127">
            <v>83.53</v>
          </cell>
          <cell r="C127">
            <v>56</v>
          </cell>
        </row>
        <row r="128">
          <cell r="B128">
            <v>83.53</v>
          </cell>
          <cell r="C128">
            <v>56</v>
          </cell>
        </row>
        <row r="129">
          <cell r="B129">
            <v>83.53</v>
          </cell>
          <cell r="C129">
            <v>56</v>
          </cell>
        </row>
        <row r="130">
          <cell r="B130">
            <v>83.66</v>
          </cell>
          <cell r="C130">
            <v>56</v>
          </cell>
        </row>
        <row r="131">
          <cell r="B131">
            <v>83.66</v>
          </cell>
          <cell r="C131">
            <v>56</v>
          </cell>
        </row>
        <row r="132">
          <cell r="B132">
            <v>83.66</v>
          </cell>
          <cell r="C132">
            <v>56</v>
          </cell>
        </row>
        <row r="133">
          <cell r="B133">
            <v>83.7</v>
          </cell>
          <cell r="C133">
            <v>56</v>
          </cell>
        </row>
        <row r="134">
          <cell r="B134">
            <v>83.71</v>
          </cell>
          <cell r="C134">
            <v>56</v>
          </cell>
        </row>
        <row r="135">
          <cell r="B135">
            <v>83.8</v>
          </cell>
          <cell r="C135">
            <v>56</v>
          </cell>
        </row>
        <row r="136">
          <cell r="B136">
            <v>83.89</v>
          </cell>
          <cell r="C136">
            <v>56</v>
          </cell>
        </row>
        <row r="137">
          <cell r="B137">
            <v>84.05</v>
          </cell>
          <cell r="C137">
            <v>56</v>
          </cell>
        </row>
        <row r="138">
          <cell r="B138">
            <v>84.05</v>
          </cell>
          <cell r="C138">
            <v>56</v>
          </cell>
        </row>
        <row r="139">
          <cell r="B139">
            <v>84.18</v>
          </cell>
          <cell r="C139">
            <v>56</v>
          </cell>
        </row>
        <row r="140">
          <cell r="B140">
            <v>84.26</v>
          </cell>
          <cell r="C140">
            <v>56</v>
          </cell>
        </row>
        <row r="141">
          <cell r="B141">
            <v>84.33</v>
          </cell>
          <cell r="C141">
            <v>56</v>
          </cell>
        </row>
        <row r="142">
          <cell r="B142">
            <v>84.38</v>
          </cell>
          <cell r="C142">
            <v>56</v>
          </cell>
        </row>
        <row r="143">
          <cell r="B143">
            <v>84.43</v>
          </cell>
          <cell r="C143">
            <v>56</v>
          </cell>
        </row>
        <row r="144">
          <cell r="B144">
            <v>84.61</v>
          </cell>
          <cell r="C144">
            <v>56</v>
          </cell>
        </row>
        <row r="145">
          <cell r="B145">
            <v>84.66</v>
          </cell>
          <cell r="C145">
            <v>56</v>
          </cell>
        </row>
        <row r="146">
          <cell r="B146">
            <v>84.75</v>
          </cell>
          <cell r="C146">
            <v>56</v>
          </cell>
        </row>
        <row r="147">
          <cell r="B147">
            <v>84.75</v>
          </cell>
          <cell r="C147">
            <v>56</v>
          </cell>
        </row>
        <row r="148">
          <cell r="B148">
            <v>84.86</v>
          </cell>
          <cell r="C148">
            <v>56</v>
          </cell>
        </row>
        <row r="149">
          <cell r="B149">
            <v>84.86</v>
          </cell>
          <cell r="C149">
            <v>56</v>
          </cell>
        </row>
        <row r="150">
          <cell r="B150">
            <v>84.9</v>
          </cell>
          <cell r="C150">
            <v>56</v>
          </cell>
        </row>
        <row r="151">
          <cell r="B151">
            <v>84.93</v>
          </cell>
          <cell r="C151">
            <v>56</v>
          </cell>
        </row>
        <row r="152">
          <cell r="B152">
            <v>84.94</v>
          </cell>
          <cell r="C152">
            <v>56</v>
          </cell>
        </row>
        <row r="153">
          <cell r="B153">
            <v>84.94</v>
          </cell>
          <cell r="C153">
            <v>56</v>
          </cell>
        </row>
        <row r="154">
          <cell r="B154">
            <v>84.96</v>
          </cell>
          <cell r="C154">
            <v>56</v>
          </cell>
        </row>
        <row r="155">
          <cell r="B155">
            <v>84.96</v>
          </cell>
          <cell r="C155">
            <v>56</v>
          </cell>
        </row>
        <row r="156">
          <cell r="B156">
            <v>85.18</v>
          </cell>
          <cell r="C156">
            <v>56</v>
          </cell>
        </row>
        <row r="157">
          <cell r="B157">
            <v>85.2</v>
          </cell>
          <cell r="C157">
            <v>56</v>
          </cell>
        </row>
        <row r="158">
          <cell r="B158">
            <v>85.2</v>
          </cell>
          <cell r="C158">
            <v>56</v>
          </cell>
        </row>
        <row r="159">
          <cell r="B159">
            <v>85.21</v>
          </cell>
          <cell r="C159">
            <v>56</v>
          </cell>
        </row>
        <row r="160">
          <cell r="B160">
            <v>85.22</v>
          </cell>
          <cell r="C160">
            <v>56</v>
          </cell>
        </row>
        <row r="161">
          <cell r="B161">
            <v>85.26</v>
          </cell>
          <cell r="C161">
            <v>56</v>
          </cell>
        </row>
        <row r="162">
          <cell r="B162">
            <v>85.29</v>
          </cell>
          <cell r="C162">
            <v>56</v>
          </cell>
        </row>
        <row r="163">
          <cell r="B163">
            <v>85.5</v>
          </cell>
          <cell r="C163">
            <v>56</v>
          </cell>
        </row>
        <row r="164">
          <cell r="B164">
            <v>85.51</v>
          </cell>
          <cell r="C164">
            <v>56</v>
          </cell>
        </row>
        <row r="165">
          <cell r="B165">
            <v>85.59</v>
          </cell>
          <cell r="C165">
            <v>56</v>
          </cell>
        </row>
        <row r="166">
          <cell r="B166">
            <v>85.59</v>
          </cell>
          <cell r="C166">
            <v>56</v>
          </cell>
        </row>
        <row r="167">
          <cell r="B167">
            <v>85.6</v>
          </cell>
          <cell r="C167">
            <v>56</v>
          </cell>
        </row>
        <row r="168">
          <cell r="B168">
            <v>85.69</v>
          </cell>
          <cell r="C168">
            <v>56</v>
          </cell>
        </row>
        <row r="169">
          <cell r="B169">
            <v>85.83</v>
          </cell>
          <cell r="C169">
            <v>56</v>
          </cell>
        </row>
        <row r="170">
          <cell r="B170">
            <v>85.91</v>
          </cell>
          <cell r="C170">
            <v>56</v>
          </cell>
        </row>
        <row r="171">
          <cell r="B171">
            <v>85.95</v>
          </cell>
          <cell r="C171">
            <v>56</v>
          </cell>
        </row>
        <row r="172">
          <cell r="B172">
            <v>86</v>
          </cell>
          <cell r="C172">
            <v>56</v>
          </cell>
        </row>
        <row r="173">
          <cell r="B173">
            <v>86.1</v>
          </cell>
          <cell r="C173">
            <v>57</v>
          </cell>
        </row>
        <row r="174">
          <cell r="B174">
            <v>86.15</v>
          </cell>
          <cell r="C174">
            <v>57</v>
          </cell>
        </row>
        <row r="175">
          <cell r="B175">
            <v>86.22</v>
          </cell>
          <cell r="C175">
            <v>57</v>
          </cell>
        </row>
        <row r="176">
          <cell r="B176">
            <v>86.35</v>
          </cell>
          <cell r="C176">
            <v>57</v>
          </cell>
        </row>
        <row r="177">
          <cell r="B177">
            <v>86.42</v>
          </cell>
          <cell r="C177">
            <v>57</v>
          </cell>
        </row>
        <row r="178">
          <cell r="B178">
            <v>86.49</v>
          </cell>
          <cell r="C178">
            <v>57</v>
          </cell>
        </row>
        <row r="179">
          <cell r="B179">
            <v>86.5</v>
          </cell>
          <cell r="C179">
            <v>57</v>
          </cell>
        </row>
        <row r="180">
          <cell r="B180">
            <v>86.51</v>
          </cell>
          <cell r="C180">
            <v>57</v>
          </cell>
        </row>
        <row r="181">
          <cell r="B181">
            <v>86.53</v>
          </cell>
          <cell r="C181">
            <v>57</v>
          </cell>
        </row>
        <row r="182">
          <cell r="B182">
            <v>86.53</v>
          </cell>
          <cell r="C182">
            <v>57</v>
          </cell>
        </row>
        <row r="183">
          <cell r="B183">
            <v>86.59</v>
          </cell>
          <cell r="C183">
            <v>57</v>
          </cell>
        </row>
        <row r="184">
          <cell r="B184">
            <v>86.62</v>
          </cell>
          <cell r="C184">
            <v>57</v>
          </cell>
        </row>
        <row r="185">
          <cell r="B185">
            <v>86.62</v>
          </cell>
          <cell r="C185">
            <v>57</v>
          </cell>
        </row>
        <row r="186">
          <cell r="B186">
            <v>86.62</v>
          </cell>
          <cell r="C186">
            <v>57</v>
          </cell>
        </row>
        <row r="187">
          <cell r="B187">
            <v>86.72</v>
          </cell>
          <cell r="C187">
            <v>57</v>
          </cell>
        </row>
        <row r="188">
          <cell r="B188">
            <v>86.76</v>
          </cell>
          <cell r="C188">
            <v>57</v>
          </cell>
        </row>
        <row r="189">
          <cell r="B189">
            <v>86.8</v>
          </cell>
          <cell r="C189">
            <v>57</v>
          </cell>
        </row>
        <row r="190">
          <cell r="B190">
            <v>86.81</v>
          </cell>
          <cell r="C190">
            <v>57</v>
          </cell>
        </row>
        <row r="191">
          <cell r="B191">
            <v>86.85</v>
          </cell>
          <cell r="C191">
            <v>57</v>
          </cell>
        </row>
        <row r="192">
          <cell r="B192">
            <v>86.87</v>
          </cell>
          <cell r="C192">
            <v>57</v>
          </cell>
        </row>
        <row r="193">
          <cell r="B193">
            <v>87.02</v>
          </cell>
          <cell r="C193">
            <v>57</v>
          </cell>
        </row>
        <row r="194">
          <cell r="B194">
            <v>87.06</v>
          </cell>
          <cell r="C194">
            <v>57</v>
          </cell>
        </row>
        <row r="195">
          <cell r="B195">
            <v>87.08</v>
          </cell>
          <cell r="C195">
            <v>57</v>
          </cell>
        </row>
        <row r="196">
          <cell r="B196">
            <v>87.12</v>
          </cell>
          <cell r="C196">
            <v>57</v>
          </cell>
        </row>
        <row r="197">
          <cell r="B197">
            <v>87.16</v>
          </cell>
          <cell r="C197">
            <v>57</v>
          </cell>
        </row>
        <row r="198">
          <cell r="B198">
            <v>87.17</v>
          </cell>
          <cell r="C198">
            <v>57</v>
          </cell>
        </row>
        <row r="199">
          <cell r="B199">
            <v>87.2</v>
          </cell>
          <cell r="C199">
            <v>57</v>
          </cell>
        </row>
        <row r="200">
          <cell r="B200">
            <v>87.24</v>
          </cell>
          <cell r="C200">
            <v>57</v>
          </cell>
        </row>
        <row r="201">
          <cell r="B201">
            <v>87.24</v>
          </cell>
          <cell r="C201">
            <v>57</v>
          </cell>
        </row>
        <row r="202">
          <cell r="B202">
            <v>87.35</v>
          </cell>
          <cell r="C202">
            <v>57</v>
          </cell>
        </row>
        <row r="203">
          <cell r="B203">
            <v>87.39</v>
          </cell>
          <cell r="C203">
            <v>57</v>
          </cell>
        </row>
        <row r="204">
          <cell r="B204">
            <v>87.43</v>
          </cell>
          <cell r="C204">
            <v>57</v>
          </cell>
        </row>
        <row r="205">
          <cell r="B205">
            <v>87.43</v>
          </cell>
          <cell r="C205">
            <v>57</v>
          </cell>
        </row>
        <row r="206">
          <cell r="B206">
            <v>87.46</v>
          </cell>
          <cell r="C206">
            <v>57</v>
          </cell>
        </row>
        <row r="207">
          <cell r="B207">
            <v>87.57</v>
          </cell>
          <cell r="C207">
            <v>58</v>
          </cell>
        </row>
        <row r="208">
          <cell r="B208">
            <v>87.6</v>
          </cell>
          <cell r="C208">
            <v>58</v>
          </cell>
        </row>
        <row r="209">
          <cell r="B209">
            <v>87.65</v>
          </cell>
          <cell r="C209">
            <v>58</v>
          </cell>
        </row>
        <row r="210">
          <cell r="B210">
            <v>87.71</v>
          </cell>
          <cell r="C210">
            <v>58</v>
          </cell>
        </row>
        <row r="211">
          <cell r="B211">
            <v>87.73</v>
          </cell>
          <cell r="C211">
            <v>58</v>
          </cell>
        </row>
        <row r="212">
          <cell r="B212">
            <v>87.76</v>
          </cell>
          <cell r="C212">
            <v>58</v>
          </cell>
        </row>
        <row r="213">
          <cell r="B213">
            <v>87.76</v>
          </cell>
          <cell r="C213">
            <v>58</v>
          </cell>
        </row>
        <row r="214">
          <cell r="B214">
            <v>87.79</v>
          </cell>
          <cell r="C214">
            <v>58</v>
          </cell>
        </row>
        <row r="215">
          <cell r="B215">
            <v>87.8</v>
          </cell>
          <cell r="C215">
            <v>58</v>
          </cell>
        </row>
        <row r="216">
          <cell r="B216">
            <v>87.81</v>
          </cell>
          <cell r="C216">
            <v>58</v>
          </cell>
        </row>
        <row r="217">
          <cell r="B217">
            <v>87.81</v>
          </cell>
          <cell r="C217">
            <v>58</v>
          </cell>
        </row>
        <row r="218">
          <cell r="B218">
            <v>87.82</v>
          </cell>
          <cell r="C218">
            <v>58</v>
          </cell>
        </row>
        <row r="219">
          <cell r="B219">
            <v>87.86</v>
          </cell>
          <cell r="C219">
            <v>58</v>
          </cell>
        </row>
        <row r="220">
          <cell r="B220">
            <v>87.87</v>
          </cell>
          <cell r="C220">
            <v>58</v>
          </cell>
        </row>
        <row r="221">
          <cell r="B221">
            <v>87.89</v>
          </cell>
          <cell r="C221">
            <v>58</v>
          </cell>
        </row>
        <row r="222">
          <cell r="B222">
            <v>87.92</v>
          </cell>
          <cell r="C222">
            <v>58</v>
          </cell>
        </row>
        <row r="223">
          <cell r="B223">
            <v>87.95</v>
          </cell>
          <cell r="C223">
            <v>58</v>
          </cell>
        </row>
        <row r="224">
          <cell r="B224">
            <v>88.1</v>
          </cell>
          <cell r="C224">
            <v>58</v>
          </cell>
        </row>
        <row r="225">
          <cell r="B225">
            <v>88.22</v>
          </cell>
          <cell r="C225">
            <v>58</v>
          </cell>
        </row>
        <row r="226">
          <cell r="B226">
            <v>88.3</v>
          </cell>
          <cell r="C226">
            <v>58</v>
          </cell>
        </row>
        <row r="227">
          <cell r="B227">
            <v>88.38</v>
          </cell>
          <cell r="C227">
            <v>58</v>
          </cell>
        </row>
        <row r="228">
          <cell r="B228">
            <v>88.45</v>
          </cell>
          <cell r="C228">
            <v>58</v>
          </cell>
        </row>
        <row r="229">
          <cell r="B229">
            <v>88.47</v>
          </cell>
          <cell r="C229">
            <v>58</v>
          </cell>
        </row>
        <row r="230">
          <cell r="B230">
            <v>88.5</v>
          </cell>
          <cell r="C230">
            <v>58</v>
          </cell>
        </row>
        <row r="231">
          <cell r="B231">
            <v>88.53</v>
          </cell>
          <cell r="C231">
            <v>58</v>
          </cell>
        </row>
        <row r="232">
          <cell r="B232">
            <v>88.57</v>
          </cell>
          <cell r="C232">
            <v>58</v>
          </cell>
        </row>
        <row r="233">
          <cell r="B233">
            <v>88.62</v>
          </cell>
          <cell r="C233">
            <v>58</v>
          </cell>
        </row>
        <row r="234">
          <cell r="B234">
            <v>88.69</v>
          </cell>
          <cell r="C234">
            <v>58</v>
          </cell>
        </row>
        <row r="235">
          <cell r="B235">
            <v>88.77</v>
          </cell>
          <cell r="C235">
            <v>58</v>
          </cell>
        </row>
        <row r="236">
          <cell r="B236">
            <v>88.78</v>
          </cell>
          <cell r="C236">
            <v>58</v>
          </cell>
        </row>
        <row r="237">
          <cell r="B237">
            <v>88.82</v>
          </cell>
          <cell r="C237">
            <v>59</v>
          </cell>
        </row>
        <row r="238">
          <cell r="B238">
            <v>88.86</v>
          </cell>
          <cell r="C238">
            <v>59</v>
          </cell>
        </row>
        <row r="239">
          <cell r="B239">
            <v>88.87</v>
          </cell>
          <cell r="C239">
            <v>59</v>
          </cell>
        </row>
        <row r="240">
          <cell r="B240">
            <v>88.87</v>
          </cell>
          <cell r="C240">
            <v>59</v>
          </cell>
        </row>
        <row r="241">
          <cell r="B241">
            <v>88.9</v>
          </cell>
          <cell r="C241">
            <v>59</v>
          </cell>
        </row>
        <row r="242">
          <cell r="B242">
            <v>88.9</v>
          </cell>
          <cell r="C242">
            <v>59</v>
          </cell>
        </row>
        <row r="243">
          <cell r="B243">
            <v>88.91</v>
          </cell>
          <cell r="C243">
            <v>59</v>
          </cell>
        </row>
        <row r="244">
          <cell r="B244">
            <v>88.94</v>
          </cell>
          <cell r="C244">
            <v>59</v>
          </cell>
        </row>
        <row r="245">
          <cell r="B245">
            <v>88.98</v>
          </cell>
          <cell r="C245">
            <v>59</v>
          </cell>
        </row>
        <row r="246">
          <cell r="B246">
            <v>89.05</v>
          </cell>
          <cell r="C246">
            <v>59</v>
          </cell>
        </row>
        <row r="247">
          <cell r="B247">
            <v>89.06</v>
          </cell>
          <cell r="C247">
            <v>59</v>
          </cell>
        </row>
        <row r="248">
          <cell r="B248">
            <v>89.1</v>
          </cell>
          <cell r="C248">
            <v>59</v>
          </cell>
        </row>
        <row r="249">
          <cell r="B249">
            <v>89.11</v>
          </cell>
          <cell r="C249">
            <v>60</v>
          </cell>
        </row>
        <row r="250">
          <cell r="B250">
            <v>89.14</v>
          </cell>
          <cell r="C250">
            <v>60</v>
          </cell>
        </row>
        <row r="251">
          <cell r="B251">
            <v>89.16</v>
          </cell>
          <cell r="C251">
            <v>60</v>
          </cell>
        </row>
        <row r="252">
          <cell r="B252">
            <v>89.18</v>
          </cell>
          <cell r="C252">
            <v>60</v>
          </cell>
        </row>
        <row r="253">
          <cell r="B253">
            <v>89.2</v>
          </cell>
          <cell r="C253">
            <v>60</v>
          </cell>
        </row>
        <row r="254">
          <cell r="B254">
            <v>89.2</v>
          </cell>
          <cell r="C254">
            <v>60</v>
          </cell>
        </row>
        <row r="255">
          <cell r="B255">
            <v>89.2</v>
          </cell>
          <cell r="C255">
            <v>60</v>
          </cell>
        </row>
        <row r="256">
          <cell r="B256">
            <v>89.21</v>
          </cell>
          <cell r="C256">
            <v>60</v>
          </cell>
        </row>
        <row r="257">
          <cell r="B257">
            <v>89.22</v>
          </cell>
          <cell r="C257">
            <v>60</v>
          </cell>
        </row>
        <row r="258">
          <cell r="B258">
            <v>89.27</v>
          </cell>
          <cell r="C258">
            <v>60</v>
          </cell>
        </row>
        <row r="259">
          <cell r="B259">
            <v>89.27</v>
          </cell>
          <cell r="C259">
            <v>60</v>
          </cell>
        </row>
        <row r="260">
          <cell r="B260">
            <v>89.28</v>
          </cell>
          <cell r="C260">
            <v>60</v>
          </cell>
        </row>
        <row r="261">
          <cell r="B261">
            <v>89.32</v>
          </cell>
          <cell r="C261">
            <v>60</v>
          </cell>
        </row>
        <row r="262">
          <cell r="B262">
            <v>89.32</v>
          </cell>
          <cell r="C262">
            <v>60</v>
          </cell>
        </row>
        <row r="263">
          <cell r="B263">
            <v>89.32</v>
          </cell>
          <cell r="C263">
            <v>62</v>
          </cell>
        </row>
        <row r="264">
          <cell r="B264">
            <v>89.34</v>
          </cell>
          <cell r="C264">
            <v>62</v>
          </cell>
        </row>
        <row r="265">
          <cell r="B265">
            <v>89.38</v>
          </cell>
          <cell r="C265">
            <v>63</v>
          </cell>
        </row>
        <row r="266">
          <cell r="B266">
            <v>89.42</v>
          </cell>
          <cell r="C266">
            <v>63</v>
          </cell>
        </row>
        <row r="267">
          <cell r="B267">
            <v>89.45</v>
          </cell>
          <cell r="C267">
            <v>64</v>
          </cell>
        </row>
        <row r="268">
          <cell r="B268">
            <v>89.52</v>
          </cell>
          <cell r="C268">
            <v>64</v>
          </cell>
        </row>
        <row r="269">
          <cell r="B269">
            <v>89.67</v>
          </cell>
          <cell r="C269">
            <v>64</v>
          </cell>
        </row>
        <row r="270">
          <cell r="B270">
            <v>89.84</v>
          </cell>
          <cell r="C270">
            <v>64</v>
          </cell>
        </row>
        <row r="271">
          <cell r="B271">
            <v>89.85</v>
          </cell>
          <cell r="C271">
            <v>64</v>
          </cell>
        </row>
        <row r="272">
          <cell r="B272">
            <v>89.86</v>
          </cell>
          <cell r="C272">
            <v>64</v>
          </cell>
        </row>
        <row r="273">
          <cell r="B273">
            <v>89.93</v>
          </cell>
          <cell r="C273">
            <v>64</v>
          </cell>
        </row>
        <row r="274">
          <cell r="B274">
            <v>89.99</v>
          </cell>
          <cell r="C274">
            <v>65</v>
          </cell>
        </row>
        <row r="275">
          <cell r="B275">
            <v>90.08</v>
          </cell>
          <cell r="C275">
            <v>66</v>
          </cell>
        </row>
        <row r="276">
          <cell r="B276">
            <v>90.12</v>
          </cell>
          <cell r="C276">
            <v>66</v>
          </cell>
        </row>
        <row r="277">
          <cell r="B277">
            <v>90.16</v>
          </cell>
          <cell r="C277">
            <v>66</v>
          </cell>
        </row>
        <row r="278">
          <cell r="B278">
            <v>90.16</v>
          </cell>
          <cell r="C278">
            <v>66</v>
          </cell>
        </row>
        <row r="279">
          <cell r="B279">
            <v>90.47</v>
          </cell>
          <cell r="C279">
            <v>66</v>
          </cell>
        </row>
        <row r="280">
          <cell r="B280">
            <v>90.72</v>
          </cell>
          <cell r="C280">
            <v>68</v>
          </cell>
        </row>
      </sheetData>
      <sheetData sheetId="17">
        <row r="20">
          <cell r="B20">
            <v>68.66</v>
          </cell>
          <cell r="C20">
            <v>-11</v>
          </cell>
        </row>
        <row r="21">
          <cell r="B21">
            <v>68.87</v>
          </cell>
          <cell r="C21">
            <v>-11</v>
          </cell>
        </row>
        <row r="22">
          <cell r="B22">
            <v>69.08</v>
          </cell>
          <cell r="C22">
            <v>-11</v>
          </cell>
        </row>
        <row r="23">
          <cell r="B23">
            <v>69.12</v>
          </cell>
          <cell r="C23">
            <v>-11</v>
          </cell>
        </row>
        <row r="24">
          <cell r="B24">
            <v>70.819999999999993</v>
          </cell>
          <cell r="C24">
            <v>-11</v>
          </cell>
        </row>
        <row r="25">
          <cell r="B25">
            <v>70.87</v>
          </cell>
          <cell r="C25">
            <v>-11</v>
          </cell>
        </row>
        <row r="26">
          <cell r="B26">
            <v>71.650000000000006</v>
          </cell>
          <cell r="C26">
            <v>-11</v>
          </cell>
        </row>
        <row r="27">
          <cell r="B27">
            <v>71.650000000000006</v>
          </cell>
          <cell r="C27">
            <v>-10</v>
          </cell>
        </row>
        <row r="28">
          <cell r="B28">
            <v>72.150000000000006</v>
          </cell>
          <cell r="C28">
            <v>-10</v>
          </cell>
        </row>
        <row r="29">
          <cell r="B29">
            <v>78.349999999999994</v>
          </cell>
          <cell r="C29">
            <v>4</v>
          </cell>
        </row>
        <row r="30">
          <cell r="B30">
            <v>78.489999999999995</v>
          </cell>
          <cell r="C30">
            <v>4</v>
          </cell>
        </row>
        <row r="31">
          <cell r="B31">
            <v>78.739999999999995</v>
          </cell>
          <cell r="C31">
            <v>4</v>
          </cell>
        </row>
        <row r="32">
          <cell r="B32">
            <v>78.81</v>
          </cell>
          <cell r="C32">
            <v>4</v>
          </cell>
        </row>
        <row r="33">
          <cell r="B33">
            <v>78.87</v>
          </cell>
          <cell r="C33">
            <v>4</v>
          </cell>
        </row>
        <row r="34">
          <cell r="B34">
            <v>78.930000000000007</v>
          </cell>
          <cell r="C34">
            <v>4</v>
          </cell>
        </row>
        <row r="35">
          <cell r="B35">
            <v>79.03</v>
          </cell>
          <cell r="C35">
            <v>4</v>
          </cell>
        </row>
        <row r="36">
          <cell r="B36">
            <v>79.19</v>
          </cell>
          <cell r="C36">
            <v>4</v>
          </cell>
        </row>
        <row r="37">
          <cell r="B37">
            <v>79.2</v>
          </cell>
          <cell r="C37">
            <v>4</v>
          </cell>
        </row>
        <row r="38">
          <cell r="B38">
            <v>79.42</v>
          </cell>
          <cell r="C38">
            <v>4</v>
          </cell>
        </row>
        <row r="39">
          <cell r="B39">
            <v>79.61</v>
          </cell>
          <cell r="C39">
            <v>4</v>
          </cell>
        </row>
        <row r="40">
          <cell r="B40">
            <v>79.75</v>
          </cell>
          <cell r="C40">
            <v>4</v>
          </cell>
        </row>
        <row r="41">
          <cell r="B41">
            <v>79.75</v>
          </cell>
          <cell r="C41">
            <v>4</v>
          </cell>
        </row>
        <row r="42">
          <cell r="B42">
            <v>79.89</v>
          </cell>
          <cell r="C42">
            <v>4</v>
          </cell>
        </row>
        <row r="43">
          <cell r="B43">
            <v>79.97</v>
          </cell>
          <cell r="C43">
            <v>4</v>
          </cell>
        </row>
        <row r="44">
          <cell r="B44">
            <v>79.98</v>
          </cell>
          <cell r="C44">
            <v>4</v>
          </cell>
        </row>
        <row r="45">
          <cell r="B45">
            <v>80.099999999999994</v>
          </cell>
          <cell r="C45">
            <v>4</v>
          </cell>
        </row>
        <row r="46">
          <cell r="B46">
            <v>80.12</v>
          </cell>
          <cell r="C46">
            <v>4</v>
          </cell>
        </row>
        <row r="47">
          <cell r="B47">
            <v>80.319999999999993</v>
          </cell>
          <cell r="C47">
            <v>4</v>
          </cell>
        </row>
        <row r="48">
          <cell r="B48">
            <v>80.33</v>
          </cell>
          <cell r="C48">
            <v>4</v>
          </cell>
        </row>
        <row r="49">
          <cell r="B49">
            <v>80.56</v>
          </cell>
          <cell r="C49">
            <v>4</v>
          </cell>
        </row>
        <row r="50">
          <cell r="B50">
            <v>80.58</v>
          </cell>
          <cell r="C50">
            <v>4</v>
          </cell>
        </row>
        <row r="51">
          <cell r="B51">
            <v>80.59</v>
          </cell>
          <cell r="C51">
            <v>4</v>
          </cell>
        </row>
        <row r="52">
          <cell r="B52">
            <v>80.75</v>
          </cell>
          <cell r="C52">
            <v>4</v>
          </cell>
        </row>
        <row r="53">
          <cell r="B53">
            <v>80.760000000000005</v>
          </cell>
          <cell r="C53">
            <v>4</v>
          </cell>
        </row>
        <row r="54">
          <cell r="B54">
            <v>80.78</v>
          </cell>
          <cell r="C54">
            <v>4</v>
          </cell>
        </row>
        <row r="55">
          <cell r="B55">
            <v>80.78</v>
          </cell>
          <cell r="C55">
            <v>4</v>
          </cell>
        </row>
        <row r="56">
          <cell r="B56">
            <v>80.790000000000006</v>
          </cell>
          <cell r="C56">
            <v>4</v>
          </cell>
        </row>
        <row r="57">
          <cell r="B57">
            <v>80.83</v>
          </cell>
          <cell r="C57">
            <v>4</v>
          </cell>
        </row>
        <row r="58">
          <cell r="B58">
            <v>80.89</v>
          </cell>
          <cell r="C58">
            <v>4</v>
          </cell>
        </row>
        <row r="59">
          <cell r="B59">
            <v>80.92</v>
          </cell>
          <cell r="C59">
            <v>4</v>
          </cell>
        </row>
        <row r="60">
          <cell r="B60">
            <v>81.02</v>
          </cell>
          <cell r="C60">
            <v>4</v>
          </cell>
        </row>
        <row r="61">
          <cell r="B61">
            <v>81.08</v>
          </cell>
          <cell r="C61">
            <v>4</v>
          </cell>
        </row>
        <row r="62">
          <cell r="B62">
            <v>81.209999999999994</v>
          </cell>
          <cell r="C62">
            <v>4</v>
          </cell>
        </row>
        <row r="63">
          <cell r="B63">
            <v>81.209999999999994</v>
          </cell>
          <cell r="C63">
            <v>4</v>
          </cell>
        </row>
        <row r="64">
          <cell r="B64">
            <v>81.25</v>
          </cell>
          <cell r="C64">
            <v>4</v>
          </cell>
        </row>
        <row r="65">
          <cell r="B65">
            <v>81.319999999999993</v>
          </cell>
          <cell r="C65">
            <v>4</v>
          </cell>
        </row>
        <row r="66">
          <cell r="B66">
            <v>81.42</v>
          </cell>
          <cell r="C66">
            <v>4</v>
          </cell>
        </row>
        <row r="67">
          <cell r="B67">
            <v>81.459999999999994</v>
          </cell>
          <cell r="C67">
            <v>4</v>
          </cell>
        </row>
        <row r="68">
          <cell r="B68">
            <v>81.47</v>
          </cell>
          <cell r="C68">
            <v>4</v>
          </cell>
        </row>
        <row r="69">
          <cell r="B69">
            <v>81.540000000000006</v>
          </cell>
          <cell r="C69">
            <v>4</v>
          </cell>
        </row>
        <row r="70">
          <cell r="B70">
            <v>81.569999999999993</v>
          </cell>
          <cell r="C70">
            <v>4</v>
          </cell>
        </row>
        <row r="71">
          <cell r="B71">
            <v>81.599999999999994</v>
          </cell>
          <cell r="C71">
            <v>4</v>
          </cell>
        </row>
        <row r="72">
          <cell r="B72">
            <v>81.62</v>
          </cell>
          <cell r="C72">
            <v>4</v>
          </cell>
        </row>
        <row r="73">
          <cell r="B73">
            <v>81.64</v>
          </cell>
          <cell r="C73">
            <v>4</v>
          </cell>
        </row>
        <row r="74">
          <cell r="B74">
            <v>81.709999999999994</v>
          </cell>
          <cell r="C74">
            <v>4</v>
          </cell>
        </row>
        <row r="75">
          <cell r="B75">
            <v>81.78</v>
          </cell>
          <cell r="C75">
            <v>4</v>
          </cell>
        </row>
        <row r="76">
          <cell r="B76">
            <v>81.790000000000006</v>
          </cell>
          <cell r="C76">
            <v>4</v>
          </cell>
        </row>
        <row r="77">
          <cell r="B77">
            <v>81.819999999999993</v>
          </cell>
          <cell r="C77">
            <v>4</v>
          </cell>
        </row>
        <row r="78">
          <cell r="B78">
            <v>81.84</v>
          </cell>
          <cell r="C78">
            <v>4</v>
          </cell>
        </row>
        <row r="79">
          <cell r="B79">
            <v>81.94</v>
          </cell>
          <cell r="C79">
            <v>4</v>
          </cell>
        </row>
        <row r="80">
          <cell r="B80">
            <v>81.97</v>
          </cell>
          <cell r="C80">
            <v>4</v>
          </cell>
        </row>
        <row r="81">
          <cell r="B81">
            <v>82.03</v>
          </cell>
          <cell r="C81">
            <v>4</v>
          </cell>
        </row>
        <row r="82">
          <cell r="B82">
            <v>82.09</v>
          </cell>
          <cell r="C82">
            <v>4</v>
          </cell>
        </row>
        <row r="83">
          <cell r="B83">
            <v>82.14</v>
          </cell>
          <cell r="C83">
            <v>4</v>
          </cell>
        </row>
        <row r="84">
          <cell r="B84">
            <v>82.21</v>
          </cell>
          <cell r="C84">
            <v>4</v>
          </cell>
        </row>
        <row r="85">
          <cell r="B85">
            <v>82.3</v>
          </cell>
          <cell r="C85">
            <v>4</v>
          </cell>
        </row>
        <row r="86">
          <cell r="B86">
            <v>82.42</v>
          </cell>
          <cell r="C86">
            <v>4</v>
          </cell>
        </row>
        <row r="87">
          <cell r="B87">
            <v>82.58</v>
          </cell>
          <cell r="C87">
            <v>4</v>
          </cell>
        </row>
        <row r="88">
          <cell r="B88">
            <v>82.58</v>
          </cell>
          <cell r="C88">
            <v>4</v>
          </cell>
        </row>
        <row r="89">
          <cell r="B89">
            <v>82.64</v>
          </cell>
          <cell r="C89">
            <v>4</v>
          </cell>
        </row>
        <row r="90">
          <cell r="B90">
            <v>82.66</v>
          </cell>
          <cell r="C90">
            <v>4</v>
          </cell>
        </row>
        <row r="91">
          <cell r="B91">
            <v>82.75</v>
          </cell>
          <cell r="C91">
            <v>4</v>
          </cell>
        </row>
        <row r="92">
          <cell r="B92">
            <v>82.75</v>
          </cell>
          <cell r="C92">
            <v>4</v>
          </cell>
        </row>
        <row r="93">
          <cell r="B93">
            <v>82.87</v>
          </cell>
          <cell r="C93">
            <v>4</v>
          </cell>
        </row>
        <row r="94">
          <cell r="B94">
            <v>82.92</v>
          </cell>
          <cell r="C94">
            <v>4</v>
          </cell>
        </row>
        <row r="95">
          <cell r="B95">
            <v>82.98</v>
          </cell>
          <cell r="C95">
            <v>4</v>
          </cell>
        </row>
        <row r="96">
          <cell r="B96">
            <v>83</v>
          </cell>
          <cell r="C96">
            <v>4</v>
          </cell>
        </row>
        <row r="97">
          <cell r="B97">
            <v>83.04</v>
          </cell>
          <cell r="C97">
            <v>4</v>
          </cell>
        </row>
        <row r="98">
          <cell r="B98">
            <v>83.09</v>
          </cell>
          <cell r="C98">
            <v>4</v>
          </cell>
        </row>
        <row r="99">
          <cell r="B99">
            <v>83.37</v>
          </cell>
          <cell r="C99">
            <v>4</v>
          </cell>
        </row>
        <row r="100">
          <cell r="B100">
            <v>83.4</v>
          </cell>
          <cell r="C100">
            <v>4</v>
          </cell>
        </row>
        <row r="101">
          <cell r="B101">
            <v>83.43</v>
          </cell>
          <cell r="C101">
            <v>4</v>
          </cell>
        </row>
        <row r="102">
          <cell r="B102">
            <v>83.5</v>
          </cell>
          <cell r="C102">
            <v>4</v>
          </cell>
        </row>
        <row r="103">
          <cell r="B103">
            <v>83.53</v>
          </cell>
          <cell r="C103">
            <v>4</v>
          </cell>
        </row>
        <row r="104">
          <cell r="B104">
            <v>83.53</v>
          </cell>
          <cell r="C104">
            <v>4</v>
          </cell>
        </row>
        <row r="105">
          <cell r="B105">
            <v>83.53</v>
          </cell>
          <cell r="C105">
            <v>4</v>
          </cell>
        </row>
        <row r="106">
          <cell r="B106">
            <v>83.66</v>
          </cell>
          <cell r="C106">
            <v>4</v>
          </cell>
        </row>
        <row r="107">
          <cell r="B107">
            <v>83.66</v>
          </cell>
          <cell r="C107">
            <v>4</v>
          </cell>
        </row>
        <row r="108">
          <cell r="B108">
            <v>83.66</v>
          </cell>
          <cell r="C108">
            <v>4</v>
          </cell>
        </row>
        <row r="109">
          <cell r="B109">
            <v>83.7</v>
          </cell>
          <cell r="C109">
            <v>4</v>
          </cell>
        </row>
        <row r="110">
          <cell r="B110">
            <v>83.71</v>
          </cell>
          <cell r="C110">
            <v>4</v>
          </cell>
        </row>
        <row r="111">
          <cell r="B111">
            <v>83.8</v>
          </cell>
          <cell r="C111">
            <v>4</v>
          </cell>
        </row>
        <row r="112">
          <cell r="B112">
            <v>83.89</v>
          </cell>
          <cell r="C112">
            <v>4</v>
          </cell>
        </row>
        <row r="113">
          <cell r="B113">
            <v>84.05</v>
          </cell>
          <cell r="C113">
            <v>4</v>
          </cell>
        </row>
        <row r="114">
          <cell r="B114">
            <v>84.05</v>
          </cell>
          <cell r="C114">
            <v>4</v>
          </cell>
        </row>
        <row r="115">
          <cell r="B115">
            <v>84.18</v>
          </cell>
          <cell r="C115">
            <v>4</v>
          </cell>
        </row>
        <row r="116">
          <cell r="B116">
            <v>84.26</v>
          </cell>
          <cell r="C116">
            <v>4</v>
          </cell>
        </row>
        <row r="117">
          <cell r="B117">
            <v>84.33</v>
          </cell>
          <cell r="C117">
            <v>4</v>
          </cell>
        </row>
        <row r="118">
          <cell r="B118">
            <v>84.38</v>
          </cell>
          <cell r="C118">
            <v>4</v>
          </cell>
        </row>
        <row r="119">
          <cell r="B119">
            <v>84.43</v>
          </cell>
          <cell r="C119">
            <v>4</v>
          </cell>
        </row>
        <row r="120">
          <cell r="B120">
            <v>84.61</v>
          </cell>
          <cell r="C120">
            <v>4</v>
          </cell>
        </row>
        <row r="121">
          <cell r="B121">
            <v>84.66</v>
          </cell>
          <cell r="C121">
            <v>4</v>
          </cell>
        </row>
        <row r="122">
          <cell r="B122">
            <v>84.75</v>
          </cell>
          <cell r="C122">
            <v>4</v>
          </cell>
        </row>
        <row r="123">
          <cell r="B123">
            <v>84.75</v>
          </cell>
          <cell r="C123">
            <v>4</v>
          </cell>
        </row>
        <row r="124">
          <cell r="B124">
            <v>84.86</v>
          </cell>
          <cell r="C124">
            <v>4</v>
          </cell>
        </row>
        <row r="125">
          <cell r="B125">
            <v>84.86</v>
          </cell>
          <cell r="C125">
            <v>4</v>
          </cell>
        </row>
        <row r="126">
          <cell r="B126">
            <v>84.9</v>
          </cell>
          <cell r="C126">
            <v>4</v>
          </cell>
        </row>
        <row r="127">
          <cell r="B127">
            <v>84.93</v>
          </cell>
          <cell r="C127">
            <v>4</v>
          </cell>
        </row>
        <row r="128">
          <cell r="B128">
            <v>84.94</v>
          </cell>
          <cell r="C128">
            <v>4</v>
          </cell>
        </row>
        <row r="129">
          <cell r="B129">
            <v>84.94</v>
          </cell>
          <cell r="C129">
            <v>4</v>
          </cell>
        </row>
        <row r="130">
          <cell r="B130">
            <v>84.96</v>
          </cell>
          <cell r="C130">
            <v>4</v>
          </cell>
        </row>
        <row r="131">
          <cell r="B131">
            <v>84.96</v>
          </cell>
          <cell r="C131">
            <v>4</v>
          </cell>
        </row>
        <row r="132">
          <cell r="B132">
            <v>85.18</v>
          </cell>
          <cell r="C132">
            <v>4</v>
          </cell>
        </row>
        <row r="133">
          <cell r="B133">
            <v>85.2</v>
          </cell>
          <cell r="C133">
            <v>4</v>
          </cell>
        </row>
        <row r="134">
          <cell r="B134">
            <v>85.2</v>
          </cell>
          <cell r="C134">
            <v>4</v>
          </cell>
        </row>
        <row r="135">
          <cell r="B135">
            <v>85.21</v>
          </cell>
          <cell r="C135">
            <v>4</v>
          </cell>
        </row>
        <row r="136">
          <cell r="B136">
            <v>85.22</v>
          </cell>
          <cell r="C136">
            <v>4</v>
          </cell>
        </row>
        <row r="137">
          <cell r="B137">
            <v>85.26</v>
          </cell>
          <cell r="C137">
            <v>4</v>
          </cell>
        </row>
        <row r="138">
          <cell r="B138">
            <v>85.29</v>
          </cell>
          <cell r="C138">
            <v>4</v>
          </cell>
        </row>
        <row r="139">
          <cell r="B139">
            <v>85.5</v>
          </cell>
          <cell r="C139">
            <v>4</v>
          </cell>
        </row>
        <row r="140">
          <cell r="B140">
            <v>85.51</v>
          </cell>
          <cell r="C140">
            <v>4</v>
          </cell>
        </row>
        <row r="141">
          <cell r="B141">
            <v>85.59</v>
          </cell>
          <cell r="C141">
            <v>4</v>
          </cell>
        </row>
        <row r="142">
          <cell r="B142">
            <v>85.59</v>
          </cell>
          <cell r="C142">
            <v>4</v>
          </cell>
        </row>
        <row r="143">
          <cell r="B143">
            <v>85.6</v>
          </cell>
          <cell r="C143">
            <v>4</v>
          </cell>
        </row>
        <row r="144">
          <cell r="B144">
            <v>85.69</v>
          </cell>
          <cell r="C144">
            <v>5</v>
          </cell>
        </row>
        <row r="145">
          <cell r="B145">
            <v>85.83</v>
          </cell>
          <cell r="C145">
            <v>5</v>
          </cell>
        </row>
        <row r="146">
          <cell r="B146">
            <v>85.91</v>
          </cell>
          <cell r="C146">
            <v>5</v>
          </cell>
        </row>
        <row r="147">
          <cell r="B147">
            <v>85.95</v>
          </cell>
          <cell r="C147">
            <v>5</v>
          </cell>
        </row>
        <row r="148">
          <cell r="B148">
            <v>86</v>
          </cell>
          <cell r="C148">
            <v>5</v>
          </cell>
        </row>
        <row r="149">
          <cell r="B149">
            <v>86.1</v>
          </cell>
          <cell r="C149">
            <v>5</v>
          </cell>
        </row>
        <row r="150">
          <cell r="B150">
            <v>86.15</v>
          </cell>
          <cell r="C150">
            <v>5</v>
          </cell>
        </row>
        <row r="151">
          <cell r="B151">
            <v>86.22</v>
          </cell>
          <cell r="C151">
            <v>5</v>
          </cell>
        </row>
        <row r="152">
          <cell r="B152">
            <v>86.35</v>
          </cell>
          <cell r="C152">
            <v>5</v>
          </cell>
        </row>
        <row r="153">
          <cell r="B153">
            <v>86.42</v>
          </cell>
          <cell r="C153">
            <v>5</v>
          </cell>
        </row>
        <row r="154">
          <cell r="B154">
            <v>86.49</v>
          </cell>
          <cell r="C154">
            <v>5</v>
          </cell>
        </row>
        <row r="155">
          <cell r="B155">
            <v>86.5</v>
          </cell>
          <cell r="C155">
            <v>5</v>
          </cell>
        </row>
        <row r="156">
          <cell r="B156">
            <v>86.51</v>
          </cell>
          <cell r="C156">
            <v>5</v>
          </cell>
        </row>
        <row r="157">
          <cell r="B157">
            <v>86.53</v>
          </cell>
          <cell r="C157">
            <v>5</v>
          </cell>
        </row>
        <row r="158">
          <cell r="B158">
            <v>86.53</v>
          </cell>
          <cell r="C158">
            <v>5</v>
          </cell>
        </row>
        <row r="159">
          <cell r="B159">
            <v>86.59</v>
          </cell>
          <cell r="C159">
            <v>5</v>
          </cell>
        </row>
        <row r="160">
          <cell r="B160">
            <v>86.62</v>
          </cell>
          <cell r="C160">
            <v>5</v>
          </cell>
        </row>
        <row r="161">
          <cell r="B161">
            <v>86.62</v>
          </cell>
          <cell r="C161">
            <v>5</v>
          </cell>
        </row>
        <row r="162">
          <cell r="B162">
            <v>86.62</v>
          </cell>
          <cell r="C162">
            <v>5</v>
          </cell>
        </row>
        <row r="163">
          <cell r="B163">
            <v>86.72</v>
          </cell>
          <cell r="C163">
            <v>5</v>
          </cell>
        </row>
        <row r="164">
          <cell r="B164">
            <v>86.76</v>
          </cell>
          <cell r="C164">
            <v>5</v>
          </cell>
        </row>
        <row r="165">
          <cell r="B165">
            <v>86.8</v>
          </cell>
          <cell r="C165">
            <v>5</v>
          </cell>
        </row>
        <row r="166">
          <cell r="B166">
            <v>86.81</v>
          </cell>
          <cell r="C166">
            <v>5</v>
          </cell>
        </row>
        <row r="167">
          <cell r="B167">
            <v>86.85</v>
          </cell>
          <cell r="C167">
            <v>5</v>
          </cell>
        </row>
        <row r="168">
          <cell r="B168">
            <v>86.87</v>
          </cell>
          <cell r="C168">
            <v>5</v>
          </cell>
        </row>
        <row r="169">
          <cell r="B169">
            <v>87.02</v>
          </cell>
          <cell r="C169">
            <v>5</v>
          </cell>
        </row>
        <row r="170">
          <cell r="B170">
            <v>87.06</v>
          </cell>
          <cell r="C170">
            <v>5</v>
          </cell>
        </row>
        <row r="171">
          <cell r="B171">
            <v>87.08</v>
          </cell>
          <cell r="C171">
            <v>5</v>
          </cell>
        </row>
        <row r="172">
          <cell r="B172">
            <v>87.12</v>
          </cell>
          <cell r="C172">
            <v>5</v>
          </cell>
        </row>
        <row r="173">
          <cell r="B173">
            <v>87.16</v>
          </cell>
          <cell r="C173">
            <v>5</v>
          </cell>
        </row>
        <row r="174">
          <cell r="B174">
            <v>87.17</v>
          </cell>
          <cell r="C174">
            <v>5</v>
          </cell>
        </row>
        <row r="175">
          <cell r="B175">
            <v>87.2</v>
          </cell>
          <cell r="C175">
            <v>5</v>
          </cell>
        </row>
        <row r="176">
          <cell r="B176">
            <v>87.24</v>
          </cell>
          <cell r="C176">
            <v>5</v>
          </cell>
        </row>
        <row r="177">
          <cell r="B177">
            <v>87.24</v>
          </cell>
          <cell r="C177">
            <v>5</v>
          </cell>
        </row>
        <row r="178">
          <cell r="B178">
            <v>87.35</v>
          </cell>
          <cell r="C178">
            <v>5</v>
          </cell>
        </row>
        <row r="179">
          <cell r="B179">
            <v>87.39</v>
          </cell>
          <cell r="C179">
            <v>5</v>
          </cell>
        </row>
        <row r="180">
          <cell r="B180">
            <v>87.43</v>
          </cell>
          <cell r="C180">
            <v>5</v>
          </cell>
        </row>
        <row r="181">
          <cell r="B181">
            <v>87.43</v>
          </cell>
          <cell r="C181">
            <v>5</v>
          </cell>
        </row>
        <row r="182">
          <cell r="B182">
            <v>87.46</v>
          </cell>
          <cell r="C182">
            <v>5</v>
          </cell>
        </row>
        <row r="183">
          <cell r="B183">
            <v>87.57</v>
          </cell>
          <cell r="C183">
            <v>5</v>
          </cell>
        </row>
        <row r="184">
          <cell r="B184">
            <v>87.6</v>
          </cell>
          <cell r="C184">
            <v>5</v>
          </cell>
        </row>
        <row r="185">
          <cell r="B185">
            <v>87.65</v>
          </cell>
          <cell r="C185">
            <v>5</v>
          </cell>
        </row>
        <row r="186">
          <cell r="B186">
            <v>87.71</v>
          </cell>
          <cell r="C186">
            <v>5</v>
          </cell>
        </row>
        <row r="187">
          <cell r="B187">
            <v>87.73</v>
          </cell>
          <cell r="C187">
            <v>5</v>
          </cell>
        </row>
        <row r="188">
          <cell r="B188">
            <v>87.76</v>
          </cell>
          <cell r="C188">
            <v>5</v>
          </cell>
        </row>
        <row r="189">
          <cell r="B189">
            <v>87.76</v>
          </cell>
          <cell r="C189">
            <v>6</v>
          </cell>
        </row>
        <row r="190">
          <cell r="B190">
            <v>87.79</v>
          </cell>
          <cell r="C190">
            <v>6</v>
          </cell>
        </row>
        <row r="191">
          <cell r="B191">
            <v>87.8</v>
          </cell>
          <cell r="C191">
            <v>6</v>
          </cell>
        </row>
        <row r="192">
          <cell r="B192">
            <v>87.81</v>
          </cell>
          <cell r="C192">
            <v>6</v>
          </cell>
        </row>
        <row r="193">
          <cell r="B193">
            <v>87.81</v>
          </cell>
          <cell r="C193">
            <v>6</v>
          </cell>
        </row>
        <row r="194">
          <cell r="B194">
            <v>87.82</v>
          </cell>
          <cell r="C194">
            <v>6</v>
          </cell>
        </row>
        <row r="195">
          <cell r="B195">
            <v>87.86</v>
          </cell>
          <cell r="C195">
            <v>6</v>
          </cell>
        </row>
        <row r="196">
          <cell r="B196">
            <v>87.87</v>
          </cell>
          <cell r="C196">
            <v>6</v>
          </cell>
        </row>
        <row r="197">
          <cell r="B197">
            <v>87.89</v>
          </cell>
          <cell r="C197">
            <v>6</v>
          </cell>
        </row>
        <row r="198">
          <cell r="B198">
            <v>87.92</v>
          </cell>
          <cell r="C198">
            <v>6</v>
          </cell>
        </row>
        <row r="199">
          <cell r="B199">
            <v>87.95</v>
          </cell>
          <cell r="C199">
            <v>6</v>
          </cell>
        </row>
        <row r="200">
          <cell r="B200">
            <v>88.1</v>
          </cell>
          <cell r="C200">
            <v>6</v>
          </cell>
        </row>
        <row r="201">
          <cell r="B201">
            <v>88.22</v>
          </cell>
          <cell r="C201">
            <v>6</v>
          </cell>
        </row>
        <row r="202">
          <cell r="B202">
            <v>88.3</v>
          </cell>
          <cell r="C202">
            <v>6</v>
          </cell>
        </row>
        <row r="203">
          <cell r="B203">
            <v>88.38</v>
          </cell>
          <cell r="C203">
            <v>6</v>
          </cell>
        </row>
        <row r="204">
          <cell r="B204">
            <v>88.45</v>
          </cell>
          <cell r="C204">
            <v>6</v>
          </cell>
        </row>
        <row r="205">
          <cell r="B205">
            <v>88.47</v>
          </cell>
          <cell r="C205">
            <v>6</v>
          </cell>
        </row>
        <row r="206">
          <cell r="B206">
            <v>88.5</v>
          </cell>
          <cell r="C206">
            <v>6</v>
          </cell>
        </row>
        <row r="207">
          <cell r="B207">
            <v>88.53</v>
          </cell>
          <cell r="C207">
            <v>6</v>
          </cell>
        </row>
        <row r="208">
          <cell r="B208">
            <v>88.57</v>
          </cell>
          <cell r="C208">
            <v>6</v>
          </cell>
        </row>
        <row r="209">
          <cell r="B209">
            <v>88.62</v>
          </cell>
          <cell r="C209">
            <v>6</v>
          </cell>
        </row>
        <row r="210">
          <cell r="B210">
            <v>88.69</v>
          </cell>
          <cell r="C210">
            <v>6</v>
          </cell>
        </row>
        <row r="211">
          <cell r="B211">
            <v>88.77</v>
          </cell>
          <cell r="C211">
            <v>6</v>
          </cell>
        </row>
        <row r="212">
          <cell r="B212">
            <v>88.78</v>
          </cell>
          <cell r="C212">
            <v>6</v>
          </cell>
        </row>
        <row r="213">
          <cell r="B213">
            <v>88.82</v>
          </cell>
          <cell r="C213">
            <v>6</v>
          </cell>
        </row>
        <row r="214">
          <cell r="B214">
            <v>88.86</v>
          </cell>
          <cell r="C214">
            <v>6</v>
          </cell>
        </row>
        <row r="215">
          <cell r="B215">
            <v>88.87</v>
          </cell>
          <cell r="C215">
            <v>6</v>
          </cell>
        </row>
        <row r="216">
          <cell r="B216">
            <v>88.87</v>
          </cell>
          <cell r="C216">
            <v>6</v>
          </cell>
        </row>
        <row r="217">
          <cell r="B217">
            <v>88.9</v>
          </cell>
          <cell r="C217">
            <v>6</v>
          </cell>
        </row>
        <row r="218">
          <cell r="B218">
            <v>88.9</v>
          </cell>
          <cell r="C218">
            <v>6</v>
          </cell>
        </row>
        <row r="219">
          <cell r="B219">
            <v>88.91</v>
          </cell>
          <cell r="C219">
            <v>6</v>
          </cell>
        </row>
        <row r="220">
          <cell r="B220">
            <v>88.94</v>
          </cell>
          <cell r="C220">
            <v>6</v>
          </cell>
        </row>
        <row r="221">
          <cell r="B221">
            <v>88.98</v>
          </cell>
          <cell r="C221">
            <v>6</v>
          </cell>
        </row>
        <row r="222">
          <cell r="B222">
            <v>89.05</v>
          </cell>
          <cell r="C222">
            <v>6</v>
          </cell>
        </row>
        <row r="223">
          <cell r="B223">
            <v>89.06</v>
          </cell>
          <cell r="C223">
            <v>6</v>
          </cell>
        </row>
        <row r="224">
          <cell r="B224">
            <v>89.1</v>
          </cell>
          <cell r="C224">
            <v>6</v>
          </cell>
        </row>
        <row r="225">
          <cell r="B225">
            <v>89.11</v>
          </cell>
          <cell r="C225">
            <v>6</v>
          </cell>
        </row>
        <row r="226">
          <cell r="B226">
            <v>89.14</v>
          </cell>
          <cell r="C226">
            <v>6</v>
          </cell>
        </row>
        <row r="227">
          <cell r="B227">
            <v>89.16</v>
          </cell>
          <cell r="C227">
            <v>6</v>
          </cell>
        </row>
        <row r="228">
          <cell r="B228">
            <v>89.18</v>
          </cell>
          <cell r="C228">
            <v>6</v>
          </cell>
        </row>
        <row r="229">
          <cell r="B229">
            <v>89.2</v>
          </cell>
          <cell r="C229">
            <v>6</v>
          </cell>
        </row>
        <row r="230">
          <cell r="B230">
            <v>89.2</v>
          </cell>
          <cell r="C230">
            <v>6</v>
          </cell>
        </row>
        <row r="231">
          <cell r="B231">
            <v>89.2</v>
          </cell>
          <cell r="C231">
            <v>6</v>
          </cell>
        </row>
        <row r="232">
          <cell r="B232">
            <v>89.21</v>
          </cell>
          <cell r="C232">
            <v>6</v>
          </cell>
        </row>
        <row r="233">
          <cell r="B233">
            <v>89.22</v>
          </cell>
          <cell r="C233">
            <v>6</v>
          </cell>
        </row>
        <row r="234">
          <cell r="B234">
            <v>89.27</v>
          </cell>
          <cell r="C234">
            <v>6</v>
          </cell>
        </row>
        <row r="235">
          <cell r="B235">
            <v>89.27</v>
          </cell>
          <cell r="C235">
            <v>6</v>
          </cell>
        </row>
        <row r="236">
          <cell r="B236">
            <v>89.28</v>
          </cell>
          <cell r="C236">
            <v>6</v>
          </cell>
        </row>
        <row r="237">
          <cell r="B237">
            <v>89.32</v>
          </cell>
          <cell r="C237">
            <v>6</v>
          </cell>
        </row>
        <row r="238">
          <cell r="B238">
            <v>89.32</v>
          </cell>
          <cell r="C238">
            <v>6</v>
          </cell>
        </row>
        <row r="239">
          <cell r="B239">
            <v>89.32</v>
          </cell>
          <cell r="C239">
            <v>6</v>
          </cell>
        </row>
        <row r="240">
          <cell r="B240">
            <v>89.34</v>
          </cell>
          <cell r="C240">
            <v>6</v>
          </cell>
        </row>
        <row r="241">
          <cell r="B241">
            <v>89.38</v>
          </cell>
          <cell r="C241">
            <v>6</v>
          </cell>
        </row>
        <row r="242">
          <cell r="B242">
            <v>89.42</v>
          </cell>
          <cell r="C242">
            <v>6</v>
          </cell>
        </row>
        <row r="243">
          <cell r="B243">
            <v>89.45</v>
          </cell>
          <cell r="C243">
            <v>7</v>
          </cell>
        </row>
        <row r="244">
          <cell r="B244">
            <v>89.52</v>
          </cell>
          <cell r="C244">
            <v>7</v>
          </cell>
        </row>
        <row r="245">
          <cell r="B245">
            <v>89.67</v>
          </cell>
          <cell r="C245">
            <v>7</v>
          </cell>
        </row>
        <row r="246">
          <cell r="B246">
            <v>89.84</v>
          </cell>
          <cell r="C246">
            <v>7</v>
          </cell>
        </row>
        <row r="247">
          <cell r="B247">
            <v>89.85</v>
          </cell>
          <cell r="C247">
            <v>7</v>
          </cell>
        </row>
        <row r="248">
          <cell r="B248">
            <v>89.86</v>
          </cell>
          <cell r="C248">
            <v>7</v>
          </cell>
        </row>
        <row r="249">
          <cell r="B249">
            <v>89.93</v>
          </cell>
          <cell r="C249">
            <v>7</v>
          </cell>
        </row>
        <row r="250">
          <cell r="B250">
            <v>89.99</v>
          </cell>
          <cell r="C250">
            <v>7</v>
          </cell>
        </row>
        <row r="251">
          <cell r="B251">
            <v>90.08</v>
          </cell>
          <cell r="C251">
            <v>7</v>
          </cell>
        </row>
        <row r="252">
          <cell r="B252">
            <v>90.12</v>
          </cell>
          <cell r="C252">
            <v>7</v>
          </cell>
        </row>
        <row r="253">
          <cell r="B253">
            <v>90.16</v>
          </cell>
          <cell r="C253">
            <v>7</v>
          </cell>
        </row>
        <row r="254">
          <cell r="B254">
            <v>90.16</v>
          </cell>
          <cell r="C254">
            <v>8</v>
          </cell>
        </row>
        <row r="255">
          <cell r="B255">
            <v>90.47</v>
          </cell>
          <cell r="C255">
            <v>8</v>
          </cell>
        </row>
        <row r="256">
          <cell r="B256">
            <v>90.72</v>
          </cell>
          <cell r="C256">
            <v>8</v>
          </cell>
        </row>
      </sheetData>
      <sheetData sheetId="18">
        <row r="20">
          <cell r="B20">
            <v>68.66</v>
          </cell>
          <cell r="C20">
            <v>-12</v>
          </cell>
        </row>
        <row r="21">
          <cell r="B21">
            <v>68.87</v>
          </cell>
          <cell r="C21">
            <v>-12</v>
          </cell>
        </row>
        <row r="22">
          <cell r="B22">
            <v>69.08</v>
          </cell>
          <cell r="C22">
            <v>-12</v>
          </cell>
        </row>
        <row r="23">
          <cell r="B23">
            <v>69.12</v>
          </cell>
          <cell r="C23">
            <v>-12</v>
          </cell>
        </row>
        <row r="24">
          <cell r="B24">
            <v>70.819999999999993</v>
          </cell>
          <cell r="C24">
            <v>-12</v>
          </cell>
        </row>
        <row r="25">
          <cell r="B25">
            <v>70.87</v>
          </cell>
          <cell r="C25">
            <v>-12</v>
          </cell>
        </row>
        <row r="26">
          <cell r="B26">
            <v>71.650000000000006</v>
          </cell>
          <cell r="C26">
            <v>-12</v>
          </cell>
        </row>
        <row r="27">
          <cell r="B27">
            <v>71.650000000000006</v>
          </cell>
          <cell r="C27">
            <v>-12</v>
          </cell>
        </row>
        <row r="28">
          <cell r="B28">
            <v>72.150000000000006</v>
          </cell>
          <cell r="C28">
            <v>-12</v>
          </cell>
        </row>
        <row r="29">
          <cell r="B29">
            <v>78.349999999999994</v>
          </cell>
          <cell r="C29">
            <v>3</v>
          </cell>
        </row>
        <row r="30">
          <cell r="B30">
            <v>78.489999999999995</v>
          </cell>
          <cell r="C30">
            <v>3</v>
          </cell>
        </row>
        <row r="31">
          <cell r="B31">
            <v>78.739999999999995</v>
          </cell>
          <cell r="C31">
            <v>3</v>
          </cell>
        </row>
        <row r="32">
          <cell r="B32">
            <v>78.81</v>
          </cell>
          <cell r="C32">
            <v>3</v>
          </cell>
        </row>
        <row r="33">
          <cell r="B33">
            <v>78.87</v>
          </cell>
          <cell r="C33">
            <v>3</v>
          </cell>
        </row>
        <row r="34">
          <cell r="B34">
            <v>78.930000000000007</v>
          </cell>
          <cell r="C34">
            <v>3</v>
          </cell>
        </row>
        <row r="35">
          <cell r="B35">
            <v>79.03</v>
          </cell>
          <cell r="C35">
            <v>3</v>
          </cell>
        </row>
        <row r="36">
          <cell r="B36">
            <v>79.19</v>
          </cell>
          <cell r="C36">
            <v>3</v>
          </cell>
        </row>
        <row r="37">
          <cell r="B37">
            <v>79.2</v>
          </cell>
          <cell r="C37">
            <v>3</v>
          </cell>
        </row>
        <row r="38">
          <cell r="B38">
            <v>79.42</v>
          </cell>
          <cell r="C38">
            <v>3</v>
          </cell>
        </row>
        <row r="39">
          <cell r="B39">
            <v>79.61</v>
          </cell>
          <cell r="C39">
            <v>3</v>
          </cell>
        </row>
        <row r="40">
          <cell r="B40">
            <v>79.75</v>
          </cell>
          <cell r="C40">
            <v>3</v>
          </cell>
        </row>
        <row r="41">
          <cell r="B41">
            <v>79.75</v>
          </cell>
          <cell r="C41">
            <v>3</v>
          </cell>
        </row>
        <row r="42">
          <cell r="B42">
            <v>79.89</v>
          </cell>
          <cell r="C42">
            <v>3</v>
          </cell>
        </row>
        <row r="43">
          <cell r="B43">
            <v>79.97</v>
          </cell>
          <cell r="C43">
            <v>3</v>
          </cell>
        </row>
        <row r="44">
          <cell r="B44">
            <v>79.98</v>
          </cell>
          <cell r="C44">
            <v>3</v>
          </cell>
        </row>
        <row r="45">
          <cell r="B45">
            <v>80.099999999999994</v>
          </cell>
          <cell r="C45">
            <v>3</v>
          </cell>
        </row>
        <row r="46">
          <cell r="B46">
            <v>80.12</v>
          </cell>
          <cell r="C46">
            <v>3</v>
          </cell>
        </row>
        <row r="47">
          <cell r="B47">
            <v>80.319999999999993</v>
          </cell>
          <cell r="C47">
            <v>3</v>
          </cell>
        </row>
        <row r="48">
          <cell r="B48">
            <v>80.33</v>
          </cell>
          <cell r="C48">
            <v>3</v>
          </cell>
        </row>
        <row r="49">
          <cell r="B49">
            <v>80.56</v>
          </cell>
          <cell r="C49">
            <v>3</v>
          </cell>
        </row>
        <row r="50">
          <cell r="B50">
            <v>80.58</v>
          </cell>
          <cell r="C50">
            <v>3</v>
          </cell>
        </row>
        <row r="51">
          <cell r="B51">
            <v>80.59</v>
          </cell>
          <cell r="C51">
            <v>3</v>
          </cell>
        </row>
        <row r="52">
          <cell r="B52">
            <v>80.75</v>
          </cell>
          <cell r="C52">
            <v>3</v>
          </cell>
        </row>
        <row r="53">
          <cell r="B53">
            <v>80.760000000000005</v>
          </cell>
          <cell r="C53">
            <v>3</v>
          </cell>
        </row>
        <row r="54">
          <cell r="B54">
            <v>80.78</v>
          </cell>
          <cell r="C54">
            <v>3</v>
          </cell>
        </row>
        <row r="55">
          <cell r="B55">
            <v>80.78</v>
          </cell>
          <cell r="C55">
            <v>3</v>
          </cell>
        </row>
        <row r="56">
          <cell r="B56">
            <v>80.790000000000006</v>
          </cell>
          <cell r="C56">
            <v>3</v>
          </cell>
        </row>
        <row r="57">
          <cell r="B57">
            <v>80.83</v>
          </cell>
          <cell r="C57">
            <v>3</v>
          </cell>
        </row>
        <row r="58">
          <cell r="B58">
            <v>80.89</v>
          </cell>
          <cell r="C58">
            <v>3</v>
          </cell>
        </row>
        <row r="59">
          <cell r="B59">
            <v>80.92</v>
          </cell>
          <cell r="C59">
            <v>3</v>
          </cell>
        </row>
        <row r="60">
          <cell r="B60">
            <v>81.02</v>
          </cell>
          <cell r="C60">
            <v>3</v>
          </cell>
        </row>
        <row r="61">
          <cell r="B61">
            <v>81.08</v>
          </cell>
          <cell r="C61">
            <v>3</v>
          </cell>
        </row>
        <row r="62">
          <cell r="B62">
            <v>81.209999999999994</v>
          </cell>
          <cell r="C62">
            <v>3</v>
          </cell>
        </row>
        <row r="63">
          <cell r="B63">
            <v>81.209999999999994</v>
          </cell>
          <cell r="C63">
            <v>3</v>
          </cell>
        </row>
        <row r="64">
          <cell r="B64">
            <v>81.25</v>
          </cell>
          <cell r="C64">
            <v>3</v>
          </cell>
        </row>
        <row r="65">
          <cell r="B65">
            <v>81.319999999999993</v>
          </cell>
          <cell r="C65">
            <v>3</v>
          </cell>
        </row>
        <row r="66">
          <cell r="B66">
            <v>81.42</v>
          </cell>
          <cell r="C66">
            <v>3</v>
          </cell>
        </row>
        <row r="67">
          <cell r="B67">
            <v>81.459999999999994</v>
          </cell>
          <cell r="C67">
            <v>3</v>
          </cell>
        </row>
        <row r="68">
          <cell r="B68">
            <v>81.47</v>
          </cell>
          <cell r="C68">
            <v>3</v>
          </cell>
        </row>
        <row r="69">
          <cell r="B69">
            <v>81.540000000000006</v>
          </cell>
          <cell r="C69">
            <v>3</v>
          </cell>
        </row>
        <row r="70">
          <cell r="B70">
            <v>81.569999999999993</v>
          </cell>
          <cell r="C70">
            <v>3</v>
          </cell>
        </row>
        <row r="71">
          <cell r="B71">
            <v>81.599999999999994</v>
          </cell>
          <cell r="C71">
            <v>3</v>
          </cell>
        </row>
        <row r="72">
          <cell r="B72">
            <v>81.62</v>
          </cell>
          <cell r="C72">
            <v>3</v>
          </cell>
        </row>
        <row r="73">
          <cell r="B73">
            <v>81.64</v>
          </cell>
          <cell r="C73">
            <v>3</v>
          </cell>
        </row>
        <row r="74">
          <cell r="B74">
            <v>81.709999999999994</v>
          </cell>
          <cell r="C74">
            <v>3</v>
          </cell>
        </row>
        <row r="75">
          <cell r="B75">
            <v>81.78</v>
          </cell>
          <cell r="C75">
            <v>3</v>
          </cell>
        </row>
        <row r="76">
          <cell r="B76">
            <v>81.790000000000006</v>
          </cell>
          <cell r="C76">
            <v>3</v>
          </cell>
        </row>
        <row r="77">
          <cell r="B77">
            <v>81.819999999999993</v>
          </cell>
          <cell r="C77">
            <v>3</v>
          </cell>
        </row>
        <row r="78">
          <cell r="B78">
            <v>81.84</v>
          </cell>
          <cell r="C78">
            <v>3</v>
          </cell>
        </row>
        <row r="79">
          <cell r="B79">
            <v>81.94</v>
          </cell>
          <cell r="C79">
            <v>3</v>
          </cell>
        </row>
        <row r="80">
          <cell r="B80">
            <v>81.97</v>
          </cell>
          <cell r="C80">
            <v>3</v>
          </cell>
        </row>
        <row r="81">
          <cell r="B81">
            <v>82.03</v>
          </cell>
          <cell r="C81">
            <v>3</v>
          </cell>
        </row>
        <row r="82">
          <cell r="B82">
            <v>82.09</v>
          </cell>
          <cell r="C82">
            <v>3</v>
          </cell>
        </row>
        <row r="83">
          <cell r="B83">
            <v>82.14</v>
          </cell>
          <cell r="C83">
            <v>3</v>
          </cell>
        </row>
        <row r="84">
          <cell r="B84">
            <v>82.21</v>
          </cell>
          <cell r="C84">
            <v>3</v>
          </cell>
        </row>
        <row r="85">
          <cell r="B85">
            <v>82.3</v>
          </cell>
          <cell r="C85">
            <v>3</v>
          </cell>
        </row>
        <row r="86">
          <cell r="B86">
            <v>82.42</v>
          </cell>
          <cell r="C86">
            <v>3</v>
          </cell>
        </row>
        <row r="87">
          <cell r="B87">
            <v>82.58</v>
          </cell>
          <cell r="C87">
            <v>3</v>
          </cell>
        </row>
        <row r="88">
          <cell r="B88">
            <v>82.58</v>
          </cell>
          <cell r="C88">
            <v>3</v>
          </cell>
        </row>
        <row r="89">
          <cell r="B89">
            <v>82.64</v>
          </cell>
          <cell r="C89">
            <v>3</v>
          </cell>
        </row>
        <row r="90">
          <cell r="B90">
            <v>82.66</v>
          </cell>
          <cell r="C90">
            <v>3</v>
          </cell>
        </row>
        <row r="91">
          <cell r="B91">
            <v>82.75</v>
          </cell>
          <cell r="C91">
            <v>3</v>
          </cell>
        </row>
        <row r="92">
          <cell r="B92">
            <v>82.75</v>
          </cell>
          <cell r="C92">
            <v>3</v>
          </cell>
        </row>
        <row r="93">
          <cell r="B93">
            <v>82.87</v>
          </cell>
          <cell r="C93">
            <v>3</v>
          </cell>
        </row>
        <row r="94">
          <cell r="B94">
            <v>82.92</v>
          </cell>
          <cell r="C94">
            <v>3</v>
          </cell>
        </row>
        <row r="95">
          <cell r="B95">
            <v>82.98</v>
          </cell>
          <cell r="C95">
            <v>3</v>
          </cell>
        </row>
        <row r="96">
          <cell r="B96">
            <v>83</v>
          </cell>
          <cell r="C96">
            <v>3</v>
          </cell>
        </row>
        <row r="97">
          <cell r="B97">
            <v>83.04</v>
          </cell>
          <cell r="C97">
            <v>3</v>
          </cell>
        </row>
        <row r="98">
          <cell r="B98">
            <v>83.09</v>
          </cell>
          <cell r="C98">
            <v>3</v>
          </cell>
        </row>
        <row r="99">
          <cell r="B99">
            <v>83.37</v>
          </cell>
          <cell r="C99">
            <v>3</v>
          </cell>
        </row>
        <row r="100">
          <cell r="B100">
            <v>83.4</v>
          </cell>
          <cell r="C100">
            <v>3</v>
          </cell>
        </row>
        <row r="101">
          <cell r="B101">
            <v>83.43</v>
          </cell>
          <cell r="C101">
            <v>3</v>
          </cell>
        </row>
        <row r="102">
          <cell r="B102">
            <v>83.5</v>
          </cell>
          <cell r="C102">
            <v>3</v>
          </cell>
        </row>
        <row r="103">
          <cell r="B103">
            <v>83.53</v>
          </cell>
          <cell r="C103">
            <v>3</v>
          </cell>
        </row>
        <row r="104">
          <cell r="B104">
            <v>83.53</v>
          </cell>
          <cell r="C104">
            <v>3</v>
          </cell>
        </row>
        <row r="105">
          <cell r="B105">
            <v>83.53</v>
          </cell>
          <cell r="C105">
            <v>3</v>
          </cell>
        </row>
        <row r="106">
          <cell r="B106">
            <v>83.66</v>
          </cell>
          <cell r="C106">
            <v>3</v>
          </cell>
        </row>
        <row r="107">
          <cell r="B107">
            <v>83.66</v>
          </cell>
          <cell r="C107">
            <v>3</v>
          </cell>
        </row>
        <row r="108">
          <cell r="B108">
            <v>83.66</v>
          </cell>
          <cell r="C108">
            <v>3</v>
          </cell>
        </row>
        <row r="109">
          <cell r="B109">
            <v>83.7</v>
          </cell>
          <cell r="C109">
            <v>3</v>
          </cell>
        </row>
        <row r="110">
          <cell r="B110">
            <v>83.71</v>
          </cell>
          <cell r="C110">
            <v>3</v>
          </cell>
        </row>
        <row r="111">
          <cell r="B111">
            <v>83.8</v>
          </cell>
          <cell r="C111">
            <v>3</v>
          </cell>
        </row>
        <row r="112">
          <cell r="B112">
            <v>83.89</v>
          </cell>
          <cell r="C112">
            <v>3</v>
          </cell>
        </row>
        <row r="113">
          <cell r="B113">
            <v>84.05</v>
          </cell>
          <cell r="C113">
            <v>3</v>
          </cell>
        </row>
        <row r="114">
          <cell r="B114">
            <v>84.05</v>
          </cell>
          <cell r="C114">
            <v>3</v>
          </cell>
        </row>
        <row r="115">
          <cell r="B115">
            <v>84.18</v>
          </cell>
          <cell r="C115">
            <v>3</v>
          </cell>
        </row>
        <row r="116">
          <cell r="B116">
            <v>84.26</v>
          </cell>
          <cell r="C116">
            <v>3</v>
          </cell>
        </row>
        <row r="117">
          <cell r="B117">
            <v>84.33</v>
          </cell>
          <cell r="C117">
            <v>3</v>
          </cell>
        </row>
        <row r="118">
          <cell r="B118">
            <v>84.38</v>
          </cell>
          <cell r="C118">
            <v>3</v>
          </cell>
        </row>
        <row r="119">
          <cell r="B119">
            <v>84.43</v>
          </cell>
          <cell r="C119">
            <v>3</v>
          </cell>
        </row>
        <row r="120">
          <cell r="B120">
            <v>84.61</v>
          </cell>
          <cell r="C120">
            <v>3</v>
          </cell>
        </row>
        <row r="121">
          <cell r="B121">
            <v>84.66</v>
          </cell>
          <cell r="C121">
            <v>3</v>
          </cell>
        </row>
        <row r="122">
          <cell r="B122">
            <v>84.75</v>
          </cell>
          <cell r="C122">
            <v>3</v>
          </cell>
        </row>
        <row r="123">
          <cell r="B123">
            <v>84.75</v>
          </cell>
          <cell r="C123">
            <v>3</v>
          </cell>
        </row>
        <row r="124">
          <cell r="B124">
            <v>84.86</v>
          </cell>
          <cell r="C124">
            <v>3</v>
          </cell>
        </row>
        <row r="125">
          <cell r="B125">
            <v>84.86</v>
          </cell>
          <cell r="C125">
            <v>3</v>
          </cell>
        </row>
        <row r="126">
          <cell r="B126">
            <v>84.9</v>
          </cell>
          <cell r="C126">
            <v>3</v>
          </cell>
        </row>
        <row r="127">
          <cell r="B127">
            <v>84.93</v>
          </cell>
          <cell r="C127">
            <v>3</v>
          </cell>
        </row>
        <row r="128">
          <cell r="B128">
            <v>84.94</v>
          </cell>
          <cell r="C128">
            <v>3</v>
          </cell>
        </row>
        <row r="129">
          <cell r="B129">
            <v>84.94</v>
          </cell>
          <cell r="C129">
            <v>3</v>
          </cell>
        </row>
        <row r="130">
          <cell r="B130">
            <v>84.96</v>
          </cell>
          <cell r="C130">
            <v>3</v>
          </cell>
        </row>
        <row r="131">
          <cell r="B131">
            <v>84.96</v>
          </cell>
          <cell r="C131">
            <v>3</v>
          </cell>
        </row>
        <row r="132">
          <cell r="B132">
            <v>85.18</v>
          </cell>
          <cell r="C132">
            <v>3</v>
          </cell>
        </row>
        <row r="133">
          <cell r="B133">
            <v>85.2</v>
          </cell>
          <cell r="C133">
            <v>3</v>
          </cell>
        </row>
        <row r="134">
          <cell r="B134">
            <v>85.2</v>
          </cell>
          <cell r="C134">
            <v>3</v>
          </cell>
        </row>
        <row r="135">
          <cell r="B135">
            <v>85.21</v>
          </cell>
          <cell r="C135">
            <v>3</v>
          </cell>
        </row>
        <row r="136">
          <cell r="B136">
            <v>85.22</v>
          </cell>
          <cell r="C136">
            <v>3</v>
          </cell>
        </row>
        <row r="137">
          <cell r="B137">
            <v>85.26</v>
          </cell>
          <cell r="C137">
            <v>3</v>
          </cell>
        </row>
        <row r="138">
          <cell r="B138">
            <v>85.29</v>
          </cell>
          <cell r="C138">
            <v>3</v>
          </cell>
        </row>
        <row r="139">
          <cell r="B139">
            <v>85.5</v>
          </cell>
          <cell r="C139">
            <v>3</v>
          </cell>
        </row>
        <row r="140">
          <cell r="B140">
            <v>85.51</v>
          </cell>
          <cell r="C140">
            <v>3</v>
          </cell>
        </row>
        <row r="141">
          <cell r="B141">
            <v>85.59</v>
          </cell>
          <cell r="C141">
            <v>3</v>
          </cell>
        </row>
        <row r="142">
          <cell r="B142">
            <v>85.59</v>
          </cell>
          <cell r="C142">
            <v>3</v>
          </cell>
        </row>
        <row r="143">
          <cell r="B143">
            <v>85.6</v>
          </cell>
          <cell r="C143">
            <v>4</v>
          </cell>
        </row>
        <row r="144">
          <cell r="B144">
            <v>85.69</v>
          </cell>
          <cell r="C144">
            <v>4</v>
          </cell>
        </row>
        <row r="145">
          <cell r="B145">
            <v>85.83</v>
          </cell>
          <cell r="C145">
            <v>4</v>
          </cell>
        </row>
        <row r="146">
          <cell r="B146">
            <v>85.91</v>
          </cell>
          <cell r="C146">
            <v>4</v>
          </cell>
        </row>
        <row r="147">
          <cell r="B147">
            <v>85.95</v>
          </cell>
          <cell r="C147">
            <v>4</v>
          </cell>
        </row>
        <row r="148">
          <cell r="B148">
            <v>86</v>
          </cell>
          <cell r="C148">
            <v>4</v>
          </cell>
        </row>
        <row r="149">
          <cell r="B149">
            <v>86.1</v>
          </cell>
          <cell r="C149">
            <v>4</v>
          </cell>
        </row>
        <row r="150">
          <cell r="B150">
            <v>86.15</v>
          </cell>
          <cell r="C150">
            <v>4</v>
          </cell>
        </row>
        <row r="151">
          <cell r="B151">
            <v>86.22</v>
          </cell>
          <cell r="C151">
            <v>5</v>
          </cell>
        </row>
        <row r="152">
          <cell r="B152">
            <v>86.35</v>
          </cell>
          <cell r="C152">
            <v>5</v>
          </cell>
        </row>
        <row r="153">
          <cell r="B153">
            <v>86.42</v>
          </cell>
          <cell r="C153">
            <v>5</v>
          </cell>
        </row>
        <row r="154">
          <cell r="B154">
            <v>86.49</v>
          </cell>
          <cell r="C154">
            <v>5</v>
          </cell>
        </row>
        <row r="155">
          <cell r="B155">
            <v>86.5</v>
          </cell>
          <cell r="C155">
            <v>5</v>
          </cell>
        </row>
        <row r="156">
          <cell r="B156">
            <v>86.51</v>
          </cell>
          <cell r="C156">
            <v>5</v>
          </cell>
        </row>
        <row r="157">
          <cell r="B157">
            <v>86.53</v>
          </cell>
          <cell r="C157">
            <v>5</v>
          </cell>
        </row>
        <row r="158">
          <cell r="B158">
            <v>86.53</v>
          </cell>
          <cell r="C158">
            <v>5</v>
          </cell>
        </row>
        <row r="159">
          <cell r="B159">
            <v>86.59</v>
          </cell>
          <cell r="C159">
            <v>5</v>
          </cell>
        </row>
        <row r="160">
          <cell r="B160">
            <v>86.62</v>
          </cell>
          <cell r="C160">
            <v>5</v>
          </cell>
        </row>
        <row r="161">
          <cell r="B161">
            <v>86.62</v>
          </cell>
          <cell r="C161">
            <v>5</v>
          </cell>
        </row>
        <row r="162">
          <cell r="B162">
            <v>86.62</v>
          </cell>
          <cell r="C162">
            <v>5</v>
          </cell>
        </row>
        <row r="163">
          <cell r="B163">
            <v>86.72</v>
          </cell>
          <cell r="C163">
            <v>5</v>
          </cell>
        </row>
        <row r="164">
          <cell r="B164">
            <v>86.76</v>
          </cell>
          <cell r="C164">
            <v>5</v>
          </cell>
        </row>
        <row r="165">
          <cell r="B165">
            <v>86.8</v>
          </cell>
          <cell r="C165">
            <v>5</v>
          </cell>
        </row>
        <row r="166">
          <cell r="B166">
            <v>86.81</v>
          </cell>
          <cell r="C166">
            <v>5</v>
          </cell>
        </row>
        <row r="167">
          <cell r="B167">
            <v>86.85</v>
          </cell>
          <cell r="C167">
            <v>5</v>
          </cell>
        </row>
        <row r="168">
          <cell r="B168">
            <v>86.87</v>
          </cell>
          <cell r="C168">
            <v>5</v>
          </cell>
        </row>
        <row r="169">
          <cell r="B169">
            <v>87.02</v>
          </cell>
          <cell r="C169">
            <v>5</v>
          </cell>
        </row>
        <row r="170">
          <cell r="B170">
            <v>87.06</v>
          </cell>
          <cell r="C170">
            <v>5</v>
          </cell>
        </row>
        <row r="171">
          <cell r="B171">
            <v>87.08</v>
          </cell>
          <cell r="C171">
            <v>5</v>
          </cell>
        </row>
        <row r="172">
          <cell r="B172">
            <v>87.12</v>
          </cell>
          <cell r="C172">
            <v>5</v>
          </cell>
        </row>
        <row r="173">
          <cell r="B173">
            <v>87.16</v>
          </cell>
          <cell r="C173">
            <v>5</v>
          </cell>
        </row>
        <row r="174">
          <cell r="B174">
            <v>87.17</v>
          </cell>
          <cell r="C174">
            <v>5</v>
          </cell>
        </row>
        <row r="175">
          <cell r="B175">
            <v>87.2</v>
          </cell>
          <cell r="C175">
            <v>5</v>
          </cell>
        </row>
        <row r="176">
          <cell r="B176">
            <v>87.24</v>
          </cell>
          <cell r="C176">
            <v>5</v>
          </cell>
        </row>
        <row r="177">
          <cell r="B177">
            <v>87.24</v>
          </cell>
          <cell r="C177">
            <v>5</v>
          </cell>
        </row>
        <row r="178">
          <cell r="B178">
            <v>87.35</v>
          </cell>
          <cell r="C178">
            <v>5</v>
          </cell>
        </row>
        <row r="179">
          <cell r="B179">
            <v>87.39</v>
          </cell>
          <cell r="C179">
            <v>5</v>
          </cell>
        </row>
        <row r="180">
          <cell r="B180">
            <v>87.43</v>
          </cell>
          <cell r="C180">
            <v>5</v>
          </cell>
        </row>
        <row r="181">
          <cell r="B181">
            <v>87.43</v>
          </cell>
          <cell r="C181">
            <v>5</v>
          </cell>
        </row>
        <row r="182">
          <cell r="B182">
            <v>87.46</v>
          </cell>
          <cell r="C182">
            <v>5</v>
          </cell>
        </row>
        <row r="183">
          <cell r="B183">
            <v>87.57</v>
          </cell>
          <cell r="C183">
            <v>5</v>
          </cell>
        </row>
        <row r="184">
          <cell r="B184">
            <v>87.6</v>
          </cell>
          <cell r="C184">
            <v>5</v>
          </cell>
        </row>
        <row r="185">
          <cell r="B185">
            <v>87.65</v>
          </cell>
          <cell r="C185">
            <v>5</v>
          </cell>
        </row>
        <row r="186">
          <cell r="B186">
            <v>87.71</v>
          </cell>
          <cell r="C186">
            <v>5</v>
          </cell>
        </row>
        <row r="187">
          <cell r="B187">
            <v>87.73</v>
          </cell>
          <cell r="C187">
            <v>5</v>
          </cell>
        </row>
        <row r="188">
          <cell r="B188">
            <v>87.76</v>
          </cell>
          <cell r="C188">
            <v>5</v>
          </cell>
        </row>
        <row r="189">
          <cell r="B189">
            <v>87.76</v>
          </cell>
          <cell r="C189">
            <v>5</v>
          </cell>
        </row>
        <row r="190">
          <cell r="B190">
            <v>87.79</v>
          </cell>
          <cell r="C190">
            <v>5</v>
          </cell>
        </row>
        <row r="191">
          <cell r="B191">
            <v>87.8</v>
          </cell>
          <cell r="C191">
            <v>5</v>
          </cell>
        </row>
        <row r="192">
          <cell r="B192">
            <v>87.81</v>
          </cell>
          <cell r="C192">
            <v>5</v>
          </cell>
        </row>
        <row r="193">
          <cell r="B193">
            <v>87.81</v>
          </cell>
          <cell r="C193">
            <v>5</v>
          </cell>
        </row>
        <row r="194">
          <cell r="B194">
            <v>87.82</v>
          </cell>
          <cell r="C194">
            <v>5</v>
          </cell>
        </row>
        <row r="195">
          <cell r="B195">
            <v>87.86</v>
          </cell>
          <cell r="C195">
            <v>5</v>
          </cell>
        </row>
        <row r="196">
          <cell r="B196">
            <v>87.87</v>
          </cell>
          <cell r="C196">
            <v>5</v>
          </cell>
        </row>
        <row r="197">
          <cell r="B197">
            <v>87.89</v>
          </cell>
          <cell r="C197">
            <v>5</v>
          </cell>
        </row>
        <row r="198">
          <cell r="B198">
            <v>87.92</v>
          </cell>
          <cell r="C198">
            <v>5</v>
          </cell>
        </row>
        <row r="199">
          <cell r="B199">
            <v>87.95</v>
          </cell>
          <cell r="C199">
            <v>5</v>
          </cell>
        </row>
        <row r="200">
          <cell r="B200">
            <v>88.1</v>
          </cell>
          <cell r="C200">
            <v>5</v>
          </cell>
        </row>
        <row r="201">
          <cell r="B201">
            <v>88.22</v>
          </cell>
          <cell r="C201">
            <v>5</v>
          </cell>
        </row>
        <row r="202">
          <cell r="B202">
            <v>88.3</v>
          </cell>
          <cell r="C202">
            <v>5</v>
          </cell>
        </row>
        <row r="203">
          <cell r="B203">
            <v>88.38</v>
          </cell>
          <cell r="C203">
            <v>5</v>
          </cell>
        </row>
        <row r="204">
          <cell r="B204">
            <v>88.45</v>
          </cell>
          <cell r="C204">
            <v>5</v>
          </cell>
        </row>
        <row r="205">
          <cell r="B205">
            <v>88.47</v>
          </cell>
          <cell r="C205">
            <v>5</v>
          </cell>
        </row>
        <row r="206">
          <cell r="B206">
            <v>88.5</v>
          </cell>
          <cell r="C206">
            <v>5</v>
          </cell>
        </row>
        <row r="207">
          <cell r="B207">
            <v>88.53</v>
          </cell>
          <cell r="C207">
            <v>5</v>
          </cell>
        </row>
        <row r="208">
          <cell r="B208">
            <v>88.57</v>
          </cell>
          <cell r="C208">
            <v>5</v>
          </cell>
        </row>
        <row r="209">
          <cell r="B209">
            <v>88.62</v>
          </cell>
          <cell r="C209">
            <v>5</v>
          </cell>
        </row>
        <row r="210">
          <cell r="B210">
            <v>88.69</v>
          </cell>
          <cell r="C210">
            <v>5</v>
          </cell>
        </row>
        <row r="211">
          <cell r="B211">
            <v>88.77</v>
          </cell>
          <cell r="C211">
            <v>5</v>
          </cell>
        </row>
        <row r="212">
          <cell r="B212">
            <v>88.78</v>
          </cell>
          <cell r="C212">
            <v>5</v>
          </cell>
        </row>
        <row r="213">
          <cell r="B213">
            <v>88.82</v>
          </cell>
          <cell r="C213">
            <v>5</v>
          </cell>
        </row>
        <row r="214">
          <cell r="B214">
            <v>88.86</v>
          </cell>
          <cell r="C214">
            <v>5</v>
          </cell>
        </row>
        <row r="215">
          <cell r="B215">
            <v>88.87</v>
          </cell>
          <cell r="C215">
            <v>5</v>
          </cell>
        </row>
        <row r="216">
          <cell r="B216">
            <v>88.87</v>
          </cell>
          <cell r="C216">
            <v>5</v>
          </cell>
        </row>
        <row r="217">
          <cell r="B217">
            <v>88.9</v>
          </cell>
          <cell r="C217">
            <v>5</v>
          </cell>
        </row>
        <row r="218">
          <cell r="B218">
            <v>88.9</v>
          </cell>
          <cell r="C218">
            <v>5</v>
          </cell>
        </row>
        <row r="219">
          <cell r="B219">
            <v>88.91</v>
          </cell>
          <cell r="C219">
            <v>5</v>
          </cell>
        </row>
        <row r="220">
          <cell r="B220">
            <v>88.94</v>
          </cell>
          <cell r="C220">
            <v>5</v>
          </cell>
        </row>
        <row r="221">
          <cell r="B221">
            <v>88.98</v>
          </cell>
          <cell r="C221">
            <v>5</v>
          </cell>
        </row>
        <row r="222">
          <cell r="B222">
            <v>89.05</v>
          </cell>
          <cell r="C222">
            <v>5</v>
          </cell>
        </row>
        <row r="223">
          <cell r="B223">
            <v>89.06</v>
          </cell>
          <cell r="C223">
            <v>5</v>
          </cell>
        </row>
        <row r="224">
          <cell r="B224">
            <v>89.1</v>
          </cell>
          <cell r="C224">
            <v>5</v>
          </cell>
        </row>
        <row r="225">
          <cell r="B225">
            <v>89.11</v>
          </cell>
          <cell r="C225">
            <v>5</v>
          </cell>
        </row>
        <row r="226">
          <cell r="B226">
            <v>89.14</v>
          </cell>
          <cell r="C226">
            <v>5</v>
          </cell>
        </row>
        <row r="227">
          <cell r="B227">
            <v>89.16</v>
          </cell>
          <cell r="C227">
            <v>5</v>
          </cell>
        </row>
        <row r="228">
          <cell r="B228">
            <v>89.18</v>
          </cell>
          <cell r="C228">
            <v>6</v>
          </cell>
        </row>
        <row r="229">
          <cell r="B229">
            <v>89.2</v>
          </cell>
          <cell r="C229">
            <v>6</v>
          </cell>
        </row>
        <row r="230">
          <cell r="B230">
            <v>89.2</v>
          </cell>
          <cell r="C230">
            <v>6</v>
          </cell>
        </row>
        <row r="231">
          <cell r="B231">
            <v>89.2</v>
          </cell>
          <cell r="C231">
            <v>6</v>
          </cell>
        </row>
        <row r="232">
          <cell r="B232">
            <v>89.21</v>
          </cell>
          <cell r="C232">
            <v>6</v>
          </cell>
        </row>
        <row r="233">
          <cell r="B233">
            <v>89.22</v>
          </cell>
          <cell r="C233">
            <v>6</v>
          </cell>
        </row>
        <row r="234">
          <cell r="B234">
            <v>89.27</v>
          </cell>
          <cell r="C234">
            <v>6</v>
          </cell>
        </row>
        <row r="235">
          <cell r="B235">
            <v>89.27</v>
          </cell>
          <cell r="C235">
            <v>6</v>
          </cell>
        </row>
        <row r="236">
          <cell r="B236">
            <v>89.28</v>
          </cell>
          <cell r="C236">
            <v>6</v>
          </cell>
        </row>
        <row r="237">
          <cell r="B237">
            <v>89.32</v>
          </cell>
          <cell r="C237">
            <v>6</v>
          </cell>
        </row>
        <row r="238">
          <cell r="B238">
            <v>89.32</v>
          </cell>
          <cell r="C238">
            <v>6</v>
          </cell>
        </row>
        <row r="239">
          <cell r="B239">
            <v>89.32</v>
          </cell>
          <cell r="C239">
            <v>6</v>
          </cell>
        </row>
        <row r="240">
          <cell r="B240">
            <v>89.34</v>
          </cell>
          <cell r="C240">
            <v>6</v>
          </cell>
        </row>
        <row r="241">
          <cell r="B241">
            <v>89.38</v>
          </cell>
          <cell r="C241">
            <v>6</v>
          </cell>
        </row>
        <row r="242">
          <cell r="B242">
            <v>89.42</v>
          </cell>
          <cell r="C242">
            <v>6</v>
          </cell>
        </row>
        <row r="243">
          <cell r="B243">
            <v>89.45</v>
          </cell>
          <cell r="C243">
            <v>6</v>
          </cell>
        </row>
        <row r="244">
          <cell r="B244">
            <v>89.52</v>
          </cell>
          <cell r="C244">
            <v>6</v>
          </cell>
        </row>
        <row r="245">
          <cell r="B245">
            <v>89.67</v>
          </cell>
          <cell r="C245">
            <v>6</v>
          </cell>
        </row>
        <row r="246">
          <cell r="B246">
            <v>89.84</v>
          </cell>
          <cell r="C246">
            <v>6</v>
          </cell>
        </row>
        <row r="247">
          <cell r="B247">
            <v>89.85</v>
          </cell>
          <cell r="C247">
            <v>6</v>
          </cell>
        </row>
        <row r="248">
          <cell r="B248">
            <v>89.86</v>
          </cell>
          <cell r="C248">
            <v>6</v>
          </cell>
        </row>
        <row r="249">
          <cell r="B249">
            <v>89.93</v>
          </cell>
          <cell r="C249">
            <v>6</v>
          </cell>
        </row>
        <row r="250">
          <cell r="B250">
            <v>89.99</v>
          </cell>
          <cell r="C250">
            <v>6</v>
          </cell>
        </row>
        <row r="251">
          <cell r="B251">
            <v>90.08</v>
          </cell>
          <cell r="C251">
            <v>6</v>
          </cell>
        </row>
        <row r="252">
          <cell r="B252">
            <v>90.12</v>
          </cell>
          <cell r="C252">
            <v>6</v>
          </cell>
        </row>
        <row r="253">
          <cell r="B253">
            <v>90.16</v>
          </cell>
          <cell r="C253">
            <v>6</v>
          </cell>
        </row>
        <row r="254">
          <cell r="B254">
            <v>90.16</v>
          </cell>
          <cell r="C254">
            <v>6</v>
          </cell>
        </row>
        <row r="255">
          <cell r="B255">
            <v>90.47</v>
          </cell>
          <cell r="C255">
            <v>6</v>
          </cell>
        </row>
        <row r="256">
          <cell r="B256">
            <v>90.72</v>
          </cell>
          <cell r="C256">
            <v>6</v>
          </cell>
        </row>
      </sheetData>
      <sheetData sheetId="19" refreshError="1"/>
      <sheetData sheetId="20" refreshError="1"/>
      <sheetData sheetId="21">
        <row r="20">
          <cell r="B20">
            <v>68.53</v>
          </cell>
          <cell r="C20">
            <v>-12</v>
          </cell>
        </row>
        <row r="21">
          <cell r="B21">
            <v>68.66</v>
          </cell>
          <cell r="C21">
            <v>-12</v>
          </cell>
        </row>
        <row r="22">
          <cell r="B22">
            <v>68.83</v>
          </cell>
          <cell r="C22">
            <v>-12</v>
          </cell>
        </row>
        <row r="23">
          <cell r="B23">
            <v>68.87</v>
          </cell>
          <cell r="C23">
            <v>-12</v>
          </cell>
        </row>
        <row r="24">
          <cell r="B24">
            <v>69.12</v>
          </cell>
          <cell r="C24">
            <v>-12</v>
          </cell>
        </row>
        <row r="25">
          <cell r="B25">
            <v>69.67</v>
          </cell>
          <cell r="C25">
            <v>-12</v>
          </cell>
        </row>
        <row r="26">
          <cell r="B26">
            <v>69.83</v>
          </cell>
          <cell r="C26">
            <v>-12</v>
          </cell>
        </row>
        <row r="27">
          <cell r="B27">
            <v>70.150000000000006</v>
          </cell>
          <cell r="C27">
            <v>-12</v>
          </cell>
        </row>
        <row r="28">
          <cell r="B28">
            <v>70.37</v>
          </cell>
          <cell r="C28">
            <v>-12</v>
          </cell>
        </row>
        <row r="29">
          <cell r="B29">
            <v>70.819999999999993</v>
          </cell>
          <cell r="C29">
            <v>-12</v>
          </cell>
        </row>
        <row r="30">
          <cell r="B30">
            <v>70.87</v>
          </cell>
          <cell r="C30">
            <v>-12</v>
          </cell>
        </row>
        <row r="31">
          <cell r="B31">
            <v>71.150000000000006</v>
          </cell>
          <cell r="C31">
            <v>-12</v>
          </cell>
        </row>
        <row r="32">
          <cell r="B32">
            <v>71.650000000000006</v>
          </cell>
          <cell r="C32">
            <v>-12</v>
          </cell>
        </row>
        <row r="33">
          <cell r="B33">
            <v>72.22</v>
          </cell>
          <cell r="C33">
            <v>-12</v>
          </cell>
        </row>
        <row r="34">
          <cell r="B34">
            <v>72.48</v>
          </cell>
          <cell r="C34">
            <v>-12</v>
          </cell>
        </row>
        <row r="35">
          <cell r="B35">
            <v>72.63</v>
          </cell>
          <cell r="C35">
            <v>-12</v>
          </cell>
        </row>
        <row r="36">
          <cell r="B36">
            <v>72.7</v>
          </cell>
          <cell r="C36">
            <v>-12</v>
          </cell>
        </row>
        <row r="37">
          <cell r="B37">
            <v>72.73</v>
          </cell>
          <cell r="C37">
            <v>-12</v>
          </cell>
        </row>
        <row r="38">
          <cell r="B38">
            <v>72.95</v>
          </cell>
          <cell r="C38">
            <v>-12</v>
          </cell>
        </row>
        <row r="39">
          <cell r="B39">
            <v>77.03</v>
          </cell>
          <cell r="C39">
            <v>3</v>
          </cell>
        </row>
        <row r="40">
          <cell r="B40">
            <v>77.2</v>
          </cell>
          <cell r="C40">
            <v>3</v>
          </cell>
        </row>
        <row r="41">
          <cell r="B41">
            <v>77.36</v>
          </cell>
          <cell r="C41">
            <v>3</v>
          </cell>
        </row>
        <row r="42">
          <cell r="B42">
            <v>77.56</v>
          </cell>
          <cell r="C42">
            <v>3</v>
          </cell>
        </row>
        <row r="43">
          <cell r="B43">
            <v>77.760000000000005</v>
          </cell>
          <cell r="C43">
            <v>3</v>
          </cell>
        </row>
        <row r="44">
          <cell r="B44">
            <v>77.77</v>
          </cell>
          <cell r="C44">
            <v>3</v>
          </cell>
        </row>
        <row r="45">
          <cell r="B45">
            <v>78.349999999999994</v>
          </cell>
          <cell r="C45">
            <v>3</v>
          </cell>
        </row>
        <row r="46">
          <cell r="B46">
            <v>78.489999999999995</v>
          </cell>
          <cell r="C46">
            <v>3</v>
          </cell>
        </row>
        <row r="47">
          <cell r="B47">
            <v>78.739999999999995</v>
          </cell>
          <cell r="C47">
            <v>3</v>
          </cell>
        </row>
        <row r="48">
          <cell r="B48">
            <v>78.81</v>
          </cell>
          <cell r="C48">
            <v>3</v>
          </cell>
        </row>
        <row r="49">
          <cell r="B49">
            <v>78.87</v>
          </cell>
          <cell r="C49">
            <v>3</v>
          </cell>
        </row>
        <row r="50">
          <cell r="B50">
            <v>78.930000000000007</v>
          </cell>
          <cell r="C50">
            <v>3</v>
          </cell>
        </row>
        <row r="51">
          <cell r="B51">
            <v>79.03</v>
          </cell>
          <cell r="C51">
            <v>3</v>
          </cell>
        </row>
        <row r="52">
          <cell r="B52">
            <v>79.12</v>
          </cell>
          <cell r="C52">
            <v>3</v>
          </cell>
        </row>
        <row r="53">
          <cell r="B53">
            <v>79.19</v>
          </cell>
          <cell r="C53">
            <v>3</v>
          </cell>
        </row>
        <row r="54">
          <cell r="B54">
            <v>79.2</v>
          </cell>
          <cell r="C54">
            <v>3</v>
          </cell>
        </row>
        <row r="55">
          <cell r="B55">
            <v>79.42</v>
          </cell>
          <cell r="C55">
            <v>3</v>
          </cell>
        </row>
        <row r="56">
          <cell r="B56">
            <v>79.61</v>
          </cell>
          <cell r="C56">
            <v>3</v>
          </cell>
        </row>
        <row r="57">
          <cell r="B57">
            <v>79.75</v>
          </cell>
          <cell r="C57">
            <v>3</v>
          </cell>
        </row>
        <row r="58">
          <cell r="B58">
            <v>79.89</v>
          </cell>
          <cell r="C58">
            <v>3</v>
          </cell>
        </row>
        <row r="59">
          <cell r="B59">
            <v>79.98</v>
          </cell>
          <cell r="C59">
            <v>3</v>
          </cell>
        </row>
        <row r="60">
          <cell r="B60">
            <v>80.099999999999994</v>
          </cell>
          <cell r="C60">
            <v>3</v>
          </cell>
        </row>
        <row r="61">
          <cell r="B61">
            <v>80.12</v>
          </cell>
          <cell r="C61">
            <v>3</v>
          </cell>
        </row>
        <row r="62">
          <cell r="B62">
            <v>80.260000000000005</v>
          </cell>
          <cell r="C62">
            <v>3</v>
          </cell>
        </row>
        <row r="63">
          <cell r="B63">
            <v>80.319999999999993</v>
          </cell>
          <cell r="C63">
            <v>3</v>
          </cell>
        </row>
        <row r="64">
          <cell r="B64">
            <v>80.33</v>
          </cell>
          <cell r="C64">
            <v>3</v>
          </cell>
        </row>
        <row r="65">
          <cell r="B65">
            <v>80.45</v>
          </cell>
          <cell r="C65">
            <v>3</v>
          </cell>
        </row>
        <row r="66">
          <cell r="B66">
            <v>80.47</v>
          </cell>
          <cell r="C66">
            <v>3</v>
          </cell>
        </row>
        <row r="67">
          <cell r="B67">
            <v>80.58</v>
          </cell>
          <cell r="C67">
            <v>3</v>
          </cell>
        </row>
        <row r="68">
          <cell r="B68">
            <v>80.59</v>
          </cell>
          <cell r="C68">
            <v>3</v>
          </cell>
        </row>
        <row r="69">
          <cell r="B69">
            <v>80.75</v>
          </cell>
          <cell r="C69">
            <v>3</v>
          </cell>
        </row>
        <row r="70">
          <cell r="B70">
            <v>80.760000000000005</v>
          </cell>
          <cell r="C70">
            <v>3</v>
          </cell>
        </row>
        <row r="71">
          <cell r="B71">
            <v>80.78</v>
          </cell>
          <cell r="C71">
            <v>3</v>
          </cell>
        </row>
        <row r="72">
          <cell r="B72">
            <v>80.78</v>
          </cell>
          <cell r="C72">
            <v>3</v>
          </cell>
        </row>
        <row r="73">
          <cell r="B73">
            <v>80.790000000000006</v>
          </cell>
          <cell r="C73">
            <v>3</v>
          </cell>
        </row>
        <row r="74">
          <cell r="B74">
            <v>80.83</v>
          </cell>
          <cell r="C74">
            <v>3</v>
          </cell>
        </row>
        <row r="75">
          <cell r="B75">
            <v>80.89</v>
          </cell>
          <cell r="C75">
            <v>3</v>
          </cell>
        </row>
        <row r="76">
          <cell r="B76">
            <v>80.92</v>
          </cell>
          <cell r="C76">
            <v>3</v>
          </cell>
        </row>
        <row r="77">
          <cell r="B77">
            <v>81.02</v>
          </cell>
          <cell r="C77">
            <v>3</v>
          </cell>
        </row>
        <row r="78">
          <cell r="B78">
            <v>81.08</v>
          </cell>
          <cell r="C78">
            <v>3</v>
          </cell>
        </row>
        <row r="79">
          <cell r="B79">
            <v>81.209999999999994</v>
          </cell>
          <cell r="C79">
            <v>3</v>
          </cell>
        </row>
        <row r="80">
          <cell r="B80">
            <v>81.209999999999994</v>
          </cell>
          <cell r="C80">
            <v>3</v>
          </cell>
        </row>
        <row r="81">
          <cell r="B81">
            <v>81.25</v>
          </cell>
          <cell r="C81">
            <v>3</v>
          </cell>
        </row>
        <row r="82">
          <cell r="B82">
            <v>81.319999999999993</v>
          </cell>
          <cell r="C82">
            <v>3</v>
          </cell>
        </row>
        <row r="83">
          <cell r="B83">
            <v>81.42</v>
          </cell>
          <cell r="C83">
            <v>3</v>
          </cell>
        </row>
        <row r="84">
          <cell r="B84">
            <v>81.459999999999994</v>
          </cell>
          <cell r="C84">
            <v>3</v>
          </cell>
        </row>
        <row r="85">
          <cell r="B85">
            <v>81.47</v>
          </cell>
          <cell r="C85">
            <v>3</v>
          </cell>
        </row>
        <row r="86">
          <cell r="B86">
            <v>81.540000000000006</v>
          </cell>
          <cell r="C86">
            <v>3</v>
          </cell>
        </row>
        <row r="87">
          <cell r="B87">
            <v>81.569999999999993</v>
          </cell>
          <cell r="C87">
            <v>3</v>
          </cell>
        </row>
        <row r="88">
          <cell r="B88">
            <v>81.599999999999994</v>
          </cell>
          <cell r="C88">
            <v>3</v>
          </cell>
        </row>
        <row r="89">
          <cell r="B89">
            <v>81.62</v>
          </cell>
          <cell r="C89">
            <v>3</v>
          </cell>
        </row>
        <row r="90">
          <cell r="B90">
            <v>81.709999999999994</v>
          </cell>
          <cell r="C90">
            <v>3</v>
          </cell>
        </row>
        <row r="91">
          <cell r="B91">
            <v>81.78</v>
          </cell>
          <cell r="C91">
            <v>3</v>
          </cell>
        </row>
        <row r="92">
          <cell r="B92">
            <v>81.790000000000006</v>
          </cell>
          <cell r="C92">
            <v>3</v>
          </cell>
        </row>
        <row r="93">
          <cell r="B93">
            <v>81.819999999999993</v>
          </cell>
          <cell r="C93">
            <v>3</v>
          </cell>
        </row>
        <row r="94">
          <cell r="B94">
            <v>81.84</v>
          </cell>
          <cell r="C94">
            <v>3</v>
          </cell>
        </row>
        <row r="95">
          <cell r="B95">
            <v>81.84</v>
          </cell>
          <cell r="C95">
            <v>3</v>
          </cell>
        </row>
        <row r="96">
          <cell r="B96">
            <v>81.94</v>
          </cell>
          <cell r="C96">
            <v>3</v>
          </cell>
        </row>
        <row r="97">
          <cell r="B97">
            <v>81.97</v>
          </cell>
          <cell r="C97">
            <v>3</v>
          </cell>
        </row>
        <row r="98">
          <cell r="B98">
            <v>82.03</v>
          </cell>
          <cell r="C98">
            <v>3</v>
          </cell>
        </row>
        <row r="99">
          <cell r="B99">
            <v>82.09</v>
          </cell>
          <cell r="C99">
            <v>3</v>
          </cell>
        </row>
        <row r="100">
          <cell r="B100">
            <v>82.14</v>
          </cell>
          <cell r="C100">
            <v>3</v>
          </cell>
        </row>
        <row r="101">
          <cell r="B101">
            <v>82.21</v>
          </cell>
          <cell r="C101">
            <v>3</v>
          </cell>
        </row>
        <row r="102">
          <cell r="B102">
            <v>82.3</v>
          </cell>
          <cell r="C102">
            <v>3</v>
          </cell>
        </row>
        <row r="103">
          <cell r="B103">
            <v>82.42</v>
          </cell>
          <cell r="C103">
            <v>3</v>
          </cell>
        </row>
        <row r="104">
          <cell r="B104">
            <v>82.58</v>
          </cell>
          <cell r="C104">
            <v>3</v>
          </cell>
        </row>
        <row r="105">
          <cell r="B105">
            <v>82.58</v>
          </cell>
          <cell r="C105">
            <v>3</v>
          </cell>
        </row>
        <row r="106">
          <cell r="B106">
            <v>82.64</v>
          </cell>
          <cell r="C106">
            <v>3</v>
          </cell>
        </row>
        <row r="107">
          <cell r="B107">
            <v>82.66</v>
          </cell>
          <cell r="C107">
            <v>3</v>
          </cell>
        </row>
        <row r="108">
          <cell r="B108">
            <v>82.7</v>
          </cell>
          <cell r="C108">
            <v>3</v>
          </cell>
        </row>
        <row r="109">
          <cell r="B109">
            <v>82.75</v>
          </cell>
          <cell r="C109">
            <v>3</v>
          </cell>
        </row>
        <row r="110">
          <cell r="B110">
            <v>82.75</v>
          </cell>
          <cell r="C110">
            <v>3</v>
          </cell>
        </row>
        <row r="111">
          <cell r="B111">
            <v>82.87</v>
          </cell>
          <cell r="C111">
            <v>3</v>
          </cell>
        </row>
        <row r="112">
          <cell r="B112">
            <v>82.92</v>
          </cell>
          <cell r="C112">
            <v>3</v>
          </cell>
        </row>
        <row r="113">
          <cell r="B113">
            <v>82.98</v>
          </cell>
          <cell r="C113">
            <v>3</v>
          </cell>
        </row>
        <row r="114">
          <cell r="B114">
            <v>83.04</v>
          </cell>
          <cell r="C114">
            <v>3</v>
          </cell>
        </row>
        <row r="115">
          <cell r="B115">
            <v>83.09</v>
          </cell>
          <cell r="C115">
            <v>3</v>
          </cell>
        </row>
        <row r="116">
          <cell r="B116">
            <v>83.25</v>
          </cell>
          <cell r="C116">
            <v>3</v>
          </cell>
        </row>
        <row r="117">
          <cell r="B117">
            <v>83.37</v>
          </cell>
          <cell r="C117">
            <v>3</v>
          </cell>
        </row>
        <row r="118">
          <cell r="B118">
            <v>83.4</v>
          </cell>
          <cell r="C118">
            <v>3</v>
          </cell>
        </row>
        <row r="119">
          <cell r="B119">
            <v>83.43</v>
          </cell>
          <cell r="C119">
            <v>3</v>
          </cell>
        </row>
        <row r="120">
          <cell r="B120">
            <v>83.5</v>
          </cell>
          <cell r="C120">
            <v>3</v>
          </cell>
        </row>
        <row r="121">
          <cell r="B121">
            <v>83.53</v>
          </cell>
          <cell r="C121">
            <v>3</v>
          </cell>
        </row>
        <row r="122">
          <cell r="B122">
            <v>83.53</v>
          </cell>
          <cell r="C122">
            <v>3</v>
          </cell>
        </row>
        <row r="123">
          <cell r="B123">
            <v>83.53</v>
          </cell>
          <cell r="C123">
            <v>3</v>
          </cell>
        </row>
        <row r="124">
          <cell r="B124">
            <v>83.6</v>
          </cell>
          <cell r="C124">
            <v>3</v>
          </cell>
        </row>
        <row r="125">
          <cell r="B125">
            <v>83.66</v>
          </cell>
          <cell r="C125">
            <v>3</v>
          </cell>
        </row>
        <row r="126">
          <cell r="B126">
            <v>83.66</v>
          </cell>
          <cell r="C126">
            <v>3</v>
          </cell>
        </row>
        <row r="127">
          <cell r="B127">
            <v>83.66</v>
          </cell>
          <cell r="C127">
            <v>3</v>
          </cell>
        </row>
        <row r="128">
          <cell r="B128">
            <v>83.7</v>
          </cell>
          <cell r="C128">
            <v>3</v>
          </cell>
        </row>
        <row r="129">
          <cell r="B129">
            <v>83.71</v>
          </cell>
          <cell r="C129">
            <v>3</v>
          </cell>
        </row>
        <row r="130">
          <cell r="B130">
            <v>83.8</v>
          </cell>
          <cell r="C130">
            <v>3</v>
          </cell>
        </row>
        <row r="131">
          <cell r="B131">
            <v>83.89</v>
          </cell>
          <cell r="C131">
            <v>3</v>
          </cell>
        </row>
        <row r="132">
          <cell r="B132">
            <v>84.05</v>
          </cell>
          <cell r="C132">
            <v>3</v>
          </cell>
        </row>
        <row r="133">
          <cell r="B133">
            <v>84.05</v>
          </cell>
          <cell r="C133">
            <v>3</v>
          </cell>
        </row>
        <row r="134">
          <cell r="B134">
            <v>84.18</v>
          </cell>
          <cell r="C134">
            <v>3</v>
          </cell>
        </row>
        <row r="135">
          <cell r="B135">
            <v>84.26</v>
          </cell>
          <cell r="C135">
            <v>3</v>
          </cell>
        </row>
        <row r="136">
          <cell r="B136">
            <v>84.33</v>
          </cell>
          <cell r="C136">
            <v>3</v>
          </cell>
        </row>
        <row r="137">
          <cell r="B137">
            <v>84.38</v>
          </cell>
          <cell r="C137">
            <v>3</v>
          </cell>
        </row>
        <row r="138">
          <cell r="B138">
            <v>84.43</v>
          </cell>
          <cell r="C138">
            <v>3</v>
          </cell>
        </row>
        <row r="139">
          <cell r="B139">
            <v>84.61</v>
          </cell>
          <cell r="C139">
            <v>3</v>
          </cell>
        </row>
        <row r="140">
          <cell r="B140">
            <v>84.66</v>
          </cell>
          <cell r="C140">
            <v>3</v>
          </cell>
        </row>
        <row r="141">
          <cell r="B141">
            <v>84.75</v>
          </cell>
          <cell r="C141">
            <v>3</v>
          </cell>
        </row>
        <row r="142">
          <cell r="B142">
            <v>84.75</v>
          </cell>
          <cell r="C142">
            <v>3</v>
          </cell>
        </row>
        <row r="143">
          <cell r="B143">
            <v>84.86</v>
          </cell>
          <cell r="C143">
            <v>3</v>
          </cell>
        </row>
        <row r="144">
          <cell r="B144">
            <v>84.86</v>
          </cell>
          <cell r="C144">
            <v>3</v>
          </cell>
        </row>
        <row r="145">
          <cell r="B145">
            <v>84.9</v>
          </cell>
          <cell r="C145">
            <v>3</v>
          </cell>
        </row>
        <row r="146">
          <cell r="B146">
            <v>84.93</v>
          </cell>
          <cell r="C146">
            <v>3</v>
          </cell>
        </row>
        <row r="147">
          <cell r="B147">
            <v>84.94</v>
          </cell>
          <cell r="C147">
            <v>3</v>
          </cell>
        </row>
        <row r="148">
          <cell r="B148">
            <v>84.94</v>
          </cell>
          <cell r="C148">
            <v>3</v>
          </cell>
        </row>
        <row r="149">
          <cell r="B149">
            <v>84.96</v>
          </cell>
          <cell r="C149">
            <v>3</v>
          </cell>
        </row>
        <row r="150">
          <cell r="B150">
            <v>84.96</v>
          </cell>
          <cell r="C150">
            <v>3</v>
          </cell>
        </row>
        <row r="151">
          <cell r="B151">
            <v>85.18</v>
          </cell>
          <cell r="C151">
            <v>3</v>
          </cell>
        </row>
        <row r="152">
          <cell r="B152">
            <v>85.2</v>
          </cell>
          <cell r="C152">
            <v>3</v>
          </cell>
        </row>
        <row r="153">
          <cell r="B153">
            <v>85.2</v>
          </cell>
          <cell r="C153">
            <v>3</v>
          </cell>
        </row>
        <row r="154">
          <cell r="B154">
            <v>85.21</v>
          </cell>
          <cell r="C154">
            <v>4</v>
          </cell>
        </row>
        <row r="155">
          <cell r="B155">
            <v>85.22</v>
          </cell>
          <cell r="C155">
            <v>4</v>
          </cell>
        </row>
        <row r="156">
          <cell r="B156">
            <v>85.23</v>
          </cell>
          <cell r="C156">
            <v>4</v>
          </cell>
        </row>
        <row r="157">
          <cell r="B157">
            <v>85.26</v>
          </cell>
          <cell r="C157">
            <v>4</v>
          </cell>
        </row>
        <row r="158">
          <cell r="B158">
            <v>85.29</v>
          </cell>
          <cell r="C158">
            <v>4</v>
          </cell>
        </row>
        <row r="159">
          <cell r="B159">
            <v>85.5</v>
          </cell>
          <cell r="C159">
            <v>4</v>
          </cell>
        </row>
        <row r="160">
          <cell r="B160">
            <v>85.51</v>
          </cell>
          <cell r="C160">
            <v>4</v>
          </cell>
        </row>
        <row r="161">
          <cell r="B161">
            <v>85.59</v>
          </cell>
          <cell r="C161">
            <v>4</v>
          </cell>
        </row>
        <row r="162">
          <cell r="B162">
            <v>85.59</v>
          </cell>
          <cell r="C162">
            <v>4</v>
          </cell>
        </row>
        <row r="163">
          <cell r="B163">
            <v>85.6</v>
          </cell>
          <cell r="C163">
            <v>4</v>
          </cell>
        </row>
        <row r="164">
          <cell r="B164">
            <v>85.69</v>
          </cell>
          <cell r="C164">
            <v>4</v>
          </cell>
        </row>
        <row r="165">
          <cell r="B165">
            <v>85.83</v>
          </cell>
          <cell r="C165">
            <v>4</v>
          </cell>
        </row>
        <row r="166">
          <cell r="B166">
            <v>85.91</v>
          </cell>
          <cell r="C166">
            <v>4</v>
          </cell>
        </row>
        <row r="167">
          <cell r="B167">
            <v>85.95</v>
          </cell>
          <cell r="C167">
            <v>4</v>
          </cell>
        </row>
        <row r="168">
          <cell r="B168">
            <v>86</v>
          </cell>
          <cell r="C168">
            <v>4</v>
          </cell>
        </row>
        <row r="169">
          <cell r="B169">
            <v>86.1</v>
          </cell>
          <cell r="C169">
            <v>4</v>
          </cell>
        </row>
        <row r="170">
          <cell r="B170">
            <v>86.15</v>
          </cell>
          <cell r="C170">
            <v>4</v>
          </cell>
        </row>
        <row r="171">
          <cell r="B171">
            <v>86.22</v>
          </cell>
          <cell r="C171">
            <v>4</v>
          </cell>
        </row>
        <row r="172">
          <cell r="B172">
            <v>86.35</v>
          </cell>
          <cell r="C172">
            <v>4</v>
          </cell>
        </row>
        <row r="173">
          <cell r="B173">
            <v>86.42</v>
          </cell>
          <cell r="C173">
            <v>4</v>
          </cell>
        </row>
        <row r="174">
          <cell r="B174">
            <v>86.49</v>
          </cell>
          <cell r="C174">
            <v>4</v>
          </cell>
        </row>
        <row r="175">
          <cell r="B175">
            <v>86.5</v>
          </cell>
          <cell r="C175">
            <v>4</v>
          </cell>
        </row>
        <row r="176">
          <cell r="B176">
            <v>86.51</v>
          </cell>
          <cell r="C176">
            <v>4</v>
          </cell>
        </row>
        <row r="177">
          <cell r="B177">
            <v>86.53</v>
          </cell>
          <cell r="C177">
            <v>4</v>
          </cell>
        </row>
        <row r="178">
          <cell r="B178">
            <v>86.53</v>
          </cell>
          <cell r="C178">
            <v>4</v>
          </cell>
        </row>
        <row r="179">
          <cell r="B179">
            <v>86.55</v>
          </cell>
          <cell r="C179">
            <v>4</v>
          </cell>
        </row>
        <row r="180">
          <cell r="B180">
            <v>86.58</v>
          </cell>
          <cell r="C180">
            <v>4</v>
          </cell>
        </row>
        <row r="181">
          <cell r="B181">
            <v>86.59</v>
          </cell>
          <cell r="C181">
            <v>4</v>
          </cell>
        </row>
        <row r="182">
          <cell r="B182">
            <v>86.62</v>
          </cell>
          <cell r="C182">
            <v>4</v>
          </cell>
        </row>
        <row r="183">
          <cell r="B183">
            <v>86.62</v>
          </cell>
          <cell r="C183">
            <v>4</v>
          </cell>
        </row>
        <row r="184">
          <cell r="B184">
            <v>86.62</v>
          </cell>
          <cell r="C184">
            <v>4</v>
          </cell>
        </row>
        <row r="185">
          <cell r="B185">
            <v>86.7</v>
          </cell>
          <cell r="C185">
            <v>4</v>
          </cell>
        </row>
        <row r="186">
          <cell r="B186">
            <v>86.72</v>
          </cell>
          <cell r="C186">
            <v>4</v>
          </cell>
        </row>
        <row r="187">
          <cell r="B187">
            <v>86.76</v>
          </cell>
          <cell r="C187">
            <v>4</v>
          </cell>
        </row>
        <row r="188">
          <cell r="B188">
            <v>86.8</v>
          </cell>
          <cell r="C188">
            <v>4</v>
          </cell>
        </row>
        <row r="189">
          <cell r="B189">
            <v>86.81</v>
          </cell>
          <cell r="C189">
            <v>4</v>
          </cell>
        </row>
        <row r="190">
          <cell r="B190">
            <v>86.85</v>
          </cell>
          <cell r="C190">
            <v>4</v>
          </cell>
        </row>
        <row r="191">
          <cell r="B191">
            <v>86.87</v>
          </cell>
          <cell r="C191">
            <v>4</v>
          </cell>
        </row>
        <row r="192">
          <cell r="B192">
            <v>87.02</v>
          </cell>
          <cell r="C192">
            <v>4</v>
          </cell>
        </row>
        <row r="193">
          <cell r="B193">
            <v>87.06</v>
          </cell>
          <cell r="C193">
            <v>4</v>
          </cell>
        </row>
        <row r="194">
          <cell r="B194">
            <v>87.08</v>
          </cell>
          <cell r="C194">
            <v>4</v>
          </cell>
        </row>
        <row r="195">
          <cell r="B195">
            <v>87.12</v>
          </cell>
          <cell r="C195">
            <v>4</v>
          </cell>
        </row>
        <row r="196">
          <cell r="B196">
            <v>87.16</v>
          </cell>
          <cell r="C196">
            <v>4</v>
          </cell>
        </row>
        <row r="197">
          <cell r="B197">
            <v>87.17</v>
          </cell>
          <cell r="C197">
            <v>4</v>
          </cell>
        </row>
        <row r="198">
          <cell r="B198">
            <v>87.2</v>
          </cell>
          <cell r="C198">
            <v>4</v>
          </cell>
        </row>
        <row r="199">
          <cell r="B199">
            <v>87.24</v>
          </cell>
          <cell r="C199">
            <v>5</v>
          </cell>
        </row>
        <row r="200">
          <cell r="B200">
            <v>87.24</v>
          </cell>
          <cell r="C200">
            <v>5</v>
          </cell>
        </row>
        <row r="201">
          <cell r="B201">
            <v>87.35</v>
          </cell>
          <cell r="C201">
            <v>5</v>
          </cell>
        </row>
        <row r="202">
          <cell r="B202">
            <v>87.38</v>
          </cell>
          <cell r="C202">
            <v>5</v>
          </cell>
        </row>
        <row r="203">
          <cell r="B203">
            <v>87.39</v>
          </cell>
          <cell r="C203">
            <v>5</v>
          </cell>
        </row>
        <row r="204">
          <cell r="B204">
            <v>87.43</v>
          </cell>
          <cell r="C204">
            <v>5</v>
          </cell>
        </row>
        <row r="205">
          <cell r="B205">
            <v>87.43</v>
          </cell>
          <cell r="C205">
            <v>5</v>
          </cell>
        </row>
        <row r="206">
          <cell r="B206">
            <v>87.46</v>
          </cell>
          <cell r="C206">
            <v>5</v>
          </cell>
        </row>
        <row r="207">
          <cell r="B207">
            <v>87.54</v>
          </cell>
          <cell r="C207">
            <v>5</v>
          </cell>
        </row>
        <row r="208">
          <cell r="B208">
            <v>87.57</v>
          </cell>
          <cell r="C208">
            <v>5</v>
          </cell>
        </row>
        <row r="209">
          <cell r="B209">
            <v>87.6</v>
          </cell>
          <cell r="C209">
            <v>5</v>
          </cell>
        </row>
        <row r="210">
          <cell r="B210">
            <v>87.65</v>
          </cell>
          <cell r="C210">
            <v>5</v>
          </cell>
        </row>
        <row r="211">
          <cell r="B211">
            <v>87.71</v>
          </cell>
          <cell r="C211">
            <v>5</v>
          </cell>
        </row>
        <row r="212">
          <cell r="B212">
            <v>87.73</v>
          </cell>
          <cell r="C212">
            <v>5</v>
          </cell>
        </row>
        <row r="213">
          <cell r="B213">
            <v>87.76</v>
          </cell>
          <cell r="C213">
            <v>5</v>
          </cell>
        </row>
        <row r="214">
          <cell r="B214">
            <v>87.76</v>
          </cell>
          <cell r="C214">
            <v>5</v>
          </cell>
        </row>
        <row r="215">
          <cell r="B215">
            <v>87.79</v>
          </cell>
          <cell r="C215">
            <v>5</v>
          </cell>
        </row>
        <row r="216">
          <cell r="B216">
            <v>87.8</v>
          </cell>
          <cell r="C216">
            <v>5</v>
          </cell>
        </row>
        <row r="217">
          <cell r="B217">
            <v>87.81</v>
          </cell>
          <cell r="C217">
            <v>5</v>
          </cell>
        </row>
        <row r="218">
          <cell r="B218">
            <v>87.81</v>
          </cell>
          <cell r="C218">
            <v>5</v>
          </cell>
        </row>
        <row r="219">
          <cell r="B219">
            <v>87.82</v>
          </cell>
          <cell r="C219">
            <v>5</v>
          </cell>
        </row>
        <row r="220">
          <cell r="B220">
            <v>87.86</v>
          </cell>
          <cell r="C220">
            <v>5</v>
          </cell>
        </row>
        <row r="221">
          <cell r="B221">
            <v>87.87</v>
          </cell>
          <cell r="C221">
            <v>5</v>
          </cell>
        </row>
        <row r="222">
          <cell r="B222">
            <v>87.89</v>
          </cell>
          <cell r="C222">
            <v>5</v>
          </cell>
        </row>
        <row r="223">
          <cell r="B223">
            <v>87.92</v>
          </cell>
          <cell r="C223">
            <v>5</v>
          </cell>
        </row>
        <row r="224">
          <cell r="B224">
            <v>87.95</v>
          </cell>
          <cell r="C224">
            <v>5</v>
          </cell>
        </row>
        <row r="225">
          <cell r="B225">
            <v>88.04</v>
          </cell>
          <cell r="C225">
            <v>5</v>
          </cell>
        </row>
        <row r="226">
          <cell r="B226">
            <v>88.1</v>
          </cell>
          <cell r="C226">
            <v>5</v>
          </cell>
        </row>
        <row r="227">
          <cell r="B227">
            <v>88.16</v>
          </cell>
          <cell r="C227">
            <v>5</v>
          </cell>
        </row>
        <row r="228">
          <cell r="B228">
            <v>88.22</v>
          </cell>
          <cell r="C228">
            <v>5</v>
          </cell>
        </row>
        <row r="229">
          <cell r="B229">
            <v>88.3</v>
          </cell>
          <cell r="C229">
            <v>5</v>
          </cell>
        </row>
        <row r="230">
          <cell r="B230">
            <v>88.38</v>
          </cell>
          <cell r="C230">
            <v>5</v>
          </cell>
        </row>
        <row r="231">
          <cell r="B231">
            <v>88.45</v>
          </cell>
          <cell r="C231">
            <v>5</v>
          </cell>
        </row>
        <row r="232">
          <cell r="B232">
            <v>88.47</v>
          </cell>
          <cell r="C232">
            <v>5</v>
          </cell>
        </row>
        <row r="233">
          <cell r="B233">
            <v>88.5</v>
          </cell>
          <cell r="C233">
            <v>5</v>
          </cell>
        </row>
        <row r="234">
          <cell r="B234">
            <v>88.53</v>
          </cell>
          <cell r="C234">
            <v>5</v>
          </cell>
        </row>
        <row r="235">
          <cell r="B235">
            <v>88.57</v>
          </cell>
          <cell r="C235">
            <v>5</v>
          </cell>
        </row>
        <row r="236">
          <cell r="B236">
            <v>88.62</v>
          </cell>
          <cell r="C236">
            <v>5</v>
          </cell>
        </row>
        <row r="237">
          <cell r="B237">
            <v>88.69</v>
          </cell>
          <cell r="C237">
            <v>5</v>
          </cell>
        </row>
        <row r="238">
          <cell r="B238">
            <v>88.77</v>
          </cell>
          <cell r="C238">
            <v>5</v>
          </cell>
        </row>
        <row r="239">
          <cell r="B239">
            <v>88.78</v>
          </cell>
          <cell r="C239">
            <v>5</v>
          </cell>
        </row>
        <row r="240">
          <cell r="B240">
            <v>88.82</v>
          </cell>
          <cell r="C240">
            <v>5</v>
          </cell>
        </row>
        <row r="241">
          <cell r="B241">
            <v>88.86</v>
          </cell>
          <cell r="C241">
            <v>5</v>
          </cell>
        </row>
        <row r="242">
          <cell r="B242">
            <v>88.87</v>
          </cell>
          <cell r="C242">
            <v>5</v>
          </cell>
        </row>
        <row r="243">
          <cell r="B243">
            <v>88.87</v>
          </cell>
          <cell r="C243">
            <v>5</v>
          </cell>
        </row>
        <row r="244">
          <cell r="B244">
            <v>88.9</v>
          </cell>
          <cell r="C244">
            <v>5</v>
          </cell>
        </row>
        <row r="245">
          <cell r="B245">
            <v>88.9</v>
          </cell>
          <cell r="C245">
            <v>5</v>
          </cell>
        </row>
        <row r="246">
          <cell r="B246">
            <v>88.91</v>
          </cell>
          <cell r="C246">
            <v>5</v>
          </cell>
        </row>
        <row r="247">
          <cell r="B247">
            <v>88.94</v>
          </cell>
          <cell r="C247">
            <v>5</v>
          </cell>
        </row>
        <row r="248">
          <cell r="B248">
            <v>88.98</v>
          </cell>
          <cell r="C248">
            <v>5</v>
          </cell>
        </row>
        <row r="249">
          <cell r="B249">
            <v>89.05</v>
          </cell>
          <cell r="C249">
            <v>5</v>
          </cell>
        </row>
        <row r="250">
          <cell r="B250">
            <v>89.06</v>
          </cell>
          <cell r="C250">
            <v>5</v>
          </cell>
        </row>
        <row r="251">
          <cell r="B251">
            <v>89.1</v>
          </cell>
          <cell r="C251">
            <v>5</v>
          </cell>
        </row>
        <row r="252">
          <cell r="B252">
            <v>89.11</v>
          </cell>
          <cell r="C252">
            <v>5</v>
          </cell>
        </row>
        <row r="253">
          <cell r="B253">
            <v>89.14</v>
          </cell>
          <cell r="C253">
            <v>5</v>
          </cell>
        </row>
        <row r="254">
          <cell r="B254">
            <v>89.16</v>
          </cell>
          <cell r="C254">
            <v>5</v>
          </cell>
        </row>
        <row r="255">
          <cell r="B255">
            <v>89.2</v>
          </cell>
          <cell r="C255">
            <v>5</v>
          </cell>
        </row>
        <row r="256">
          <cell r="B256">
            <v>89.2</v>
          </cell>
          <cell r="C256">
            <v>5</v>
          </cell>
        </row>
        <row r="257">
          <cell r="B257">
            <v>89.2</v>
          </cell>
          <cell r="C257">
            <v>5</v>
          </cell>
        </row>
        <row r="258">
          <cell r="B258">
            <v>89.21</v>
          </cell>
          <cell r="C258">
            <v>5</v>
          </cell>
        </row>
        <row r="259">
          <cell r="B259">
            <v>89.22</v>
          </cell>
          <cell r="C259">
            <v>5</v>
          </cell>
        </row>
        <row r="260">
          <cell r="B260">
            <v>89.27</v>
          </cell>
          <cell r="C260">
            <v>5</v>
          </cell>
        </row>
        <row r="261">
          <cell r="B261">
            <v>89.27</v>
          </cell>
          <cell r="C261">
            <v>5</v>
          </cell>
        </row>
        <row r="262">
          <cell r="B262">
            <v>89.28</v>
          </cell>
          <cell r="C262">
            <v>5</v>
          </cell>
        </row>
        <row r="263">
          <cell r="B263">
            <v>89.32</v>
          </cell>
          <cell r="C263">
            <v>5</v>
          </cell>
        </row>
        <row r="264">
          <cell r="B264">
            <v>89.32</v>
          </cell>
          <cell r="C264">
            <v>5</v>
          </cell>
        </row>
        <row r="265">
          <cell r="B265">
            <v>89.32</v>
          </cell>
          <cell r="C265">
            <v>5</v>
          </cell>
        </row>
        <row r="266">
          <cell r="B266">
            <v>89.34</v>
          </cell>
          <cell r="C266">
            <v>5</v>
          </cell>
        </row>
        <row r="267">
          <cell r="B267">
            <v>89.38</v>
          </cell>
          <cell r="C267">
            <v>5</v>
          </cell>
        </row>
        <row r="268">
          <cell r="B268">
            <v>89.39</v>
          </cell>
          <cell r="C268">
            <v>5</v>
          </cell>
        </row>
        <row r="269">
          <cell r="B269">
            <v>89.42</v>
          </cell>
          <cell r="C269">
            <v>5</v>
          </cell>
        </row>
        <row r="270">
          <cell r="B270">
            <v>89.45</v>
          </cell>
          <cell r="C270">
            <v>5</v>
          </cell>
        </row>
        <row r="271">
          <cell r="B271">
            <v>89.52</v>
          </cell>
          <cell r="C271">
            <v>5</v>
          </cell>
        </row>
        <row r="272">
          <cell r="B272">
            <v>89.67</v>
          </cell>
          <cell r="C272">
            <v>5</v>
          </cell>
        </row>
        <row r="273">
          <cell r="B273">
            <v>89.69</v>
          </cell>
          <cell r="C273">
            <v>5</v>
          </cell>
        </row>
        <row r="274">
          <cell r="B274">
            <v>89.84</v>
          </cell>
          <cell r="C274">
            <v>5</v>
          </cell>
        </row>
        <row r="275">
          <cell r="B275">
            <v>89.85</v>
          </cell>
          <cell r="C275">
            <v>5</v>
          </cell>
        </row>
        <row r="276">
          <cell r="B276">
            <v>89.86</v>
          </cell>
          <cell r="C276">
            <v>5</v>
          </cell>
        </row>
        <row r="277">
          <cell r="B277">
            <v>89.93</v>
          </cell>
          <cell r="C277">
            <v>5</v>
          </cell>
        </row>
        <row r="278">
          <cell r="B278">
            <v>89.95</v>
          </cell>
          <cell r="C278">
            <v>5</v>
          </cell>
        </row>
        <row r="279">
          <cell r="B279">
            <v>89.99</v>
          </cell>
          <cell r="C279">
            <v>5</v>
          </cell>
        </row>
        <row r="280">
          <cell r="B280">
            <v>90.08</v>
          </cell>
          <cell r="C280">
            <v>5</v>
          </cell>
        </row>
        <row r="281">
          <cell r="B281">
            <v>90.12</v>
          </cell>
          <cell r="C281">
            <v>5</v>
          </cell>
        </row>
        <row r="282">
          <cell r="B282">
            <v>90.14</v>
          </cell>
          <cell r="C282">
            <v>5</v>
          </cell>
        </row>
        <row r="283">
          <cell r="B283">
            <v>90.16</v>
          </cell>
          <cell r="C283">
            <v>5</v>
          </cell>
        </row>
        <row r="284">
          <cell r="B284">
            <v>90.16</v>
          </cell>
          <cell r="C284">
            <v>5</v>
          </cell>
        </row>
        <row r="285">
          <cell r="B285">
            <v>90.22</v>
          </cell>
          <cell r="C285">
            <v>5</v>
          </cell>
        </row>
        <row r="286">
          <cell r="B286">
            <v>90.47</v>
          </cell>
          <cell r="C286">
            <v>5</v>
          </cell>
        </row>
        <row r="287">
          <cell r="B287">
            <v>90.72</v>
          </cell>
          <cell r="C287">
            <v>5</v>
          </cell>
        </row>
      </sheetData>
      <sheetData sheetId="22">
        <row r="20">
          <cell r="B20">
            <v>68.53</v>
          </cell>
          <cell r="C20">
            <v>43</v>
          </cell>
        </row>
        <row r="21">
          <cell r="B21">
            <v>68.66</v>
          </cell>
          <cell r="C21">
            <v>45</v>
          </cell>
        </row>
        <row r="22">
          <cell r="B22">
            <v>68.83</v>
          </cell>
          <cell r="C22">
            <v>45</v>
          </cell>
        </row>
        <row r="23">
          <cell r="B23">
            <v>68.87</v>
          </cell>
          <cell r="C23">
            <v>45</v>
          </cell>
        </row>
        <row r="24">
          <cell r="B24">
            <v>69.12</v>
          </cell>
          <cell r="C24">
            <v>45</v>
          </cell>
        </row>
        <row r="25">
          <cell r="B25">
            <v>69.67</v>
          </cell>
          <cell r="C25">
            <v>50</v>
          </cell>
        </row>
        <row r="26">
          <cell r="B26">
            <v>69.83</v>
          </cell>
          <cell r="C26">
            <v>52</v>
          </cell>
        </row>
        <row r="27">
          <cell r="B27">
            <v>70.150000000000006</v>
          </cell>
          <cell r="C27">
            <v>53</v>
          </cell>
        </row>
        <row r="28">
          <cell r="B28">
            <v>76.17</v>
          </cell>
          <cell r="C28">
            <v>54</v>
          </cell>
        </row>
        <row r="29">
          <cell r="B29">
            <v>76.430000000000007</v>
          </cell>
          <cell r="C29">
            <v>54</v>
          </cell>
        </row>
        <row r="30">
          <cell r="B30">
            <v>76.58</v>
          </cell>
          <cell r="C30">
            <v>54</v>
          </cell>
        </row>
        <row r="31">
          <cell r="B31">
            <v>76.650000000000006</v>
          </cell>
          <cell r="C31">
            <v>54</v>
          </cell>
        </row>
        <row r="32">
          <cell r="B32">
            <v>76.75</v>
          </cell>
          <cell r="C32">
            <v>54</v>
          </cell>
        </row>
        <row r="33">
          <cell r="B33">
            <v>76.94</v>
          </cell>
          <cell r="C33">
            <v>54</v>
          </cell>
        </row>
        <row r="34">
          <cell r="B34">
            <v>77.03</v>
          </cell>
          <cell r="C34">
            <v>54</v>
          </cell>
        </row>
        <row r="35">
          <cell r="B35">
            <v>77.2</v>
          </cell>
          <cell r="C35">
            <v>54</v>
          </cell>
        </row>
        <row r="36">
          <cell r="B36">
            <v>77.36</v>
          </cell>
          <cell r="C36">
            <v>54</v>
          </cell>
        </row>
        <row r="37">
          <cell r="B37">
            <v>77.56</v>
          </cell>
          <cell r="C37">
            <v>54</v>
          </cell>
        </row>
        <row r="38">
          <cell r="B38">
            <v>77.760000000000005</v>
          </cell>
          <cell r="C38">
            <v>54</v>
          </cell>
        </row>
        <row r="39">
          <cell r="B39">
            <v>77.77</v>
          </cell>
          <cell r="C39">
            <v>54</v>
          </cell>
        </row>
        <row r="40">
          <cell r="B40">
            <v>78.349999999999994</v>
          </cell>
          <cell r="C40">
            <v>54</v>
          </cell>
        </row>
        <row r="41">
          <cell r="B41">
            <v>78.489999999999995</v>
          </cell>
          <cell r="C41">
            <v>54</v>
          </cell>
        </row>
        <row r="42">
          <cell r="B42">
            <v>78.739999999999995</v>
          </cell>
          <cell r="C42">
            <v>54</v>
          </cell>
        </row>
        <row r="43">
          <cell r="B43">
            <v>78.81</v>
          </cell>
          <cell r="C43">
            <v>54</v>
          </cell>
        </row>
        <row r="44">
          <cell r="B44">
            <v>78.87</v>
          </cell>
          <cell r="C44">
            <v>54</v>
          </cell>
        </row>
        <row r="45">
          <cell r="B45">
            <v>78.930000000000007</v>
          </cell>
          <cell r="C45">
            <v>54</v>
          </cell>
        </row>
        <row r="46">
          <cell r="B46">
            <v>79.03</v>
          </cell>
          <cell r="C46">
            <v>54</v>
          </cell>
        </row>
        <row r="47">
          <cell r="B47">
            <v>79.12</v>
          </cell>
          <cell r="C47">
            <v>54</v>
          </cell>
        </row>
        <row r="48">
          <cell r="B48">
            <v>79.19</v>
          </cell>
          <cell r="C48">
            <v>54</v>
          </cell>
        </row>
        <row r="49">
          <cell r="B49">
            <v>79.2</v>
          </cell>
          <cell r="C49">
            <v>54</v>
          </cell>
        </row>
        <row r="50">
          <cell r="B50">
            <v>79.42</v>
          </cell>
          <cell r="C50">
            <v>54</v>
          </cell>
        </row>
        <row r="51">
          <cell r="B51">
            <v>79.61</v>
          </cell>
          <cell r="C51">
            <v>54</v>
          </cell>
        </row>
        <row r="52">
          <cell r="B52">
            <v>79.75</v>
          </cell>
          <cell r="C52">
            <v>54</v>
          </cell>
        </row>
        <row r="53">
          <cell r="B53">
            <v>79.89</v>
          </cell>
          <cell r="C53">
            <v>54</v>
          </cell>
        </row>
        <row r="54">
          <cell r="B54">
            <v>79.98</v>
          </cell>
          <cell r="C54">
            <v>54</v>
          </cell>
        </row>
        <row r="55">
          <cell r="B55">
            <v>83.53</v>
          </cell>
          <cell r="C55">
            <v>55</v>
          </cell>
        </row>
        <row r="56">
          <cell r="B56">
            <v>83.53</v>
          </cell>
          <cell r="C56">
            <v>55</v>
          </cell>
        </row>
        <row r="57">
          <cell r="B57">
            <v>83.6</v>
          </cell>
          <cell r="C57">
            <v>55</v>
          </cell>
        </row>
        <row r="58">
          <cell r="B58">
            <v>83.66</v>
          </cell>
          <cell r="C58">
            <v>55</v>
          </cell>
        </row>
        <row r="59">
          <cell r="B59">
            <v>83.66</v>
          </cell>
          <cell r="C59">
            <v>55</v>
          </cell>
        </row>
        <row r="60">
          <cell r="B60">
            <v>83.66</v>
          </cell>
          <cell r="C60">
            <v>55</v>
          </cell>
        </row>
        <row r="61">
          <cell r="B61">
            <v>83.7</v>
          </cell>
          <cell r="C61">
            <v>55</v>
          </cell>
        </row>
        <row r="62">
          <cell r="B62">
            <v>83.71</v>
          </cell>
          <cell r="C62">
            <v>55</v>
          </cell>
        </row>
        <row r="63">
          <cell r="B63">
            <v>83.8</v>
          </cell>
          <cell r="C63">
            <v>55</v>
          </cell>
        </row>
        <row r="64">
          <cell r="B64">
            <v>83.89</v>
          </cell>
          <cell r="C64">
            <v>55</v>
          </cell>
        </row>
        <row r="65">
          <cell r="B65">
            <v>84.05</v>
          </cell>
          <cell r="C65">
            <v>55</v>
          </cell>
        </row>
        <row r="66">
          <cell r="B66">
            <v>84.05</v>
          </cell>
          <cell r="C66">
            <v>55</v>
          </cell>
        </row>
        <row r="67">
          <cell r="B67">
            <v>84.18</v>
          </cell>
          <cell r="C67">
            <v>55</v>
          </cell>
        </row>
        <row r="68">
          <cell r="B68">
            <v>84.26</v>
          </cell>
          <cell r="C68">
            <v>55</v>
          </cell>
        </row>
        <row r="69">
          <cell r="B69">
            <v>84.33</v>
          </cell>
          <cell r="C69">
            <v>55</v>
          </cell>
        </row>
        <row r="70">
          <cell r="B70">
            <v>84.38</v>
          </cell>
          <cell r="C70">
            <v>55</v>
          </cell>
        </row>
        <row r="71">
          <cell r="B71">
            <v>84.43</v>
          </cell>
          <cell r="C71">
            <v>55</v>
          </cell>
        </row>
        <row r="72">
          <cell r="B72">
            <v>84.61</v>
          </cell>
          <cell r="C72">
            <v>55</v>
          </cell>
        </row>
        <row r="73">
          <cell r="B73">
            <v>84.66</v>
          </cell>
          <cell r="C73">
            <v>55</v>
          </cell>
        </row>
        <row r="74">
          <cell r="B74">
            <v>84.75</v>
          </cell>
          <cell r="C74">
            <v>55</v>
          </cell>
        </row>
        <row r="75">
          <cell r="B75">
            <v>84.75</v>
          </cell>
          <cell r="C75">
            <v>55</v>
          </cell>
        </row>
        <row r="76">
          <cell r="B76">
            <v>84.86</v>
          </cell>
          <cell r="C76">
            <v>55</v>
          </cell>
        </row>
        <row r="77">
          <cell r="B77">
            <v>84.86</v>
          </cell>
          <cell r="C77">
            <v>55</v>
          </cell>
        </row>
        <row r="78">
          <cell r="B78">
            <v>84.9</v>
          </cell>
          <cell r="C78">
            <v>55</v>
          </cell>
        </row>
        <row r="79">
          <cell r="B79">
            <v>84.93</v>
          </cell>
          <cell r="C79">
            <v>55</v>
          </cell>
        </row>
        <row r="80">
          <cell r="B80">
            <v>84.94</v>
          </cell>
          <cell r="C80">
            <v>55</v>
          </cell>
        </row>
        <row r="81">
          <cell r="B81">
            <v>84.94</v>
          </cell>
          <cell r="C81">
            <v>55</v>
          </cell>
        </row>
        <row r="82">
          <cell r="B82">
            <v>84.96</v>
          </cell>
          <cell r="C82">
            <v>55</v>
          </cell>
        </row>
        <row r="83">
          <cell r="B83">
            <v>84.96</v>
          </cell>
          <cell r="C83">
            <v>55</v>
          </cell>
        </row>
        <row r="84">
          <cell r="B84">
            <v>85.18</v>
          </cell>
          <cell r="C84">
            <v>55</v>
          </cell>
        </row>
        <row r="85">
          <cell r="B85">
            <v>85.2</v>
          </cell>
          <cell r="C85">
            <v>55</v>
          </cell>
        </row>
        <row r="86">
          <cell r="B86">
            <v>85.2</v>
          </cell>
          <cell r="C86">
            <v>55</v>
          </cell>
        </row>
        <row r="87">
          <cell r="B87">
            <v>85.21</v>
          </cell>
          <cell r="C87">
            <v>55</v>
          </cell>
        </row>
        <row r="88">
          <cell r="B88">
            <v>85.22</v>
          </cell>
          <cell r="C88">
            <v>55</v>
          </cell>
        </row>
        <row r="89">
          <cell r="B89">
            <v>85.23</v>
          </cell>
          <cell r="C89">
            <v>55</v>
          </cell>
        </row>
        <row r="90">
          <cell r="B90">
            <v>85.26</v>
          </cell>
          <cell r="C90">
            <v>55</v>
          </cell>
        </row>
        <row r="91">
          <cell r="B91">
            <v>85.29</v>
          </cell>
          <cell r="C91">
            <v>55</v>
          </cell>
        </row>
        <row r="92">
          <cell r="B92">
            <v>85.5</v>
          </cell>
          <cell r="C92">
            <v>55</v>
          </cell>
        </row>
        <row r="93">
          <cell r="B93">
            <v>85.51</v>
          </cell>
          <cell r="C93">
            <v>55</v>
          </cell>
        </row>
        <row r="94">
          <cell r="B94">
            <v>85.59</v>
          </cell>
          <cell r="C94">
            <v>55</v>
          </cell>
        </row>
        <row r="95">
          <cell r="B95">
            <v>85.59</v>
          </cell>
          <cell r="C95">
            <v>55</v>
          </cell>
        </row>
        <row r="96">
          <cell r="B96">
            <v>85.6</v>
          </cell>
          <cell r="C96">
            <v>55</v>
          </cell>
        </row>
        <row r="97">
          <cell r="B97">
            <v>85.69</v>
          </cell>
          <cell r="C97">
            <v>55</v>
          </cell>
        </row>
        <row r="98">
          <cell r="B98">
            <v>85.83</v>
          </cell>
          <cell r="C98">
            <v>55</v>
          </cell>
        </row>
        <row r="99">
          <cell r="B99">
            <v>85.91</v>
          </cell>
          <cell r="C99">
            <v>55</v>
          </cell>
        </row>
        <row r="100">
          <cell r="B100">
            <v>85.95</v>
          </cell>
          <cell r="C100">
            <v>55</v>
          </cell>
        </row>
        <row r="101">
          <cell r="B101">
            <v>90.08</v>
          </cell>
          <cell r="C101">
            <v>60</v>
          </cell>
        </row>
        <row r="102">
          <cell r="B102">
            <v>90.12</v>
          </cell>
          <cell r="C102">
            <v>60</v>
          </cell>
        </row>
        <row r="103">
          <cell r="B103">
            <v>90.14</v>
          </cell>
          <cell r="C103">
            <v>60</v>
          </cell>
        </row>
        <row r="104">
          <cell r="B104">
            <v>90.16</v>
          </cell>
          <cell r="C104">
            <v>60</v>
          </cell>
        </row>
        <row r="105">
          <cell r="B105">
            <v>90.16</v>
          </cell>
          <cell r="C105">
            <v>63</v>
          </cell>
        </row>
        <row r="106">
          <cell r="B106">
            <v>90.22</v>
          </cell>
          <cell r="C106">
            <v>63</v>
          </cell>
        </row>
        <row r="107">
          <cell r="B107">
            <v>90.47</v>
          </cell>
          <cell r="C107">
            <v>65</v>
          </cell>
        </row>
        <row r="108">
          <cell r="B108">
            <v>90.72</v>
          </cell>
          <cell r="C108">
            <v>67</v>
          </cell>
        </row>
      </sheetData>
      <sheetData sheetId="23">
        <row r="20">
          <cell r="B20">
            <v>83.04</v>
          </cell>
          <cell r="C20">
            <v>5</v>
          </cell>
        </row>
        <row r="21">
          <cell r="B21">
            <v>83.09</v>
          </cell>
          <cell r="C21">
            <v>5</v>
          </cell>
        </row>
        <row r="22">
          <cell r="B22">
            <v>83.25</v>
          </cell>
          <cell r="C22">
            <v>5</v>
          </cell>
        </row>
        <row r="23">
          <cell r="B23">
            <v>83.37</v>
          </cell>
          <cell r="C23">
            <v>5</v>
          </cell>
        </row>
        <row r="24">
          <cell r="B24">
            <v>83.4</v>
          </cell>
          <cell r="C24">
            <v>5</v>
          </cell>
        </row>
        <row r="25">
          <cell r="B25">
            <v>83.43</v>
          </cell>
          <cell r="C25">
            <v>5</v>
          </cell>
        </row>
        <row r="26">
          <cell r="B26">
            <v>83.5</v>
          </cell>
          <cell r="C26">
            <v>5</v>
          </cell>
        </row>
        <row r="27">
          <cell r="B27">
            <v>83.53</v>
          </cell>
          <cell r="C27">
            <v>5</v>
          </cell>
        </row>
        <row r="28">
          <cell r="B28">
            <v>83.53</v>
          </cell>
          <cell r="C28">
            <v>5</v>
          </cell>
        </row>
        <row r="29">
          <cell r="B29">
            <v>83.53</v>
          </cell>
          <cell r="C29">
            <v>5</v>
          </cell>
        </row>
        <row r="30">
          <cell r="B30">
            <v>83.6</v>
          </cell>
          <cell r="C30">
            <v>5</v>
          </cell>
        </row>
        <row r="31">
          <cell r="B31">
            <v>83.66</v>
          </cell>
          <cell r="C31">
            <v>5</v>
          </cell>
        </row>
        <row r="32">
          <cell r="B32">
            <v>83.66</v>
          </cell>
          <cell r="C32">
            <v>5</v>
          </cell>
        </row>
        <row r="33">
          <cell r="B33">
            <v>83.66</v>
          </cell>
          <cell r="C33">
            <v>5</v>
          </cell>
        </row>
        <row r="34">
          <cell r="B34">
            <v>83.7</v>
          </cell>
          <cell r="C34">
            <v>5</v>
          </cell>
        </row>
        <row r="35">
          <cell r="B35">
            <v>83.71</v>
          </cell>
          <cell r="C35">
            <v>5</v>
          </cell>
        </row>
        <row r="36">
          <cell r="B36">
            <v>83.8</v>
          </cell>
          <cell r="C36">
            <v>5</v>
          </cell>
        </row>
        <row r="37">
          <cell r="B37">
            <v>83.89</v>
          </cell>
          <cell r="C37">
            <v>5</v>
          </cell>
        </row>
        <row r="38">
          <cell r="B38">
            <v>84.05</v>
          </cell>
          <cell r="C38">
            <v>5</v>
          </cell>
        </row>
        <row r="39">
          <cell r="B39">
            <v>84.05</v>
          </cell>
          <cell r="C39">
            <v>5</v>
          </cell>
        </row>
        <row r="40">
          <cell r="B40">
            <v>84.18</v>
          </cell>
          <cell r="C40">
            <v>5</v>
          </cell>
        </row>
        <row r="41">
          <cell r="B41">
            <v>84.26</v>
          </cell>
          <cell r="C41">
            <v>5</v>
          </cell>
        </row>
        <row r="42">
          <cell r="B42">
            <v>84.33</v>
          </cell>
          <cell r="C42">
            <v>5</v>
          </cell>
        </row>
        <row r="43">
          <cell r="B43">
            <v>84.38</v>
          </cell>
          <cell r="C43">
            <v>5</v>
          </cell>
        </row>
        <row r="44">
          <cell r="B44">
            <v>84.43</v>
          </cell>
          <cell r="C44">
            <v>5</v>
          </cell>
        </row>
        <row r="45">
          <cell r="B45">
            <v>84.61</v>
          </cell>
          <cell r="C45">
            <v>5</v>
          </cell>
        </row>
        <row r="46">
          <cell r="B46">
            <v>84.66</v>
          </cell>
          <cell r="C46">
            <v>5</v>
          </cell>
        </row>
        <row r="47">
          <cell r="B47">
            <v>84.75</v>
          </cell>
          <cell r="C47">
            <v>5</v>
          </cell>
        </row>
        <row r="48">
          <cell r="B48">
            <v>84.75</v>
          </cell>
          <cell r="C48">
            <v>5</v>
          </cell>
        </row>
        <row r="49">
          <cell r="B49">
            <v>84.86</v>
          </cell>
          <cell r="C49">
            <v>5</v>
          </cell>
        </row>
        <row r="50">
          <cell r="B50">
            <v>84.86</v>
          </cell>
          <cell r="C50">
            <v>5</v>
          </cell>
        </row>
        <row r="51">
          <cell r="B51">
            <v>84.9</v>
          </cell>
          <cell r="C51">
            <v>5</v>
          </cell>
        </row>
        <row r="52">
          <cell r="B52">
            <v>84.93</v>
          </cell>
          <cell r="C52">
            <v>5</v>
          </cell>
        </row>
        <row r="53">
          <cell r="B53">
            <v>84.94</v>
          </cell>
          <cell r="C53">
            <v>5</v>
          </cell>
        </row>
        <row r="54">
          <cell r="B54">
            <v>84.94</v>
          </cell>
          <cell r="C54">
            <v>5</v>
          </cell>
        </row>
        <row r="55">
          <cell r="B55">
            <v>84.96</v>
          </cell>
          <cell r="C55">
            <v>5</v>
          </cell>
        </row>
        <row r="56">
          <cell r="B56">
            <v>84.96</v>
          </cell>
          <cell r="C56">
            <v>5</v>
          </cell>
        </row>
        <row r="57">
          <cell r="B57">
            <v>85.18</v>
          </cell>
          <cell r="C57">
            <v>5</v>
          </cell>
        </row>
        <row r="58">
          <cell r="B58">
            <v>85.2</v>
          </cell>
          <cell r="C58">
            <v>5</v>
          </cell>
        </row>
        <row r="59">
          <cell r="B59">
            <v>85.2</v>
          </cell>
          <cell r="C59">
            <v>5</v>
          </cell>
        </row>
        <row r="60">
          <cell r="B60">
            <v>85.21</v>
          </cell>
          <cell r="C60">
            <v>5</v>
          </cell>
        </row>
        <row r="61">
          <cell r="B61">
            <v>85.22</v>
          </cell>
          <cell r="C61">
            <v>5</v>
          </cell>
        </row>
        <row r="62">
          <cell r="B62">
            <v>85.23</v>
          </cell>
          <cell r="C62">
            <v>5</v>
          </cell>
        </row>
        <row r="63">
          <cell r="B63">
            <v>85.26</v>
          </cell>
          <cell r="C63">
            <v>5</v>
          </cell>
        </row>
        <row r="64">
          <cell r="B64">
            <v>85.29</v>
          </cell>
          <cell r="C64">
            <v>5</v>
          </cell>
        </row>
        <row r="65">
          <cell r="B65">
            <v>85.5</v>
          </cell>
          <cell r="C65">
            <v>5</v>
          </cell>
        </row>
        <row r="66">
          <cell r="B66">
            <v>85.51</v>
          </cell>
          <cell r="C66">
            <v>5</v>
          </cell>
        </row>
        <row r="67">
          <cell r="B67">
            <v>85.59</v>
          </cell>
          <cell r="C67">
            <v>5</v>
          </cell>
        </row>
        <row r="68">
          <cell r="B68">
            <v>85.59</v>
          </cell>
          <cell r="C68">
            <v>5</v>
          </cell>
        </row>
        <row r="69">
          <cell r="B69">
            <v>85.6</v>
          </cell>
          <cell r="C69">
            <v>5</v>
          </cell>
        </row>
        <row r="70">
          <cell r="B70">
            <v>85.69</v>
          </cell>
          <cell r="C70">
            <v>5</v>
          </cell>
        </row>
        <row r="71">
          <cell r="B71">
            <v>85.83</v>
          </cell>
          <cell r="C71">
            <v>5</v>
          </cell>
        </row>
        <row r="72">
          <cell r="B72">
            <v>85.91</v>
          </cell>
          <cell r="C72">
            <v>5</v>
          </cell>
        </row>
        <row r="73">
          <cell r="B73">
            <v>85.95</v>
          </cell>
          <cell r="C73">
            <v>5</v>
          </cell>
        </row>
        <row r="74">
          <cell r="B74">
            <v>86</v>
          </cell>
          <cell r="C74">
            <v>5</v>
          </cell>
        </row>
        <row r="75">
          <cell r="B75">
            <v>86.1</v>
          </cell>
          <cell r="C75">
            <v>5</v>
          </cell>
        </row>
        <row r="76">
          <cell r="B76">
            <v>86.15</v>
          </cell>
          <cell r="C76">
            <v>5</v>
          </cell>
        </row>
        <row r="77">
          <cell r="B77">
            <v>86.22</v>
          </cell>
          <cell r="C77">
            <v>5</v>
          </cell>
        </row>
        <row r="78">
          <cell r="B78">
            <v>86.35</v>
          </cell>
          <cell r="C78">
            <v>5</v>
          </cell>
        </row>
        <row r="79">
          <cell r="B79">
            <v>86.42</v>
          </cell>
          <cell r="C79">
            <v>5</v>
          </cell>
        </row>
        <row r="80">
          <cell r="B80">
            <v>86.49</v>
          </cell>
          <cell r="C80">
            <v>5</v>
          </cell>
        </row>
        <row r="81">
          <cell r="B81">
            <v>86.5</v>
          </cell>
          <cell r="C81">
            <v>5</v>
          </cell>
        </row>
        <row r="82">
          <cell r="B82">
            <v>86.51</v>
          </cell>
          <cell r="C82">
            <v>5</v>
          </cell>
        </row>
        <row r="83">
          <cell r="B83">
            <v>86.53</v>
          </cell>
          <cell r="C83">
            <v>5</v>
          </cell>
        </row>
        <row r="84">
          <cell r="B84">
            <v>86.53</v>
          </cell>
          <cell r="C84">
            <v>5</v>
          </cell>
        </row>
        <row r="85">
          <cell r="B85">
            <v>86.55</v>
          </cell>
          <cell r="C85">
            <v>5</v>
          </cell>
        </row>
        <row r="86">
          <cell r="B86">
            <v>86.58</v>
          </cell>
          <cell r="C86">
            <v>5</v>
          </cell>
        </row>
        <row r="87">
          <cell r="B87">
            <v>86.59</v>
          </cell>
          <cell r="C87">
            <v>5</v>
          </cell>
        </row>
        <row r="88">
          <cell r="B88">
            <v>86.62</v>
          </cell>
          <cell r="C88">
            <v>5</v>
          </cell>
        </row>
        <row r="89">
          <cell r="B89">
            <v>86.62</v>
          </cell>
          <cell r="C89">
            <v>5</v>
          </cell>
        </row>
        <row r="90">
          <cell r="B90">
            <v>86.62</v>
          </cell>
          <cell r="C90">
            <v>5</v>
          </cell>
        </row>
        <row r="91">
          <cell r="B91">
            <v>86.7</v>
          </cell>
          <cell r="C91">
            <v>5</v>
          </cell>
        </row>
        <row r="92">
          <cell r="B92">
            <v>86.72</v>
          </cell>
          <cell r="C92">
            <v>5</v>
          </cell>
        </row>
        <row r="93">
          <cell r="B93">
            <v>86.76</v>
          </cell>
          <cell r="C93">
            <v>5</v>
          </cell>
        </row>
        <row r="94">
          <cell r="B94">
            <v>86.8</v>
          </cell>
          <cell r="C94">
            <v>5</v>
          </cell>
        </row>
        <row r="95">
          <cell r="B95">
            <v>86.81</v>
          </cell>
          <cell r="C95">
            <v>5</v>
          </cell>
        </row>
        <row r="96">
          <cell r="B96">
            <v>86.85</v>
          </cell>
          <cell r="C96">
            <v>5</v>
          </cell>
        </row>
        <row r="97">
          <cell r="B97">
            <v>86.87</v>
          </cell>
          <cell r="C97">
            <v>5</v>
          </cell>
        </row>
        <row r="98">
          <cell r="B98">
            <v>89.38</v>
          </cell>
          <cell r="C98">
            <v>6</v>
          </cell>
        </row>
        <row r="99">
          <cell r="B99">
            <v>89.39</v>
          </cell>
          <cell r="C99">
            <v>7</v>
          </cell>
        </row>
        <row r="100">
          <cell r="B100">
            <v>89.42</v>
          </cell>
          <cell r="C100">
            <v>7</v>
          </cell>
        </row>
        <row r="101">
          <cell r="B101">
            <v>89.45</v>
          </cell>
          <cell r="C101">
            <v>7</v>
          </cell>
        </row>
        <row r="102">
          <cell r="B102">
            <v>89.52</v>
          </cell>
          <cell r="C102">
            <v>7</v>
          </cell>
        </row>
        <row r="103">
          <cell r="B103">
            <v>89.67</v>
          </cell>
          <cell r="C103">
            <v>7</v>
          </cell>
        </row>
        <row r="104">
          <cell r="B104">
            <v>89.69</v>
          </cell>
          <cell r="C104">
            <v>7</v>
          </cell>
        </row>
        <row r="105">
          <cell r="B105">
            <v>89.84</v>
          </cell>
          <cell r="C105">
            <v>7</v>
          </cell>
        </row>
        <row r="106">
          <cell r="B106">
            <v>89.85</v>
          </cell>
          <cell r="C106">
            <v>7</v>
          </cell>
        </row>
        <row r="107">
          <cell r="B107">
            <v>89.86</v>
          </cell>
          <cell r="C107">
            <v>7</v>
          </cell>
        </row>
        <row r="108">
          <cell r="B108">
            <v>89.93</v>
          </cell>
          <cell r="C108">
            <v>7</v>
          </cell>
        </row>
        <row r="109">
          <cell r="B109">
            <v>89.95</v>
          </cell>
          <cell r="C109">
            <v>7</v>
          </cell>
        </row>
        <row r="110">
          <cell r="B110">
            <v>89.99</v>
          </cell>
          <cell r="C110">
            <v>7</v>
          </cell>
        </row>
        <row r="111">
          <cell r="B111">
            <v>90.08</v>
          </cell>
          <cell r="C111">
            <v>7</v>
          </cell>
        </row>
        <row r="112">
          <cell r="B112">
            <v>90.12</v>
          </cell>
          <cell r="C112">
            <v>7</v>
          </cell>
        </row>
        <row r="113">
          <cell r="B113">
            <v>90.14</v>
          </cell>
          <cell r="C113">
            <v>7</v>
          </cell>
        </row>
        <row r="114">
          <cell r="B114">
            <v>90.16</v>
          </cell>
          <cell r="C114">
            <v>7</v>
          </cell>
        </row>
        <row r="115">
          <cell r="B115">
            <v>90.16</v>
          </cell>
          <cell r="C115">
            <v>7</v>
          </cell>
        </row>
        <row r="116">
          <cell r="B116">
            <v>90.22</v>
          </cell>
          <cell r="C116">
            <v>7</v>
          </cell>
        </row>
        <row r="117">
          <cell r="B117">
            <v>90.47</v>
          </cell>
          <cell r="C117">
            <v>7</v>
          </cell>
        </row>
        <row r="118">
          <cell r="B118">
            <v>90.72</v>
          </cell>
          <cell r="C118">
            <v>8</v>
          </cell>
        </row>
      </sheetData>
      <sheetData sheetId="24">
        <row r="20">
          <cell r="B20">
            <v>80.099999999999994</v>
          </cell>
          <cell r="C20">
            <v>-3</v>
          </cell>
        </row>
        <row r="21">
          <cell r="B21">
            <v>80.12</v>
          </cell>
          <cell r="C21">
            <v>-3</v>
          </cell>
        </row>
        <row r="22">
          <cell r="B22">
            <v>80.260000000000005</v>
          </cell>
          <cell r="C22">
            <v>-3</v>
          </cell>
        </row>
        <row r="23">
          <cell r="B23">
            <v>80.319999999999993</v>
          </cell>
          <cell r="C23">
            <v>-3</v>
          </cell>
        </row>
        <row r="24">
          <cell r="B24">
            <v>80.33</v>
          </cell>
          <cell r="C24">
            <v>-3</v>
          </cell>
        </row>
        <row r="25">
          <cell r="B25">
            <v>80.45</v>
          </cell>
          <cell r="C25">
            <v>-3</v>
          </cell>
        </row>
        <row r="26">
          <cell r="B26">
            <v>80.47</v>
          </cell>
          <cell r="C26">
            <v>-3</v>
          </cell>
        </row>
        <row r="27">
          <cell r="B27">
            <v>80.58</v>
          </cell>
          <cell r="C27">
            <v>-3</v>
          </cell>
        </row>
        <row r="28">
          <cell r="B28">
            <v>80.59</v>
          </cell>
          <cell r="C28">
            <v>-3</v>
          </cell>
        </row>
        <row r="29">
          <cell r="B29">
            <v>80.75</v>
          </cell>
          <cell r="C29">
            <v>-3</v>
          </cell>
        </row>
        <row r="30">
          <cell r="B30">
            <v>80.760000000000005</v>
          </cell>
          <cell r="C30">
            <v>-3</v>
          </cell>
        </row>
        <row r="31">
          <cell r="B31">
            <v>80.78</v>
          </cell>
          <cell r="C31">
            <v>-3</v>
          </cell>
        </row>
        <row r="32">
          <cell r="B32">
            <v>80.78</v>
          </cell>
          <cell r="C32">
            <v>-3</v>
          </cell>
        </row>
        <row r="33">
          <cell r="B33">
            <v>80.790000000000006</v>
          </cell>
          <cell r="C33">
            <v>-3</v>
          </cell>
        </row>
        <row r="34">
          <cell r="B34">
            <v>80.83</v>
          </cell>
          <cell r="C34">
            <v>-3</v>
          </cell>
        </row>
        <row r="35">
          <cell r="B35">
            <v>80.89</v>
          </cell>
          <cell r="C35">
            <v>-3</v>
          </cell>
        </row>
        <row r="36">
          <cell r="B36">
            <v>80.92</v>
          </cell>
          <cell r="C36">
            <v>-3</v>
          </cell>
        </row>
        <row r="37">
          <cell r="B37">
            <v>81.02</v>
          </cell>
          <cell r="C37">
            <v>-3</v>
          </cell>
        </row>
        <row r="38">
          <cell r="B38">
            <v>81.08</v>
          </cell>
          <cell r="C38">
            <v>-3</v>
          </cell>
        </row>
        <row r="39">
          <cell r="B39">
            <v>81.209999999999994</v>
          </cell>
          <cell r="C39">
            <v>-3</v>
          </cell>
        </row>
        <row r="40">
          <cell r="B40">
            <v>81.209999999999994</v>
          </cell>
          <cell r="C40">
            <v>-3</v>
          </cell>
        </row>
        <row r="41">
          <cell r="B41">
            <v>81.25</v>
          </cell>
          <cell r="C41">
            <v>-3</v>
          </cell>
        </row>
        <row r="42">
          <cell r="B42">
            <v>81.319999999999993</v>
          </cell>
          <cell r="C42">
            <v>-3</v>
          </cell>
        </row>
        <row r="43">
          <cell r="B43">
            <v>81.42</v>
          </cell>
          <cell r="C43">
            <v>-3</v>
          </cell>
        </row>
        <row r="44">
          <cell r="B44">
            <v>81.459999999999994</v>
          </cell>
          <cell r="C44">
            <v>-3</v>
          </cell>
        </row>
        <row r="45">
          <cell r="B45">
            <v>81.47</v>
          </cell>
          <cell r="C45">
            <v>-3</v>
          </cell>
        </row>
        <row r="46">
          <cell r="B46">
            <v>81.540000000000006</v>
          </cell>
          <cell r="C46">
            <v>-3</v>
          </cell>
        </row>
        <row r="47">
          <cell r="B47">
            <v>81.569999999999993</v>
          </cell>
          <cell r="C47">
            <v>-3</v>
          </cell>
        </row>
        <row r="48">
          <cell r="B48">
            <v>81.599999999999994</v>
          </cell>
          <cell r="C48">
            <v>-3</v>
          </cell>
        </row>
        <row r="49">
          <cell r="B49">
            <v>81.62</v>
          </cell>
          <cell r="C49">
            <v>-3</v>
          </cell>
        </row>
        <row r="50">
          <cell r="B50">
            <v>81.709999999999994</v>
          </cell>
          <cell r="C50">
            <v>-3</v>
          </cell>
        </row>
        <row r="51">
          <cell r="B51">
            <v>81.78</v>
          </cell>
          <cell r="C51">
            <v>-3</v>
          </cell>
        </row>
        <row r="52">
          <cell r="B52">
            <v>81.790000000000006</v>
          </cell>
          <cell r="C52">
            <v>-3</v>
          </cell>
        </row>
        <row r="53">
          <cell r="B53">
            <v>81.819999999999993</v>
          </cell>
          <cell r="C53">
            <v>-3</v>
          </cell>
        </row>
        <row r="54">
          <cell r="B54">
            <v>81.84</v>
          </cell>
          <cell r="C54">
            <v>-3</v>
          </cell>
        </row>
        <row r="55">
          <cell r="B55">
            <v>81.84</v>
          </cell>
          <cell r="C55">
            <v>-3</v>
          </cell>
        </row>
        <row r="56">
          <cell r="B56">
            <v>81.94</v>
          </cell>
          <cell r="C56">
            <v>-3</v>
          </cell>
        </row>
        <row r="57">
          <cell r="B57">
            <v>81.97</v>
          </cell>
          <cell r="C57">
            <v>-3</v>
          </cell>
        </row>
        <row r="58">
          <cell r="B58">
            <v>82.03</v>
          </cell>
          <cell r="C58">
            <v>-3</v>
          </cell>
        </row>
        <row r="59">
          <cell r="B59">
            <v>82.09</v>
          </cell>
          <cell r="C59">
            <v>-3</v>
          </cell>
        </row>
        <row r="60">
          <cell r="B60">
            <v>82.14</v>
          </cell>
          <cell r="C60">
            <v>-3</v>
          </cell>
        </row>
        <row r="61">
          <cell r="B61">
            <v>82.21</v>
          </cell>
          <cell r="C61">
            <v>-3</v>
          </cell>
        </row>
        <row r="62">
          <cell r="B62">
            <v>82.3</v>
          </cell>
          <cell r="C62">
            <v>-3</v>
          </cell>
        </row>
        <row r="63">
          <cell r="B63">
            <v>82.42</v>
          </cell>
          <cell r="C63">
            <v>-3</v>
          </cell>
        </row>
        <row r="64">
          <cell r="B64">
            <v>82.58</v>
          </cell>
          <cell r="C64">
            <v>-3</v>
          </cell>
        </row>
        <row r="65">
          <cell r="B65">
            <v>82.58</v>
          </cell>
          <cell r="C65">
            <v>-3</v>
          </cell>
        </row>
        <row r="66">
          <cell r="B66">
            <v>82.64</v>
          </cell>
          <cell r="C66">
            <v>-3</v>
          </cell>
        </row>
        <row r="67">
          <cell r="B67">
            <v>82.66</v>
          </cell>
          <cell r="C67">
            <v>-3</v>
          </cell>
        </row>
        <row r="68">
          <cell r="B68">
            <v>82.7</v>
          </cell>
          <cell r="C68">
            <v>-3</v>
          </cell>
        </row>
        <row r="69">
          <cell r="B69">
            <v>82.75</v>
          </cell>
          <cell r="C69">
            <v>-3</v>
          </cell>
        </row>
        <row r="70">
          <cell r="B70">
            <v>82.75</v>
          </cell>
          <cell r="C70">
            <v>-3</v>
          </cell>
        </row>
        <row r="71">
          <cell r="B71">
            <v>82.87</v>
          </cell>
          <cell r="C71">
            <v>-3</v>
          </cell>
        </row>
        <row r="72">
          <cell r="B72">
            <v>82.92</v>
          </cell>
          <cell r="C72">
            <v>-3</v>
          </cell>
        </row>
        <row r="73">
          <cell r="B73">
            <v>82.98</v>
          </cell>
          <cell r="C73">
            <v>-3</v>
          </cell>
        </row>
        <row r="74">
          <cell r="B74">
            <v>83.04</v>
          </cell>
          <cell r="C74">
            <v>-3</v>
          </cell>
        </row>
        <row r="75">
          <cell r="B75">
            <v>83.09</v>
          </cell>
          <cell r="C75">
            <v>-3</v>
          </cell>
        </row>
        <row r="76">
          <cell r="B76">
            <v>83.25</v>
          </cell>
          <cell r="C76">
            <v>-3</v>
          </cell>
        </row>
        <row r="77">
          <cell r="B77">
            <v>83.37</v>
          </cell>
          <cell r="C77">
            <v>-3</v>
          </cell>
        </row>
        <row r="78">
          <cell r="B78">
            <v>83.4</v>
          </cell>
          <cell r="C78">
            <v>-3</v>
          </cell>
        </row>
        <row r="79">
          <cell r="B79">
            <v>83.43</v>
          </cell>
          <cell r="C79">
            <v>-3</v>
          </cell>
        </row>
        <row r="80">
          <cell r="B80">
            <v>83.5</v>
          </cell>
          <cell r="C80">
            <v>-3</v>
          </cell>
        </row>
        <row r="81">
          <cell r="B81">
            <v>83.53</v>
          </cell>
          <cell r="C81">
            <v>-3</v>
          </cell>
        </row>
        <row r="82">
          <cell r="B82">
            <v>83.53</v>
          </cell>
          <cell r="C82">
            <v>-3</v>
          </cell>
        </row>
        <row r="83">
          <cell r="B83">
            <v>83.53</v>
          </cell>
          <cell r="C83">
            <v>-3</v>
          </cell>
        </row>
        <row r="84">
          <cell r="B84">
            <v>83.6</v>
          </cell>
          <cell r="C84">
            <v>-3</v>
          </cell>
        </row>
        <row r="85">
          <cell r="B85">
            <v>83.66</v>
          </cell>
          <cell r="C85">
            <v>-3</v>
          </cell>
        </row>
        <row r="86">
          <cell r="B86">
            <v>83.66</v>
          </cell>
          <cell r="C86">
            <v>-3</v>
          </cell>
        </row>
        <row r="87">
          <cell r="B87">
            <v>83.66</v>
          </cell>
          <cell r="C87">
            <v>-3</v>
          </cell>
        </row>
        <row r="88">
          <cell r="B88">
            <v>83.7</v>
          </cell>
          <cell r="C88">
            <v>-3</v>
          </cell>
        </row>
        <row r="89">
          <cell r="B89">
            <v>83.71</v>
          </cell>
          <cell r="C89">
            <v>-3</v>
          </cell>
        </row>
        <row r="90">
          <cell r="B90">
            <v>83.8</v>
          </cell>
          <cell r="C90">
            <v>-3</v>
          </cell>
        </row>
        <row r="91">
          <cell r="B91">
            <v>83.89</v>
          </cell>
          <cell r="C91">
            <v>-3</v>
          </cell>
        </row>
        <row r="92">
          <cell r="B92">
            <v>84.05</v>
          </cell>
          <cell r="C92">
            <v>-3</v>
          </cell>
        </row>
        <row r="93">
          <cell r="B93">
            <v>84.05</v>
          </cell>
          <cell r="C93">
            <v>-3</v>
          </cell>
        </row>
        <row r="94">
          <cell r="B94">
            <v>84.18</v>
          </cell>
          <cell r="C94">
            <v>-3</v>
          </cell>
        </row>
        <row r="95">
          <cell r="B95">
            <v>84.26</v>
          </cell>
          <cell r="C95">
            <v>-3</v>
          </cell>
        </row>
        <row r="96">
          <cell r="B96">
            <v>84.33</v>
          </cell>
          <cell r="C96">
            <v>-3</v>
          </cell>
        </row>
        <row r="97">
          <cell r="B97">
            <v>84.38</v>
          </cell>
          <cell r="C97">
            <v>-3</v>
          </cell>
        </row>
        <row r="98">
          <cell r="B98">
            <v>84.43</v>
          </cell>
          <cell r="C98">
            <v>-3</v>
          </cell>
        </row>
        <row r="99">
          <cell r="B99">
            <v>84.61</v>
          </cell>
          <cell r="C99">
            <v>-3</v>
          </cell>
        </row>
        <row r="100">
          <cell r="B100">
            <v>84.66</v>
          </cell>
          <cell r="C100">
            <v>-3</v>
          </cell>
        </row>
        <row r="101">
          <cell r="B101">
            <v>84.75</v>
          </cell>
          <cell r="C101">
            <v>-3</v>
          </cell>
        </row>
        <row r="102">
          <cell r="B102">
            <v>84.75</v>
          </cell>
          <cell r="C102">
            <v>-3</v>
          </cell>
        </row>
        <row r="103">
          <cell r="B103">
            <v>84.86</v>
          </cell>
          <cell r="C103">
            <v>-3</v>
          </cell>
        </row>
        <row r="104">
          <cell r="B104">
            <v>84.86</v>
          </cell>
          <cell r="C104">
            <v>-3</v>
          </cell>
        </row>
        <row r="105">
          <cell r="B105">
            <v>84.9</v>
          </cell>
          <cell r="C105">
            <v>-3</v>
          </cell>
        </row>
        <row r="106">
          <cell r="B106">
            <v>84.93</v>
          </cell>
          <cell r="C106">
            <v>-3</v>
          </cell>
        </row>
        <row r="107">
          <cell r="B107">
            <v>84.94</v>
          </cell>
          <cell r="C107">
            <v>-3</v>
          </cell>
        </row>
        <row r="108">
          <cell r="B108">
            <v>84.94</v>
          </cell>
          <cell r="C108">
            <v>-3</v>
          </cell>
        </row>
        <row r="109">
          <cell r="B109">
            <v>84.96</v>
          </cell>
          <cell r="C109">
            <v>-3</v>
          </cell>
        </row>
        <row r="110">
          <cell r="B110">
            <v>84.96</v>
          </cell>
          <cell r="C110">
            <v>-3</v>
          </cell>
        </row>
        <row r="111">
          <cell r="B111">
            <v>89.21</v>
          </cell>
          <cell r="C111">
            <v>-2</v>
          </cell>
        </row>
        <row r="112">
          <cell r="B112">
            <v>89.22</v>
          </cell>
          <cell r="C112">
            <v>-2</v>
          </cell>
        </row>
        <row r="113">
          <cell r="B113">
            <v>89.27</v>
          </cell>
          <cell r="C113">
            <v>-2</v>
          </cell>
        </row>
        <row r="114">
          <cell r="B114">
            <v>89.27</v>
          </cell>
          <cell r="C114">
            <v>-2</v>
          </cell>
        </row>
        <row r="115">
          <cell r="B115">
            <v>89.28</v>
          </cell>
          <cell r="C115">
            <v>-1</v>
          </cell>
        </row>
        <row r="116">
          <cell r="B116">
            <v>89.32</v>
          </cell>
          <cell r="C116">
            <v>-1</v>
          </cell>
        </row>
        <row r="117">
          <cell r="B117">
            <v>89.32</v>
          </cell>
          <cell r="C117">
            <v>-1</v>
          </cell>
        </row>
        <row r="118">
          <cell r="B118">
            <v>89.32</v>
          </cell>
          <cell r="C118">
            <v>-1</v>
          </cell>
        </row>
        <row r="119">
          <cell r="B119">
            <v>89.34</v>
          </cell>
          <cell r="C119">
            <v>-1</v>
          </cell>
        </row>
        <row r="120">
          <cell r="B120">
            <v>89.38</v>
          </cell>
          <cell r="C120">
            <v>-1</v>
          </cell>
        </row>
        <row r="121">
          <cell r="B121">
            <v>89.39</v>
          </cell>
          <cell r="C121">
            <v>-1</v>
          </cell>
        </row>
        <row r="122">
          <cell r="B122">
            <v>89.42</v>
          </cell>
          <cell r="C122">
            <v>-1</v>
          </cell>
        </row>
        <row r="123">
          <cell r="B123">
            <v>89.45</v>
          </cell>
          <cell r="C123">
            <v>-1</v>
          </cell>
        </row>
        <row r="124">
          <cell r="B124">
            <v>89.52</v>
          </cell>
          <cell r="C124">
            <v>-1</v>
          </cell>
        </row>
        <row r="125">
          <cell r="B125">
            <v>89.67</v>
          </cell>
          <cell r="C125">
            <v>-1</v>
          </cell>
        </row>
        <row r="126">
          <cell r="B126">
            <v>89.69</v>
          </cell>
          <cell r="C126">
            <v>-1</v>
          </cell>
        </row>
        <row r="127">
          <cell r="B127">
            <v>89.84</v>
          </cell>
          <cell r="C127">
            <v>-1</v>
          </cell>
        </row>
        <row r="128">
          <cell r="B128">
            <v>89.85</v>
          </cell>
          <cell r="C128">
            <v>-1</v>
          </cell>
        </row>
        <row r="129">
          <cell r="B129">
            <v>89.86</v>
          </cell>
          <cell r="C129">
            <v>-1</v>
          </cell>
        </row>
        <row r="130">
          <cell r="B130">
            <v>89.93</v>
          </cell>
          <cell r="C130">
            <v>-1</v>
          </cell>
        </row>
        <row r="131">
          <cell r="B131">
            <v>89.95</v>
          </cell>
          <cell r="C131">
            <v>-1</v>
          </cell>
        </row>
        <row r="132">
          <cell r="B132">
            <v>89.99</v>
          </cell>
          <cell r="C132">
            <v>-1</v>
          </cell>
        </row>
        <row r="133">
          <cell r="B133">
            <v>90.08</v>
          </cell>
          <cell r="C133">
            <v>-1</v>
          </cell>
        </row>
        <row r="134">
          <cell r="B134">
            <v>90.12</v>
          </cell>
          <cell r="C134">
            <v>-1</v>
          </cell>
        </row>
        <row r="135">
          <cell r="B135">
            <v>90.14</v>
          </cell>
          <cell r="C135">
            <v>-1</v>
          </cell>
        </row>
        <row r="136">
          <cell r="B136">
            <v>90.16</v>
          </cell>
          <cell r="C136">
            <v>-1</v>
          </cell>
        </row>
        <row r="137">
          <cell r="B137">
            <v>90.16</v>
          </cell>
          <cell r="C137">
            <v>-1</v>
          </cell>
        </row>
        <row r="138">
          <cell r="B138">
            <v>90.22</v>
          </cell>
          <cell r="C138">
            <v>-1</v>
          </cell>
        </row>
        <row r="139">
          <cell r="B139">
            <v>90.47</v>
          </cell>
          <cell r="C139">
            <v>-1</v>
          </cell>
        </row>
        <row r="140">
          <cell r="B140">
            <v>90.72</v>
          </cell>
          <cell r="C140">
            <v>-1</v>
          </cell>
        </row>
      </sheetData>
      <sheetData sheetId="25">
        <row r="20">
          <cell r="B20">
            <v>68.53</v>
          </cell>
          <cell r="C20">
            <v>-3</v>
          </cell>
        </row>
        <row r="21">
          <cell r="B21">
            <v>68.66</v>
          </cell>
          <cell r="C21">
            <v>2</v>
          </cell>
        </row>
        <row r="22">
          <cell r="B22">
            <v>68.83</v>
          </cell>
          <cell r="C22">
            <v>2</v>
          </cell>
        </row>
        <row r="23">
          <cell r="B23">
            <v>68.87</v>
          </cell>
          <cell r="C23">
            <v>2</v>
          </cell>
        </row>
        <row r="24">
          <cell r="B24">
            <v>69.12</v>
          </cell>
          <cell r="C24">
            <v>3</v>
          </cell>
        </row>
        <row r="25">
          <cell r="B25">
            <v>69.67</v>
          </cell>
          <cell r="C25">
            <v>3</v>
          </cell>
        </row>
        <row r="26">
          <cell r="B26">
            <v>69.83</v>
          </cell>
          <cell r="C26">
            <v>3</v>
          </cell>
        </row>
        <row r="27">
          <cell r="B27">
            <v>70.150000000000006</v>
          </cell>
          <cell r="C27">
            <v>3</v>
          </cell>
        </row>
        <row r="28">
          <cell r="B28">
            <v>70.37</v>
          </cell>
          <cell r="C28">
            <v>3</v>
          </cell>
        </row>
        <row r="29">
          <cell r="B29">
            <v>70.819999999999993</v>
          </cell>
          <cell r="C29">
            <v>3</v>
          </cell>
        </row>
        <row r="30">
          <cell r="B30">
            <v>70.87</v>
          </cell>
          <cell r="C30">
            <v>3</v>
          </cell>
        </row>
        <row r="31">
          <cell r="B31">
            <v>71.150000000000006</v>
          </cell>
          <cell r="C31">
            <v>3</v>
          </cell>
        </row>
        <row r="32">
          <cell r="B32">
            <v>71.650000000000006</v>
          </cell>
          <cell r="C32">
            <v>3</v>
          </cell>
        </row>
        <row r="33">
          <cell r="B33">
            <v>72.22</v>
          </cell>
          <cell r="C33">
            <v>3</v>
          </cell>
        </row>
        <row r="34">
          <cell r="B34">
            <v>72.48</v>
          </cell>
          <cell r="C34">
            <v>3</v>
          </cell>
        </row>
        <row r="35">
          <cell r="B35">
            <v>72.63</v>
          </cell>
          <cell r="C35">
            <v>3</v>
          </cell>
        </row>
        <row r="36">
          <cell r="B36">
            <v>72.7</v>
          </cell>
          <cell r="C36">
            <v>3</v>
          </cell>
        </row>
        <row r="37">
          <cell r="B37">
            <v>72.73</v>
          </cell>
          <cell r="C37">
            <v>3</v>
          </cell>
        </row>
        <row r="38">
          <cell r="B38">
            <v>72.95</v>
          </cell>
          <cell r="C38">
            <v>3</v>
          </cell>
        </row>
        <row r="39">
          <cell r="B39">
            <v>73.12</v>
          </cell>
          <cell r="C39">
            <v>3</v>
          </cell>
        </row>
        <row r="40">
          <cell r="B40">
            <v>73.260000000000005</v>
          </cell>
          <cell r="C40">
            <v>3</v>
          </cell>
        </row>
        <row r="41">
          <cell r="B41">
            <v>73.37</v>
          </cell>
          <cell r="C41">
            <v>3</v>
          </cell>
        </row>
        <row r="42">
          <cell r="B42">
            <v>74.05</v>
          </cell>
          <cell r="C42">
            <v>3</v>
          </cell>
        </row>
        <row r="43">
          <cell r="B43">
            <v>74.12</v>
          </cell>
          <cell r="C43">
            <v>3</v>
          </cell>
        </row>
        <row r="44">
          <cell r="B44">
            <v>74.569999999999993</v>
          </cell>
          <cell r="C44">
            <v>3</v>
          </cell>
        </row>
        <row r="45">
          <cell r="B45">
            <v>74.709999999999994</v>
          </cell>
          <cell r="C45">
            <v>3</v>
          </cell>
        </row>
        <row r="46">
          <cell r="B46">
            <v>74.930000000000007</v>
          </cell>
          <cell r="C46">
            <v>3</v>
          </cell>
        </row>
        <row r="47">
          <cell r="B47">
            <v>75.05</v>
          </cell>
          <cell r="C47">
            <v>3</v>
          </cell>
        </row>
        <row r="48">
          <cell r="B48">
            <v>75.44</v>
          </cell>
          <cell r="C48">
            <v>3</v>
          </cell>
        </row>
        <row r="49">
          <cell r="B49">
            <v>75.81</v>
          </cell>
          <cell r="C49">
            <v>3</v>
          </cell>
        </row>
        <row r="50">
          <cell r="B50">
            <v>76.17</v>
          </cell>
          <cell r="C50">
            <v>3</v>
          </cell>
        </row>
        <row r="51">
          <cell r="B51">
            <v>76.430000000000007</v>
          </cell>
          <cell r="C51">
            <v>3</v>
          </cell>
        </row>
        <row r="52">
          <cell r="B52">
            <v>76.58</v>
          </cell>
          <cell r="C52">
            <v>3</v>
          </cell>
        </row>
        <row r="53">
          <cell r="B53">
            <v>76.650000000000006</v>
          </cell>
          <cell r="C53">
            <v>3</v>
          </cell>
        </row>
        <row r="54">
          <cell r="B54">
            <v>76.75</v>
          </cell>
          <cell r="C54">
            <v>3</v>
          </cell>
        </row>
        <row r="55">
          <cell r="B55">
            <v>76.94</v>
          </cell>
          <cell r="C55">
            <v>3</v>
          </cell>
        </row>
        <row r="56">
          <cell r="B56">
            <v>77.03</v>
          </cell>
          <cell r="C56">
            <v>3</v>
          </cell>
        </row>
        <row r="57">
          <cell r="B57">
            <v>77.2</v>
          </cell>
          <cell r="C57">
            <v>3</v>
          </cell>
        </row>
        <row r="58">
          <cell r="B58">
            <v>77.36</v>
          </cell>
          <cell r="C58">
            <v>3</v>
          </cell>
        </row>
        <row r="59">
          <cell r="B59">
            <v>77.56</v>
          </cell>
          <cell r="C59">
            <v>3</v>
          </cell>
        </row>
        <row r="60">
          <cell r="B60">
            <v>77.760000000000005</v>
          </cell>
          <cell r="C60">
            <v>3</v>
          </cell>
        </row>
        <row r="61">
          <cell r="B61">
            <v>77.77</v>
          </cell>
          <cell r="C61">
            <v>3</v>
          </cell>
        </row>
        <row r="62">
          <cell r="B62">
            <v>78.349999999999994</v>
          </cell>
          <cell r="C62">
            <v>3</v>
          </cell>
        </row>
        <row r="63">
          <cell r="B63">
            <v>78.489999999999995</v>
          </cell>
          <cell r="C63">
            <v>3</v>
          </cell>
        </row>
        <row r="64">
          <cell r="B64">
            <v>78.739999999999995</v>
          </cell>
          <cell r="C64">
            <v>3</v>
          </cell>
        </row>
        <row r="65">
          <cell r="B65">
            <v>78.81</v>
          </cell>
          <cell r="C65">
            <v>3</v>
          </cell>
        </row>
        <row r="66">
          <cell r="B66">
            <v>78.87</v>
          </cell>
          <cell r="C66">
            <v>3</v>
          </cell>
        </row>
        <row r="67">
          <cell r="B67">
            <v>78.930000000000007</v>
          </cell>
          <cell r="C67">
            <v>3</v>
          </cell>
        </row>
        <row r="68">
          <cell r="B68">
            <v>79.03</v>
          </cell>
          <cell r="C68">
            <v>3</v>
          </cell>
        </row>
        <row r="69">
          <cell r="B69">
            <v>79.12</v>
          </cell>
          <cell r="C69">
            <v>3</v>
          </cell>
        </row>
        <row r="70">
          <cell r="B70">
            <v>79.19</v>
          </cell>
          <cell r="C70">
            <v>3</v>
          </cell>
        </row>
        <row r="71">
          <cell r="B71">
            <v>79.2</v>
          </cell>
          <cell r="C71">
            <v>3</v>
          </cell>
        </row>
        <row r="72">
          <cell r="B72">
            <v>79.42</v>
          </cell>
          <cell r="C72">
            <v>3</v>
          </cell>
        </row>
        <row r="73">
          <cell r="B73">
            <v>79.61</v>
          </cell>
          <cell r="C73">
            <v>3</v>
          </cell>
        </row>
        <row r="74">
          <cell r="B74">
            <v>79.75</v>
          </cell>
          <cell r="C74">
            <v>3</v>
          </cell>
        </row>
        <row r="75">
          <cell r="B75">
            <v>79.89</v>
          </cell>
          <cell r="C75">
            <v>3</v>
          </cell>
        </row>
        <row r="76">
          <cell r="B76">
            <v>79.98</v>
          </cell>
          <cell r="C76">
            <v>3</v>
          </cell>
        </row>
        <row r="77">
          <cell r="B77">
            <v>80.099999999999994</v>
          </cell>
          <cell r="C77">
            <v>3</v>
          </cell>
        </row>
        <row r="78">
          <cell r="B78">
            <v>80.12</v>
          </cell>
          <cell r="C78">
            <v>3</v>
          </cell>
        </row>
        <row r="79">
          <cell r="B79">
            <v>80.260000000000005</v>
          </cell>
          <cell r="C79">
            <v>3</v>
          </cell>
        </row>
        <row r="80">
          <cell r="B80">
            <v>80.319999999999993</v>
          </cell>
          <cell r="C80">
            <v>3</v>
          </cell>
        </row>
        <row r="81">
          <cell r="B81">
            <v>80.33</v>
          </cell>
          <cell r="C81">
            <v>3</v>
          </cell>
        </row>
        <row r="82">
          <cell r="B82">
            <v>80.45</v>
          </cell>
          <cell r="C82">
            <v>3</v>
          </cell>
        </row>
        <row r="83">
          <cell r="B83">
            <v>80.47</v>
          </cell>
          <cell r="C83">
            <v>3</v>
          </cell>
        </row>
        <row r="84">
          <cell r="B84">
            <v>80.58</v>
          </cell>
          <cell r="C84">
            <v>3</v>
          </cell>
        </row>
        <row r="85">
          <cell r="B85">
            <v>80.59</v>
          </cell>
          <cell r="C85">
            <v>3</v>
          </cell>
        </row>
        <row r="86">
          <cell r="B86">
            <v>80.75</v>
          </cell>
          <cell r="C86">
            <v>3</v>
          </cell>
        </row>
        <row r="87">
          <cell r="B87">
            <v>80.760000000000005</v>
          </cell>
          <cell r="C87">
            <v>3</v>
          </cell>
        </row>
        <row r="88">
          <cell r="B88">
            <v>80.78</v>
          </cell>
          <cell r="C88">
            <v>3</v>
          </cell>
        </row>
        <row r="89">
          <cell r="B89">
            <v>80.78</v>
          </cell>
          <cell r="C89">
            <v>3</v>
          </cell>
        </row>
        <row r="90">
          <cell r="B90">
            <v>80.790000000000006</v>
          </cell>
          <cell r="C90">
            <v>3</v>
          </cell>
        </row>
        <row r="91">
          <cell r="B91">
            <v>80.83</v>
          </cell>
          <cell r="C91">
            <v>3</v>
          </cell>
        </row>
        <row r="92">
          <cell r="B92">
            <v>80.89</v>
          </cell>
          <cell r="C92">
            <v>3</v>
          </cell>
        </row>
        <row r="93">
          <cell r="B93">
            <v>80.92</v>
          </cell>
          <cell r="C93">
            <v>3</v>
          </cell>
        </row>
        <row r="94">
          <cell r="B94">
            <v>81.02</v>
          </cell>
          <cell r="C94">
            <v>3</v>
          </cell>
        </row>
        <row r="95">
          <cell r="B95">
            <v>81.08</v>
          </cell>
          <cell r="C95">
            <v>3</v>
          </cell>
        </row>
        <row r="96">
          <cell r="B96">
            <v>81.209999999999994</v>
          </cell>
          <cell r="C96">
            <v>3</v>
          </cell>
        </row>
        <row r="97">
          <cell r="B97">
            <v>81.209999999999994</v>
          </cell>
          <cell r="C97">
            <v>3</v>
          </cell>
        </row>
        <row r="98">
          <cell r="B98">
            <v>81.25</v>
          </cell>
          <cell r="C98">
            <v>3</v>
          </cell>
        </row>
        <row r="99">
          <cell r="B99">
            <v>81.319999999999993</v>
          </cell>
          <cell r="C99">
            <v>3</v>
          </cell>
        </row>
        <row r="100">
          <cell r="B100">
            <v>81.42</v>
          </cell>
          <cell r="C100">
            <v>3</v>
          </cell>
        </row>
        <row r="101">
          <cell r="B101">
            <v>81.459999999999994</v>
          </cell>
          <cell r="C101">
            <v>3</v>
          </cell>
        </row>
        <row r="102">
          <cell r="B102">
            <v>81.47</v>
          </cell>
          <cell r="C102">
            <v>3</v>
          </cell>
        </row>
        <row r="103">
          <cell r="B103">
            <v>81.540000000000006</v>
          </cell>
          <cell r="C103">
            <v>3</v>
          </cell>
        </row>
        <row r="104">
          <cell r="B104">
            <v>81.569999999999993</v>
          </cell>
          <cell r="C104">
            <v>3</v>
          </cell>
        </row>
        <row r="105">
          <cell r="B105">
            <v>81.599999999999994</v>
          </cell>
          <cell r="C105">
            <v>3</v>
          </cell>
        </row>
        <row r="106">
          <cell r="B106">
            <v>81.62</v>
          </cell>
          <cell r="C106">
            <v>3</v>
          </cell>
        </row>
        <row r="107">
          <cell r="B107">
            <v>81.709999999999994</v>
          </cell>
          <cell r="C107">
            <v>3</v>
          </cell>
        </row>
        <row r="108">
          <cell r="B108">
            <v>81.78</v>
          </cell>
          <cell r="C108">
            <v>3</v>
          </cell>
        </row>
        <row r="109">
          <cell r="B109">
            <v>81.790000000000006</v>
          </cell>
          <cell r="C109">
            <v>3</v>
          </cell>
        </row>
        <row r="110">
          <cell r="B110">
            <v>81.819999999999993</v>
          </cell>
          <cell r="C110">
            <v>3</v>
          </cell>
        </row>
        <row r="111">
          <cell r="B111">
            <v>81.84</v>
          </cell>
          <cell r="C111">
            <v>3</v>
          </cell>
        </row>
        <row r="112">
          <cell r="B112">
            <v>81.84</v>
          </cell>
          <cell r="C112">
            <v>3</v>
          </cell>
        </row>
        <row r="113">
          <cell r="B113">
            <v>81.94</v>
          </cell>
          <cell r="C113">
            <v>3</v>
          </cell>
        </row>
        <row r="114">
          <cell r="B114">
            <v>81.97</v>
          </cell>
          <cell r="C114">
            <v>3</v>
          </cell>
        </row>
        <row r="115">
          <cell r="B115">
            <v>82.03</v>
          </cell>
          <cell r="C115">
            <v>3</v>
          </cell>
        </row>
        <row r="116">
          <cell r="B116">
            <v>82.09</v>
          </cell>
          <cell r="C116">
            <v>3</v>
          </cell>
        </row>
        <row r="117">
          <cell r="B117">
            <v>82.14</v>
          </cell>
          <cell r="C117">
            <v>3</v>
          </cell>
        </row>
        <row r="118">
          <cell r="B118">
            <v>82.21</v>
          </cell>
          <cell r="C118">
            <v>3</v>
          </cell>
        </row>
        <row r="119">
          <cell r="B119">
            <v>82.3</v>
          </cell>
          <cell r="C119">
            <v>3</v>
          </cell>
        </row>
        <row r="120">
          <cell r="B120">
            <v>82.42</v>
          </cell>
          <cell r="C120">
            <v>3</v>
          </cell>
        </row>
        <row r="121">
          <cell r="B121">
            <v>82.58</v>
          </cell>
          <cell r="C121">
            <v>3</v>
          </cell>
        </row>
        <row r="122">
          <cell r="B122">
            <v>82.58</v>
          </cell>
          <cell r="C122">
            <v>3</v>
          </cell>
        </row>
        <row r="123">
          <cell r="B123">
            <v>82.64</v>
          </cell>
          <cell r="C123">
            <v>3</v>
          </cell>
        </row>
        <row r="124">
          <cell r="B124">
            <v>82.66</v>
          </cell>
          <cell r="C124">
            <v>3</v>
          </cell>
        </row>
        <row r="125">
          <cell r="B125">
            <v>82.7</v>
          </cell>
          <cell r="C125">
            <v>3</v>
          </cell>
        </row>
        <row r="126">
          <cell r="B126">
            <v>82.75</v>
          </cell>
          <cell r="C126">
            <v>3</v>
          </cell>
        </row>
        <row r="127">
          <cell r="B127">
            <v>82.75</v>
          </cell>
          <cell r="C127">
            <v>3</v>
          </cell>
        </row>
        <row r="128">
          <cell r="B128">
            <v>82.87</v>
          </cell>
          <cell r="C128">
            <v>3</v>
          </cell>
        </row>
        <row r="129">
          <cell r="B129">
            <v>82.92</v>
          </cell>
          <cell r="C129">
            <v>3</v>
          </cell>
        </row>
        <row r="130">
          <cell r="B130">
            <v>82.98</v>
          </cell>
          <cell r="C130">
            <v>3</v>
          </cell>
        </row>
        <row r="131">
          <cell r="B131">
            <v>83.04</v>
          </cell>
          <cell r="C131">
            <v>3</v>
          </cell>
        </row>
        <row r="132">
          <cell r="B132">
            <v>83.09</v>
          </cell>
          <cell r="C132">
            <v>3</v>
          </cell>
        </row>
        <row r="133">
          <cell r="B133">
            <v>83.25</v>
          </cell>
          <cell r="C133">
            <v>3</v>
          </cell>
        </row>
        <row r="134">
          <cell r="B134">
            <v>83.37</v>
          </cell>
          <cell r="C134">
            <v>3</v>
          </cell>
        </row>
        <row r="135">
          <cell r="B135">
            <v>83.4</v>
          </cell>
          <cell r="C135">
            <v>3</v>
          </cell>
        </row>
        <row r="136">
          <cell r="B136">
            <v>83.43</v>
          </cell>
          <cell r="C136">
            <v>3</v>
          </cell>
        </row>
        <row r="137">
          <cell r="B137">
            <v>83.5</v>
          </cell>
          <cell r="C137">
            <v>3</v>
          </cell>
        </row>
        <row r="138">
          <cell r="B138">
            <v>83.53</v>
          </cell>
          <cell r="C138">
            <v>3</v>
          </cell>
        </row>
        <row r="139">
          <cell r="B139">
            <v>83.53</v>
          </cell>
          <cell r="C139">
            <v>3</v>
          </cell>
        </row>
        <row r="140">
          <cell r="B140">
            <v>83.53</v>
          </cell>
          <cell r="C140">
            <v>3</v>
          </cell>
        </row>
        <row r="141">
          <cell r="B141">
            <v>83.6</v>
          </cell>
          <cell r="C141">
            <v>3</v>
          </cell>
        </row>
        <row r="142">
          <cell r="B142">
            <v>83.66</v>
          </cell>
          <cell r="C142">
            <v>3</v>
          </cell>
        </row>
        <row r="143">
          <cell r="B143">
            <v>83.66</v>
          </cell>
          <cell r="C143">
            <v>3</v>
          </cell>
        </row>
        <row r="144">
          <cell r="B144">
            <v>83.66</v>
          </cell>
          <cell r="C144">
            <v>3</v>
          </cell>
        </row>
        <row r="145">
          <cell r="B145">
            <v>83.7</v>
          </cell>
          <cell r="C145">
            <v>3</v>
          </cell>
        </row>
        <row r="146">
          <cell r="B146">
            <v>83.71</v>
          </cell>
          <cell r="C146">
            <v>3</v>
          </cell>
        </row>
        <row r="147">
          <cell r="B147">
            <v>83.8</v>
          </cell>
          <cell r="C147">
            <v>3</v>
          </cell>
        </row>
        <row r="148">
          <cell r="B148">
            <v>83.89</v>
          </cell>
          <cell r="C148">
            <v>3</v>
          </cell>
        </row>
        <row r="149">
          <cell r="B149">
            <v>84.05</v>
          </cell>
          <cell r="C149">
            <v>3</v>
          </cell>
        </row>
        <row r="150">
          <cell r="B150">
            <v>84.05</v>
          </cell>
          <cell r="C150">
            <v>3</v>
          </cell>
        </row>
        <row r="151">
          <cell r="B151">
            <v>84.18</v>
          </cell>
          <cell r="C151">
            <v>3</v>
          </cell>
        </row>
        <row r="152">
          <cell r="B152">
            <v>84.26</v>
          </cell>
          <cell r="C152">
            <v>3</v>
          </cell>
        </row>
        <row r="153">
          <cell r="B153">
            <v>84.33</v>
          </cell>
          <cell r="C153">
            <v>3</v>
          </cell>
        </row>
        <row r="154">
          <cell r="B154">
            <v>84.38</v>
          </cell>
          <cell r="C154">
            <v>3</v>
          </cell>
        </row>
        <row r="155">
          <cell r="B155">
            <v>84.43</v>
          </cell>
          <cell r="C155">
            <v>3</v>
          </cell>
        </row>
        <row r="156">
          <cell r="B156">
            <v>84.61</v>
          </cell>
          <cell r="C156">
            <v>3</v>
          </cell>
        </row>
        <row r="157">
          <cell r="B157">
            <v>84.66</v>
          </cell>
          <cell r="C157">
            <v>3</v>
          </cell>
        </row>
        <row r="158">
          <cell r="B158">
            <v>84.75</v>
          </cell>
          <cell r="C158">
            <v>3</v>
          </cell>
        </row>
        <row r="159">
          <cell r="B159">
            <v>84.75</v>
          </cell>
          <cell r="C159">
            <v>3</v>
          </cell>
        </row>
        <row r="160">
          <cell r="B160">
            <v>84.86</v>
          </cell>
          <cell r="C160">
            <v>3</v>
          </cell>
        </row>
        <row r="161">
          <cell r="B161">
            <v>84.86</v>
          </cell>
          <cell r="C161">
            <v>3</v>
          </cell>
        </row>
        <row r="162">
          <cell r="B162">
            <v>84.9</v>
          </cell>
          <cell r="C162">
            <v>3</v>
          </cell>
        </row>
        <row r="163">
          <cell r="B163">
            <v>84.93</v>
          </cell>
          <cell r="C163">
            <v>3</v>
          </cell>
        </row>
        <row r="164">
          <cell r="B164">
            <v>84.94</v>
          </cell>
          <cell r="C164">
            <v>3</v>
          </cell>
        </row>
        <row r="165">
          <cell r="B165">
            <v>84.94</v>
          </cell>
          <cell r="C165">
            <v>3</v>
          </cell>
        </row>
        <row r="166">
          <cell r="B166">
            <v>84.96</v>
          </cell>
          <cell r="C166">
            <v>3</v>
          </cell>
        </row>
        <row r="167">
          <cell r="B167">
            <v>84.96</v>
          </cell>
          <cell r="C167">
            <v>3</v>
          </cell>
        </row>
        <row r="168">
          <cell r="B168">
            <v>85.18</v>
          </cell>
          <cell r="C168">
            <v>3</v>
          </cell>
        </row>
        <row r="169">
          <cell r="B169">
            <v>85.2</v>
          </cell>
          <cell r="C169">
            <v>3</v>
          </cell>
        </row>
        <row r="170">
          <cell r="B170">
            <v>85.2</v>
          </cell>
          <cell r="C170">
            <v>3</v>
          </cell>
        </row>
        <row r="171">
          <cell r="B171">
            <v>85.21</v>
          </cell>
          <cell r="C171">
            <v>3</v>
          </cell>
        </row>
        <row r="172">
          <cell r="B172">
            <v>85.22</v>
          </cell>
          <cell r="C172">
            <v>3</v>
          </cell>
        </row>
        <row r="173">
          <cell r="B173">
            <v>85.23</v>
          </cell>
          <cell r="C173">
            <v>3</v>
          </cell>
        </row>
        <row r="174">
          <cell r="B174">
            <v>85.26</v>
          </cell>
          <cell r="C174">
            <v>3</v>
          </cell>
        </row>
        <row r="175">
          <cell r="B175">
            <v>85.29</v>
          </cell>
          <cell r="C175">
            <v>3</v>
          </cell>
        </row>
        <row r="176">
          <cell r="B176">
            <v>85.5</v>
          </cell>
          <cell r="C176">
            <v>3</v>
          </cell>
        </row>
        <row r="177">
          <cell r="B177">
            <v>85.51</v>
          </cell>
          <cell r="C177">
            <v>3</v>
          </cell>
        </row>
        <row r="178">
          <cell r="B178">
            <v>85.59</v>
          </cell>
          <cell r="C178">
            <v>3</v>
          </cell>
        </row>
        <row r="179">
          <cell r="B179">
            <v>85.59</v>
          </cell>
          <cell r="C179">
            <v>3</v>
          </cell>
        </row>
        <row r="180">
          <cell r="B180">
            <v>85.6</v>
          </cell>
          <cell r="C180">
            <v>3</v>
          </cell>
        </row>
        <row r="181">
          <cell r="B181">
            <v>85.69</v>
          </cell>
          <cell r="C181">
            <v>3</v>
          </cell>
        </row>
        <row r="182">
          <cell r="B182">
            <v>85.83</v>
          </cell>
          <cell r="C182">
            <v>3</v>
          </cell>
        </row>
        <row r="183">
          <cell r="B183">
            <v>85.91</v>
          </cell>
          <cell r="C183">
            <v>3</v>
          </cell>
        </row>
        <row r="184">
          <cell r="B184">
            <v>85.95</v>
          </cell>
          <cell r="C184">
            <v>3</v>
          </cell>
        </row>
        <row r="185">
          <cell r="B185">
            <v>86</v>
          </cell>
          <cell r="C185">
            <v>3</v>
          </cell>
        </row>
        <row r="186">
          <cell r="B186">
            <v>86.1</v>
          </cell>
          <cell r="C186">
            <v>3</v>
          </cell>
        </row>
        <row r="187">
          <cell r="B187">
            <v>86.15</v>
          </cell>
          <cell r="C187">
            <v>3</v>
          </cell>
        </row>
        <row r="188">
          <cell r="B188">
            <v>86.22</v>
          </cell>
          <cell r="C188">
            <v>3</v>
          </cell>
        </row>
        <row r="189">
          <cell r="B189">
            <v>86.35</v>
          </cell>
          <cell r="C189">
            <v>3</v>
          </cell>
        </row>
        <row r="190">
          <cell r="B190">
            <v>86.42</v>
          </cell>
          <cell r="C190">
            <v>3</v>
          </cell>
        </row>
        <row r="191">
          <cell r="B191">
            <v>86.49</v>
          </cell>
          <cell r="C191">
            <v>3</v>
          </cell>
        </row>
        <row r="192">
          <cell r="B192">
            <v>86.5</v>
          </cell>
          <cell r="C192">
            <v>3</v>
          </cell>
        </row>
        <row r="193">
          <cell r="B193">
            <v>86.51</v>
          </cell>
          <cell r="C193">
            <v>3</v>
          </cell>
        </row>
        <row r="194">
          <cell r="B194">
            <v>86.53</v>
          </cell>
          <cell r="C194">
            <v>3</v>
          </cell>
        </row>
        <row r="195">
          <cell r="B195">
            <v>86.53</v>
          </cell>
          <cell r="C195">
            <v>3</v>
          </cell>
        </row>
        <row r="196">
          <cell r="B196">
            <v>86.55</v>
          </cell>
          <cell r="C196">
            <v>3</v>
          </cell>
        </row>
        <row r="197">
          <cell r="B197">
            <v>86.58</v>
          </cell>
          <cell r="C197">
            <v>3</v>
          </cell>
        </row>
        <row r="198">
          <cell r="B198">
            <v>86.59</v>
          </cell>
          <cell r="C198">
            <v>3</v>
          </cell>
        </row>
        <row r="199">
          <cell r="B199">
            <v>86.62</v>
          </cell>
          <cell r="C199">
            <v>3</v>
          </cell>
        </row>
        <row r="200">
          <cell r="B200">
            <v>86.62</v>
          </cell>
          <cell r="C200">
            <v>3</v>
          </cell>
        </row>
        <row r="201">
          <cell r="B201">
            <v>86.62</v>
          </cell>
          <cell r="C201">
            <v>3</v>
          </cell>
        </row>
        <row r="202">
          <cell r="B202">
            <v>86.7</v>
          </cell>
          <cell r="C202">
            <v>3</v>
          </cell>
        </row>
        <row r="203">
          <cell r="B203">
            <v>86.72</v>
          </cell>
          <cell r="C203">
            <v>3</v>
          </cell>
        </row>
        <row r="204">
          <cell r="B204">
            <v>86.76</v>
          </cell>
          <cell r="C204">
            <v>3</v>
          </cell>
        </row>
        <row r="205">
          <cell r="B205">
            <v>86.8</v>
          </cell>
          <cell r="C205">
            <v>3</v>
          </cell>
        </row>
        <row r="206">
          <cell r="B206">
            <v>86.81</v>
          </cell>
          <cell r="C206">
            <v>3</v>
          </cell>
        </row>
        <row r="207">
          <cell r="B207">
            <v>86.85</v>
          </cell>
          <cell r="C207">
            <v>3</v>
          </cell>
        </row>
        <row r="208">
          <cell r="B208">
            <v>86.87</v>
          </cell>
          <cell r="C208">
            <v>3</v>
          </cell>
        </row>
        <row r="209">
          <cell r="B209">
            <v>87.02</v>
          </cell>
          <cell r="C209">
            <v>3</v>
          </cell>
        </row>
        <row r="210">
          <cell r="B210">
            <v>87.06</v>
          </cell>
          <cell r="C210">
            <v>3</v>
          </cell>
        </row>
        <row r="211">
          <cell r="B211">
            <v>87.08</v>
          </cell>
          <cell r="C211">
            <v>3</v>
          </cell>
        </row>
        <row r="212">
          <cell r="B212">
            <v>87.12</v>
          </cell>
          <cell r="C212">
            <v>3</v>
          </cell>
        </row>
        <row r="213">
          <cell r="B213">
            <v>87.16</v>
          </cell>
          <cell r="C213">
            <v>3</v>
          </cell>
        </row>
        <row r="214">
          <cell r="B214">
            <v>87.17</v>
          </cell>
          <cell r="C214">
            <v>3</v>
          </cell>
        </row>
        <row r="215">
          <cell r="B215">
            <v>87.2</v>
          </cell>
          <cell r="C215">
            <v>3</v>
          </cell>
        </row>
        <row r="216">
          <cell r="B216">
            <v>87.24</v>
          </cell>
          <cell r="C216">
            <v>3</v>
          </cell>
        </row>
        <row r="217">
          <cell r="B217">
            <v>87.24</v>
          </cell>
          <cell r="C217">
            <v>3</v>
          </cell>
        </row>
        <row r="218">
          <cell r="B218">
            <v>87.35</v>
          </cell>
          <cell r="C218">
            <v>3</v>
          </cell>
        </row>
        <row r="219">
          <cell r="B219">
            <v>87.38</v>
          </cell>
          <cell r="C219">
            <v>3</v>
          </cell>
        </row>
        <row r="220">
          <cell r="B220">
            <v>87.39</v>
          </cell>
          <cell r="C220">
            <v>3</v>
          </cell>
        </row>
        <row r="221">
          <cell r="B221">
            <v>87.43</v>
          </cell>
          <cell r="C221">
            <v>3</v>
          </cell>
        </row>
        <row r="222">
          <cell r="B222">
            <v>87.43</v>
          </cell>
          <cell r="C222">
            <v>3</v>
          </cell>
        </row>
        <row r="223">
          <cell r="B223">
            <v>87.46</v>
          </cell>
          <cell r="C223">
            <v>3</v>
          </cell>
        </row>
        <row r="224">
          <cell r="B224">
            <v>87.54</v>
          </cell>
          <cell r="C224">
            <v>3</v>
          </cell>
        </row>
        <row r="225">
          <cell r="B225">
            <v>87.57</v>
          </cell>
          <cell r="C225">
            <v>3</v>
          </cell>
        </row>
        <row r="226">
          <cell r="B226">
            <v>87.6</v>
          </cell>
          <cell r="C226">
            <v>3</v>
          </cell>
        </row>
        <row r="227">
          <cell r="B227">
            <v>87.65</v>
          </cell>
          <cell r="C227">
            <v>3</v>
          </cell>
        </row>
        <row r="228">
          <cell r="B228">
            <v>87.71</v>
          </cell>
          <cell r="C228">
            <v>3</v>
          </cell>
        </row>
        <row r="229">
          <cell r="B229">
            <v>87.73</v>
          </cell>
          <cell r="C229">
            <v>3</v>
          </cell>
        </row>
        <row r="230">
          <cell r="B230">
            <v>87.76</v>
          </cell>
          <cell r="C230">
            <v>3</v>
          </cell>
        </row>
        <row r="231">
          <cell r="B231">
            <v>87.76</v>
          </cell>
          <cell r="C231">
            <v>3</v>
          </cell>
        </row>
        <row r="232">
          <cell r="B232">
            <v>87.79</v>
          </cell>
          <cell r="C232">
            <v>3</v>
          </cell>
        </row>
        <row r="233">
          <cell r="B233">
            <v>87.8</v>
          </cell>
          <cell r="C233">
            <v>3</v>
          </cell>
        </row>
        <row r="234">
          <cell r="B234">
            <v>87.81</v>
          </cell>
          <cell r="C234">
            <v>3</v>
          </cell>
        </row>
        <row r="235">
          <cell r="B235">
            <v>87.81</v>
          </cell>
          <cell r="C235">
            <v>3</v>
          </cell>
        </row>
        <row r="236">
          <cell r="B236">
            <v>87.82</v>
          </cell>
          <cell r="C236">
            <v>3</v>
          </cell>
        </row>
        <row r="237">
          <cell r="B237">
            <v>87.86</v>
          </cell>
          <cell r="C237">
            <v>3</v>
          </cell>
        </row>
        <row r="238">
          <cell r="B238">
            <v>87.87</v>
          </cell>
          <cell r="C238">
            <v>3</v>
          </cell>
        </row>
        <row r="239">
          <cell r="B239">
            <v>87.89</v>
          </cell>
          <cell r="C239">
            <v>3</v>
          </cell>
        </row>
        <row r="240">
          <cell r="B240">
            <v>87.92</v>
          </cell>
          <cell r="C240">
            <v>3</v>
          </cell>
        </row>
        <row r="241">
          <cell r="B241">
            <v>87.95</v>
          </cell>
          <cell r="C241">
            <v>3</v>
          </cell>
        </row>
        <row r="242">
          <cell r="B242">
            <v>88.04</v>
          </cell>
          <cell r="C242">
            <v>3</v>
          </cell>
        </row>
        <row r="243">
          <cell r="B243">
            <v>88.1</v>
          </cell>
          <cell r="C243">
            <v>3</v>
          </cell>
        </row>
        <row r="244">
          <cell r="B244">
            <v>88.16</v>
          </cell>
          <cell r="C244">
            <v>3</v>
          </cell>
        </row>
        <row r="245">
          <cell r="B245">
            <v>88.22</v>
          </cell>
          <cell r="C245">
            <v>3</v>
          </cell>
        </row>
        <row r="246">
          <cell r="B246">
            <v>88.3</v>
          </cell>
          <cell r="C246">
            <v>3</v>
          </cell>
        </row>
        <row r="247">
          <cell r="B247">
            <v>88.38</v>
          </cell>
          <cell r="C247">
            <v>3</v>
          </cell>
        </row>
        <row r="248">
          <cell r="B248">
            <v>88.45</v>
          </cell>
          <cell r="C248">
            <v>3</v>
          </cell>
        </row>
        <row r="249">
          <cell r="B249">
            <v>88.47</v>
          </cell>
          <cell r="C249">
            <v>3</v>
          </cell>
        </row>
        <row r="250">
          <cell r="B250">
            <v>88.5</v>
          </cell>
          <cell r="C250">
            <v>3</v>
          </cell>
        </row>
        <row r="251">
          <cell r="B251">
            <v>88.53</v>
          </cell>
          <cell r="C251">
            <v>3</v>
          </cell>
        </row>
        <row r="252">
          <cell r="B252">
            <v>88.57</v>
          </cell>
          <cell r="C252">
            <v>3</v>
          </cell>
        </row>
        <row r="253">
          <cell r="B253">
            <v>88.62</v>
          </cell>
          <cell r="C253">
            <v>3</v>
          </cell>
        </row>
        <row r="254">
          <cell r="B254">
            <v>88.69</v>
          </cell>
          <cell r="C254">
            <v>3</v>
          </cell>
        </row>
        <row r="255">
          <cell r="B255">
            <v>88.77</v>
          </cell>
          <cell r="C255">
            <v>3</v>
          </cell>
        </row>
        <row r="256">
          <cell r="B256">
            <v>88.78</v>
          </cell>
          <cell r="C256">
            <v>3</v>
          </cell>
        </row>
        <row r="257">
          <cell r="B257">
            <v>88.82</v>
          </cell>
          <cell r="C257">
            <v>3</v>
          </cell>
        </row>
        <row r="258">
          <cell r="B258">
            <v>88.86</v>
          </cell>
          <cell r="C258">
            <v>3</v>
          </cell>
        </row>
        <row r="259">
          <cell r="B259">
            <v>88.87</v>
          </cell>
          <cell r="C259">
            <v>3</v>
          </cell>
        </row>
        <row r="260">
          <cell r="B260">
            <v>88.87</v>
          </cell>
          <cell r="C260">
            <v>3</v>
          </cell>
        </row>
        <row r="261">
          <cell r="B261">
            <v>88.9</v>
          </cell>
          <cell r="C261">
            <v>3</v>
          </cell>
        </row>
        <row r="262">
          <cell r="B262">
            <v>88.9</v>
          </cell>
          <cell r="C262">
            <v>3</v>
          </cell>
        </row>
        <row r="263">
          <cell r="B263">
            <v>88.91</v>
          </cell>
          <cell r="C263">
            <v>3</v>
          </cell>
        </row>
        <row r="264">
          <cell r="B264">
            <v>88.94</v>
          </cell>
          <cell r="C264">
            <v>3</v>
          </cell>
        </row>
        <row r="265">
          <cell r="B265">
            <v>88.98</v>
          </cell>
          <cell r="C265">
            <v>3</v>
          </cell>
        </row>
        <row r="266">
          <cell r="B266">
            <v>89.05</v>
          </cell>
          <cell r="C266">
            <v>3</v>
          </cell>
        </row>
        <row r="267">
          <cell r="B267">
            <v>89.06</v>
          </cell>
          <cell r="C267">
            <v>3</v>
          </cell>
        </row>
        <row r="268">
          <cell r="B268">
            <v>89.1</v>
          </cell>
          <cell r="C268">
            <v>3</v>
          </cell>
        </row>
        <row r="269">
          <cell r="B269">
            <v>89.11</v>
          </cell>
          <cell r="C269">
            <v>3</v>
          </cell>
        </row>
        <row r="270">
          <cell r="B270">
            <v>89.14</v>
          </cell>
          <cell r="C270">
            <v>3</v>
          </cell>
        </row>
        <row r="271">
          <cell r="B271">
            <v>89.16</v>
          </cell>
          <cell r="C271">
            <v>3</v>
          </cell>
        </row>
        <row r="272">
          <cell r="B272">
            <v>89.2</v>
          </cell>
          <cell r="C272">
            <v>3</v>
          </cell>
        </row>
        <row r="273">
          <cell r="B273">
            <v>89.2</v>
          </cell>
          <cell r="C273">
            <v>3</v>
          </cell>
        </row>
        <row r="274">
          <cell r="B274">
            <v>89.2</v>
          </cell>
          <cell r="C274">
            <v>3</v>
          </cell>
        </row>
        <row r="275">
          <cell r="B275">
            <v>89.21</v>
          </cell>
          <cell r="C275">
            <v>3</v>
          </cell>
        </row>
        <row r="276">
          <cell r="B276">
            <v>89.22</v>
          </cell>
          <cell r="C276">
            <v>3</v>
          </cell>
        </row>
        <row r="277">
          <cell r="B277">
            <v>89.27</v>
          </cell>
          <cell r="C277">
            <v>3</v>
          </cell>
        </row>
        <row r="278">
          <cell r="B278">
            <v>89.27</v>
          </cell>
          <cell r="C278">
            <v>3</v>
          </cell>
        </row>
        <row r="279">
          <cell r="B279">
            <v>89.28</v>
          </cell>
          <cell r="C279">
            <v>3</v>
          </cell>
        </row>
        <row r="280">
          <cell r="B280">
            <v>89.32</v>
          </cell>
          <cell r="C280">
            <v>3</v>
          </cell>
        </row>
        <row r="281">
          <cell r="B281">
            <v>89.32</v>
          </cell>
          <cell r="C281">
            <v>3</v>
          </cell>
        </row>
        <row r="282">
          <cell r="B282">
            <v>89.32</v>
          </cell>
          <cell r="C282">
            <v>3</v>
          </cell>
        </row>
        <row r="283">
          <cell r="B283">
            <v>89.34</v>
          </cell>
          <cell r="C283">
            <v>3</v>
          </cell>
        </row>
        <row r="284">
          <cell r="B284">
            <v>89.38</v>
          </cell>
          <cell r="C284">
            <v>3</v>
          </cell>
        </row>
        <row r="285">
          <cell r="B285">
            <v>89.39</v>
          </cell>
          <cell r="C285">
            <v>3</v>
          </cell>
        </row>
        <row r="286">
          <cell r="B286">
            <v>89.42</v>
          </cell>
          <cell r="C286">
            <v>3</v>
          </cell>
        </row>
        <row r="287">
          <cell r="B287">
            <v>89.45</v>
          </cell>
          <cell r="C287">
            <v>3</v>
          </cell>
        </row>
        <row r="288">
          <cell r="B288">
            <v>89.52</v>
          </cell>
          <cell r="C288">
            <v>3</v>
          </cell>
        </row>
        <row r="289">
          <cell r="B289">
            <v>89.67</v>
          </cell>
          <cell r="C289">
            <v>3</v>
          </cell>
        </row>
        <row r="290">
          <cell r="B290">
            <v>89.69</v>
          </cell>
          <cell r="C290">
            <v>3</v>
          </cell>
        </row>
        <row r="291">
          <cell r="B291">
            <v>89.84</v>
          </cell>
          <cell r="C291">
            <v>3</v>
          </cell>
        </row>
        <row r="292">
          <cell r="B292">
            <v>89.85</v>
          </cell>
          <cell r="C292">
            <v>3</v>
          </cell>
        </row>
        <row r="293">
          <cell r="B293">
            <v>89.86</v>
          </cell>
          <cell r="C293">
            <v>3</v>
          </cell>
        </row>
        <row r="294">
          <cell r="B294">
            <v>89.93</v>
          </cell>
          <cell r="C294">
            <v>3</v>
          </cell>
        </row>
        <row r="295">
          <cell r="B295">
            <v>89.95</v>
          </cell>
          <cell r="C295">
            <v>3</v>
          </cell>
        </row>
        <row r="296">
          <cell r="B296">
            <v>89.99</v>
          </cell>
          <cell r="C296">
            <v>3</v>
          </cell>
        </row>
        <row r="297">
          <cell r="B297">
            <v>90.08</v>
          </cell>
          <cell r="C297">
            <v>3</v>
          </cell>
        </row>
        <row r="298">
          <cell r="B298">
            <v>90.12</v>
          </cell>
          <cell r="C298">
            <v>3</v>
          </cell>
        </row>
        <row r="299">
          <cell r="B299">
            <v>90.14</v>
          </cell>
          <cell r="C299">
            <v>3</v>
          </cell>
        </row>
        <row r="300">
          <cell r="B300">
            <v>90.16</v>
          </cell>
          <cell r="C300">
            <v>3</v>
          </cell>
        </row>
        <row r="301">
          <cell r="B301">
            <v>90.16</v>
          </cell>
          <cell r="C301">
            <v>3</v>
          </cell>
        </row>
        <row r="302">
          <cell r="B302">
            <v>90.22</v>
          </cell>
          <cell r="C302">
            <v>3</v>
          </cell>
        </row>
        <row r="303">
          <cell r="B303">
            <v>90.47</v>
          </cell>
          <cell r="C303">
            <v>3</v>
          </cell>
        </row>
        <row r="304">
          <cell r="B304">
            <v>90.72</v>
          </cell>
          <cell r="C304">
            <v>3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1-6"/>
      <sheetName val="ep1-6 (Tanpa hujan)"/>
      <sheetName val="ep1 (sort)"/>
      <sheetName val="ep2 (sort)"/>
      <sheetName val="ep3 (sort)"/>
      <sheetName val="ep5 (sort)"/>
      <sheetName val="ep6 (sort)"/>
      <sheetName val="ep8-16"/>
      <sheetName val="ep8-16 (tanpa hujan)"/>
      <sheetName val="ep8 (sort+eliminate)"/>
      <sheetName val="ep9 (sort)"/>
      <sheetName val="ep10 (sort)"/>
      <sheetName val="ep12 (sort)"/>
      <sheetName val="ep13 (sort)"/>
      <sheetName val="ep14 (sort)"/>
      <sheetName val="ep15 (sort)"/>
      <sheetName val="ep16 (sort)"/>
      <sheetName val="Rekap"/>
      <sheetName val="ep101-107"/>
      <sheetName val="ep201-303"/>
      <sheetName val="ep1-6spill"/>
    </sheetNames>
    <sheetDataSet>
      <sheetData sheetId="0"/>
      <sheetData sheetId="1" refreshError="1"/>
      <sheetData sheetId="2">
        <row r="20">
          <cell r="B20">
            <v>68.66</v>
          </cell>
          <cell r="G20">
            <v>137.97539999999989</v>
          </cell>
        </row>
        <row r="21">
          <cell r="B21">
            <v>68.87</v>
          </cell>
          <cell r="G21">
            <v>172.53809999999996</v>
          </cell>
        </row>
        <row r="22">
          <cell r="B22">
            <v>69.83</v>
          </cell>
          <cell r="G22">
            <v>229.54590000000002</v>
          </cell>
        </row>
        <row r="23">
          <cell r="B23">
            <v>70.23</v>
          </cell>
          <cell r="G23">
            <v>280.23480000000006</v>
          </cell>
        </row>
        <row r="24">
          <cell r="B24">
            <v>70.37</v>
          </cell>
          <cell r="G24">
            <v>282.37680000000006</v>
          </cell>
        </row>
        <row r="25">
          <cell r="B25">
            <v>70.78</v>
          </cell>
          <cell r="G25">
            <v>314.64449999999999</v>
          </cell>
        </row>
        <row r="26">
          <cell r="B26">
            <v>70.8</v>
          </cell>
          <cell r="G26">
            <v>322.76880000000006</v>
          </cell>
        </row>
        <row r="27">
          <cell r="B27">
            <v>70.819999999999993</v>
          </cell>
          <cell r="G27">
            <v>332.01</v>
          </cell>
        </row>
        <row r="28">
          <cell r="B28">
            <v>71.150000000000006</v>
          </cell>
          <cell r="G28">
            <v>333.26459999999997</v>
          </cell>
        </row>
        <row r="29">
          <cell r="B29">
            <v>71.209999999999994</v>
          </cell>
          <cell r="G29">
            <v>335.37599999999998</v>
          </cell>
        </row>
        <row r="30">
          <cell r="B30">
            <v>71.650000000000006</v>
          </cell>
          <cell r="G30">
            <v>335.39130000000006</v>
          </cell>
        </row>
        <row r="31">
          <cell r="B31">
            <v>72.150000000000006</v>
          </cell>
          <cell r="G31">
            <v>335.62080000000003</v>
          </cell>
        </row>
        <row r="32">
          <cell r="B32">
            <v>72.48</v>
          </cell>
          <cell r="G32">
            <v>343.80630000000002</v>
          </cell>
        </row>
        <row r="33">
          <cell r="B33">
            <v>72.58</v>
          </cell>
          <cell r="G33">
            <v>345.84119999999996</v>
          </cell>
        </row>
        <row r="34">
          <cell r="B34">
            <v>73.67</v>
          </cell>
          <cell r="G34">
            <v>346.26959999999997</v>
          </cell>
        </row>
        <row r="35">
          <cell r="B35">
            <v>74.709999999999994</v>
          </cell>
          <cell r="G35">
            <v>354.96</v>
          </cell>
        </row>
        <row r="36">
          <cell r="B36">
            <v>74.91</v>
          </cell>
          <cell r="G36">
            <v>355.12830000000002</v>
          </cell>
        </row>
        <row r="37">
          <cell r="B37">
            <v>74.989999999999995</v>
          </cell>
          <cell r="G37">
            <v>355.9239</v>
          </cell>
        </row>
        <row r="38">
          <cell r="B38">
            <v>74.989999999999995</v>
          </cell>
          <cell r="G38">
            <v>355.98509999999999</v>
          </cell>
        </row>
        <row r="39">
          <cell r="B39">
            <v>75.03</v>
          </cell>
          <cell r="G39">
            <v>356.12280000000004</v>
          </cell>
        </row>
        <row r="40">
          <cell r="B40">
            <v>75.42</v>
          </cell>
          <cell r="G40">
            <v>357.27030000000008</v>
          </cell>
        </row>
        <row r="41">
          <cell r="B41">
            <v>75.44</v>
          </cell>
          <cell r="G41">
            <v>358.69319999999993</v>
          </cell>
        </row>
        <row r="42">
          <cell r="B42">
            <v>75.58</v>
          </cell>
          <cell r="G42">
            <v>364.6755</v>
          </cell>
        </row>
        <row r="43">
          <cell r="B43">
            <v>75.81</v>
          </cell>
          <cell r="G43">
            <v>365.82299999999998</v>
          </cell>
        </row>
        <row r="44">
          <cell r="B44">
            <v>75.88</v>
          </cell>
          <cell r="G44">
            <v>366.89400000000001</v>
          </cell>
        </row>
        <row r="45">
          <cell r="B45">
            <v>76.040000000000006</v>
          </cell>
          <cell r="G45">
            <v>373.65659999999997</v>
          </cell>
        </row>
        <row r="46">
          <cell r="B46">
            <v>76.650000000000006</v>
          </cell>
          <cell r="G46">
            <v>375.21719999999993</v>
          </cell>
        </row>
        <row r="47">
          <cell r="B47">
            <v>76.680000000000007</v>
          </cell>
          <cell r="G47">
            <v>375.81390000000005</v>
          </cell>
        </row>
        <row r="48">
          <cell r="B48">
            <v>76.75</v>
          </cell>
          <cell r="G48">
            <v>379.37880000000007</v>
          </cell>
        </row>
        <row r="49">
          <cell r="B49">
            <v>76.86</v>
          </cell>
          <cell r="G49">
            <v>380.66399999999999</v>
          </cell>
        </row>
        <row r="50">
          <cell r="B50">
            <v>77.03</v>
          </cell>
          <cell r="G50">
            <v>380.96999999999997</v>
          </cell>
        </row>
        <row r="51">
          <cell r="B51">
            <v>77.2</v>
          </cell>
          <cell r="G51">
            <v>384.79500000000002</v>
          </cell>
        </row>
        <row r="52">
          <cell r="B52">
            <v>77.27</v>
          </cell>
          <cell r="G52">
            <v>390.74669999999992</v>
          </cell>
        </row>
        <row r="53">
          <cell r="B53">
            <v>77.42</v>
          </cell>
          <cell r="G53">
            <v>390.96090000000004</v>
          </cell>
        </row>
        <row r="54">
          <cell r="B54">
            <v>77.56</v>
          </cell>
          <cell r="G54">
            <v>391.00680000000006</v>
          </cell>
        </row>
        <row r="55">
          <cell r="B55">
            <v>77.760000000000005</v>
          </cell>
          <cell r="G55">
            <v>394.14330000000007</v>
          </cell>
        </row>
        <row r="56">
          <cell r="B56">
            <v>77.8</v>
          </cell>
          <cell r="G56">
            <v>395.48969999999991</v>
          </cell>
        </row>
        <row r="57">
          <cell r="B57">
            <v>78.489999999999995</v>
          </cell>
          <cell r="G57">
            <v>399.024</v>
          </cell>
        </row>
        <row r="58">
          <cell r="B58">
            <v>78.8</v>
          </cell>
          <cell r="G58">
            <v>403.67519999999996</v>
          </cell>
        </row>
        <row r="59">
          <cell r="B59">
            <v>78.81</v>
          </cell>
          <cell r="G59">
            <v>407.92859999999996</v>
          </cell>
        </row>
        <row r="60">
          <cell r="B60">
            <v>78.88</v>
          </cell>
          <cell r="G60">
            <v>409.887</v>
          </cell>
        </row>
        <row r="61">
          <cell r="B61">
            <v>78.930000000000007</v>
          </cell>
          <cell r="G61">
            <v>410.04</v>
          </cell>
        </row>
        <row r="62">
          <cell r="B62">
            <v>79.12</v>
          </cell>
          <cell r="G62">
            <v>410.45309999999995</v>
          </cell>
        </row>
        <row r="63">
          <cell r="B63">
            <v>79.14</v>
          </cell>
          <cell r="G63">
            <v>411.81480000000005</v>
          </cell>
        </row>
        <row r="64">
          <cell r="B64">
            <v>79.2</v>
          </cell>
          <cell r="G64">
            <v>412.93169999999992</v>
          </cell>
        </row>
        <row r="65">
          <cell r="B65">
            <v>79.42</v>
          </cell>
          <cell r="G65">
            <v>412.947</v>
          </cell>
        </row>
        <row r="66">
          <cell r="B66">
            <v>79.48</v>
          </cell>
          <cell r="G66">
            <v>412.947</v>
          </cell>
        </row>
        <row r="67">
          <cell r="B67">
            <v>79.61</v>
          </cell>
          <cell r="G67">
            <v>415.548</v>
          </cell>
        </row>
        <row r="68">
          <cell r="B68">
            <v>79.89</v>
          </cell>
          <cell r="G68">
            <v>417.90419999999995</v>
          </cell>
        </row>
        <row r="69">
          <cell r="B69">
            <v>79.89</v>
          </cell>
          <cell r="G69">
            <v>419.28119999999996</v>
          </cell>
        </row>
        <row r="70">
          <cell r="B70">
            <v>79.92</v>
          </cell>
          <cell r="G70">
            <v>421.36199999999997</v>
          </cell>
        </row>
        <row r="71">
          <cell r="B71">
            <v>80.040000000000006</v>
          </cell>
          <cell r="G71">
            <v>421.74450000000002</v>
          </cell>
        </row>
        <row r="72">
          <cell r="B72">
            <v>80.099999999999994</v>
          </cell>
          <cell r="G72">
            <v>422.73899999999998</v>
          </cell>
        </row>
        <row r="73">
          <cell r="B73">
            <v>80.12</v>
          </cell>
          <cell r="G73">
            <v>423.19799999999998</v>
          </cell>
        </row>
        <row r="74">
          <cell r="B74">
            <v>80.23</v>
          </cell>
          <cell r="G74">
            <v>423.48869999999994</v>
          </cell>
        </row>
        <row r="75">
          <cell r="B75">
            <v>80.260000000000005</v>
          </cell>
          <cell r="G75">
            <v>424.42199999999997</v>
          </cell>
        </row>
        <row r="76">
          <cell r="B76">
            <v>80.260000000000005</v>
          </cell>
          <cell r="G76">
            <v>426.71699999999998</v>
          </cell>
        </row>
        <row r="77">
          <cell r="B77">
            <v>80.319999999999993</v>
          </cell>
          <cell r="G77">
            <v>428.64480000000003</v>
          </cell>
        </row>
        <row r="78">
          <cell r="B78">
            <v>80.33</v>
          </cell>
          <cell r="G78">
            <v>430.08299999999997</v>
          </cell>
        </row>
        <row r="79">
          <cell r="B79">
            <v>80.58</v>
          </cell>
          <cell r="G79">
            <v>431.30700000000002</v>
          </cell>
        </row>
        <row r="80">
          <cell r="B80">
            <v>80.59</v>
          </cell>
          <cell r="G80">
            <v>433.25009999999997</v>
          </cell>
        </row>
        <row r="81">
          <cell r="B81">
            <v>80.75</v>
          </cell>
          <cell r="G81">
            <v>433.44900000000001</v>
          </cell>
        </row>
        <row r="82">
          <cell r="B82">
            <v>80.78</v>
          </cell>
          <cell r="G82">
            <v>433.755</v>
          </cell>
        </row>
        <row r="83">
          <cell r="B83">
            <v>80.78</v>
          </cell>
          <cell r="G83">
            <v>433.81619999999992</v>
          </cell>
        </row>
        <row r="84">
          <cell r="B84">
            <v>80.8</v>
          </cell>
          <cell r="G84">
            <v>434.52</v>
          </cell>
        </row>
        <row r="85">
          <cell r="B85">
            <v>80.83</v>
          </cell>
          <cell r="G85">
            <v>434.97899999999998</v>
          </cell>
        </row>
        <row r="86">
          <cell r="B86">
            <v>80.89</v>
          </cell>
          <cell r="G86">
            <v>436.29480000000007</v>
          </cell>
        </row>
        <row r="87">
          <cell r="B87">
            <v>80.92</v>
          </cell>
          <cell r="G87">
            <v>436.93740000000003</v>
          </cell>
        </row>
        <row r="88">
          <cell r="B88">
            <v>80.95</v>
          </cell>
          <cell r="G88">
            <v>436.96800000000002</v>
          </cell>
        </row>
        <row r="89">
          <cell r="B89">
            <v>81.010000000000005</v>
          </cell>
          <cell r="G89">
            <v>437.19749999999999</v>
          </cell>
        </row>
        <row r="90">
          <cell r="B90">
            <v>81.02</v>
          </cell>
          <cell r="G90">
            <v>437.65649999999999</v>
          </cell>
        </row>
        <row r="91">
          <cell r="B91">
            <v>81.11</v>
          </cell>
          <cell r="G91">
            <v>438.06959999999998</v>
          </cell>
        </row>
        <row r="92">
          <cell r="B92">
            <v>81.209999999999994</v>
          </cell>
          <cell r="G92">
            <v>438.06959999999998</v>
          </cell>
        </row>
        <row r="93">
          <cell r="B93">
            <v>81.290000000000006</v>
          </cell>
          <cell r="G93">
            <v>441.86399999999998</v>
          </cell>
        </row>
        <row r="94">
          <cell r="B94">
            <v>81.400000000000006</v>
          </cell>
          <cell r="G94">
            <v>442.476</v>
          </cell>
        </row>
        <row r="95">
          <cell r="B95">
            <v>81.42</v>
          </cell>
          <cell r="G95">
            <v>446.45400000000001</v>
          </cell>
        </row>
        <row r="96">
          <cell r="B96">
            <v>81.47</v>
          </cell>
          <cell r="G96">
            <v>446.68349999999998</v>
          </cell>
        </row>
        <row r="97">
          <cell r="B97">
            <v>81.540000000000006</v>
          </cell>
          <cell r="G97">
            <v>446.94359999999995</v>
          </cell>
        </row>
        <row r="98">
          <cell r="B98">
            <v>81.569999999999993</v>
          </cell>
          <cell r="G98">
            <v>447.05069999999995</v>
          </cell>
        </row>
        <row r="99">
          <cell r="B99">
            <v>81.680000000000007</v>
          </cell>
          <cell r="G99">
            <v>447.06599999999997</v>
          </cell>
        </row>
        <row r="100">
          <cell r="B100">
            <v>81.7</v>
          </cell>
          <cell r="G100">
            <v>447.52499999999998</v>
          </cell>
        </row>
        <row r="101">
          <cell r="B101">
            <v>81.78</v>
          </cell>
          <cell r="G101">
            <v>447.73919999999993</v>
          </cell>
        </row>
        <row r="102">
          <cell r="B102">
            <v>81.790000000000006</v>
          </cell>
          <cell r="G102">
            <v>447.92280000000005</v>
          </cell>
        </row>
        <row r="103">
          <cell r="B103">
            <v>81.8</v>
          </cell>
          <cell r="G103">
            <v>448.67250000000001</v>
          </cell>
        </row>
        <row r="104">
          <cell r="B104">
            <v>81.92</v>
          </cell>
          <cell r="G104">
            <v>448.74899999999997</v>
          </cell>
        </row>
        <row r="105">
          <cell r="B105">
            <v>81.95</v>
          </cell>
          <cell r="G105">
            <v>448.90199999999999</v>
          </cell>
        </row>
        <row r="106">
          <cell r="B106">
            <v>81.99</v>
          </cell>
          <cell r="G106">
            <v>449.20799999999997</v>
          </cell>
        </row>
        <row r="107">
          <cell r="B107">
            <v>82.03</v>
          </cell>
          <cell r="G107">
            <v>450.09540000000004</v>
          </cell>
        </row>
        <row r="108">
          <cell r="B108">
            <v>82.11</v>
          </cell>
          <cell r="G108">
            <v>451.02869999999996</v>
          </cell>
        </row>
        <row r="109">
          <cell r="B109">
            <v>82.12</v>
          </cell>
          <cell r="G109">
            <v>452.45159999999998</v>
          </cell>
        </row>
        <row r="110">
          <cell r="B110">
            <v>82.14</v>
          </cell>
          <cell r="G110">
            <v>453.56849999999997</v>
          </cell>
        </row>
        <row r="111">
          <cell r="B111">
            <v>82.25</v>
          </cell>
          <cell r="G111">
            <v>453.75209999999998</v>
          </cell>
        </row>
        <row r="112">
          <cell r="B112">
            <v>82.42</v>
          </cell>
          <cell r="G112">
            <v>454.10399999999998</v>
          </cell>
        </row>
        <row r="113">
          <cell r="B113">
            <v>82.45</v>
          </cell>
          <cell r="G113">
            <v>454.40999999999997</v>
          </cell>
        </row>
        <row r="114">
          <cell r="B114">
            <v>82.45</v>
          </cell>
          <cell r="G114">
            <v>455.94</v>
          </cell>
        </row>
        <row r="115">
          <cell r="B115">
            <v>82.53</v>
          </cell>
          <cell r="G115">
            <v>456.09300000000002</v>
          </cell>
        </row>
        <row r="116">
          <cell r="B116">
            <v>82.75</v>
          </cell>
          <cell r="G116">
            <v>456.15419999999995</v>
          </cell>
        </row>
        <row r="117">
          <cell r="B117">
            <v>82.75</v>
          </cell>
          <cell r="G117">
            <v>457.31700000000001</v>
          </cell>
        </row>
        <row r="118">
          <cell r="B118">
            <v>82.89</v>
          </cell>
          <cell r="G118">
            <v>458.18909999999994</v>
          </cell>
        </row>
        <row r="119">
          <cell r="B119">
            <v>82.91</v>
          </cell>
          <cell r="G119">
            <v>459</v>
          </cell>
        </row>
        <row r="120">
          <cell r="B120">
            <v>82.92</v>
          </cell>
          <cell r="G120">
            <v>461.44799999999998</v>
          </cell>
        </row>
        <row r="121">
          <cell r="B121">
            <v>82.95</v>
          </cell>
          <cell r="G121">
            <v>463.97249999999997</v>
          </cell>
        </row>
        <row r="122">
          <cell r="B122">
            <v>83.09</v>
          </cell>
          <cell r="G122">
            <v>465.73199999999997</v>
          </cell>
        </row>
        <row r="123">
          <cell r="B123">
            <v>83.18</v>
          </cell>
          <cell r="G123">
            <v>465.8544</v>
          </cell>
        </row>
        <row r="124">
          <cell r="B124">
            <v>83.3</v>
          </cell>
          <cell r="G124">
            <v>467.84340000000003</v>
          </cell>
        </row>
        <row r="125">
          <cell r="B125">
            <v>83.4</v>
          </cell>
          <cell r="G125">
            <v>470.13840000000005</v>
          </cell>
        </row>
        <row r="126">
          <cell r="B126">
            <v>83.53</v>
          </cell>
          <cell r="G126">
            <v>470.78100000000001</v>
          </cell>
        </row>
        <row r="127">
          <cell r="B127">
            <v>83.6</v>
          </cell>
          <cell r="G127">
            <v>471.08699999999999</v>
          </cell>
        </row>
        <row r="128">
          <cell r="B128">
            <v>83.63</v>
          </cell>
          <cell r="G128">
            <v>472.17330000000004</v>
          </cell>
        </row>
        <row r="129">
          <cell r="B129">
            <v>83.64</v>
          </cell>
          <cell r="G129">
            <v>472.23449999999997</v>
          </cell>
        </row>
        <row r="130">
          <cell r="B130">
            <v>83.66</v>
          </cell>
          <cell r="G130">
            <v>472.70880000000005</v>
          </cell>
        </row>
        <row r="131">
          <cell r="B131">
            <v>83.68</v>
          </cell>
          <cell r="G131">
            <v>473.77980000000002</v>
          </cell>
        </row>
        <row r="132">
          <cell r="B132">
            <v>83.7</v>
          </cell>
          <cell r="G132">
            <v>473.84100000000001</v>
          </cell>
        </row>
        <row r="133">
          <cell r="B133">
            <v>83.71</v>
          </cell>
          <cell r="G133">
            <v>474.43769999999995</v>
          </cell>
        </row>
        <row r="134">
          <cell r="B134">
            <v>83.8</v>
          </cell>
          <cell r="G134">
            <v>475.27919999999995</v>
          </cell>
        </row>
        <row r="135">
          <cell r="B135">
            <v>84.05</v>
          </cell>
          <cell r="G135">
            <v>475.38630000000006</v>
          </cell>
        </row>
        <row r="136">
          <cell r="B136">
            <v>84.3</v>
          </cell>
          <cell r="G136">
            <v>475.524</v>
          </cell>
        </row>
        <row r="137">
          <cell r="B137">
            <v>84.31</v>
          </cell>
          <cell r="G137">
            <v>475.81469999999996</v>
          </cell>
        </row>
        <row r="138">
          <cell r="B138">
            <v>84.34</v>
          </cell>
          <cell r="G138">
            <v>476.90100000000001</v>
          </cell>
        </row>
        <row r="139">
          <cell r="B139">
            <v>84.38</v>
          </cell>
          <cell r="G139">
            <v>477.81900000000002</v>
          </cell>
        </row>
        <row r="140">
          <cell r="B140">
            <v>84.42</v>
          </cell>
          <cell r="G140">
            <v>477.84959999999995</v>
          </cell>
        </row>
        <row r="141">
          <cell r="B141">
            <v>84.55</v>
          </cell>
          <cell r="G141">
            <v>478.0179</v>
          </cell>
        </row>
        <row r="142">
          <cell r="B142">
            <v>84.55</v>
          </cell>
          <cell r="G142">
            <v>478.0179</v>
          </cell>
        </row>
        <row r="143">
          <cell r="B143">
            <v>84.61</v>
          </cell>
          <cell r="G143">
            <v>478.78290000000004</v>
          </cell>
        </row>
        <row r="144">
          <cell r="B144">
            <v>84.61</v>
          </cell>
          <cell r="G144">
            <v>480.14459999999997</v>
          </cell>
        </row>
        <row r="145">
          <cell r="B145">
            <v>84.66</v>
          </cell>
          <cell r="G145">
            <v>480.49649999999997</v>
          </cell>
        </row>
        <row r="146">
          <cell r="B146">
            <v>84.75</v>
          </cell>
          <cell r="G146">
            <v>480.68009999999998</v>
          </cell>
        </row>
        <row r="147">
          <cell r="B147">
            <v>84.78</v>
          </cell>
          <cell r="G147">
            <v>480.68009999999998</v>
          </cell>
        </row>
        <row r="148">
          <cell r="B148">
            <v>84.81</v>
          </cell>
          <cell r="G148">
            <v>480.68009999999998</v>
          </cell>
        </row>
        <row r="149">
          <cell r="B149">
            <v>84.87</v>
          </cell>
          <cell r="G149">
            <v>483.74009999999998</v>
          </cell>
        </row>
        <row r="150">
          <cell r="B150">
            <v>84.93</v>
          </cell>
          <cell r="G150">
            <v>483.74009999999998</v>
          </cell>
        </row>
        <row r="151">
          <cell r="B151">
            <v>84.94</v>
          </cell>
          <cell r="G151">
            <v>484.09199999999998</v>
          </cell>
        </row>
        <row r="152">
          <cell r="B152">
            <v>84.94</v>
          </cell>
          <cell r="G152">
            <v>484.44390000000004</v>
          </cell>
        </row>
        <row r="153">
          <cell r="B153">
            <v>84.96</v>
          </cell>
          <cell r="G153">
            <v>484.91819999999996</v>
          </cell>
        </row>
        <row r="154">
          <cell r="B154">
            <v>85.05</v>
          </cell>
          <cell r="G154">
            <v>486.61649999999997</v>
          </cell>
        </row>
        <row r="155">
          <cell r="B155">
            <v>85.18</v>
          </cell>
          <cell r="G155">
            <v>486.90719999999993</v>
          </cell>
        </row>
        <row r="156">
          <cell r="B156">
            <v>85.22</v>
          </cell>
          <cell r="G156">
            <v>487.93230000000005</v>
          </cell>
        </row>
        <row r="157">
          <cell r="B157">
            <v>85.25</v>
          </cell>
          <cell r="G157">
            <v>488.83499999999998</v>
          </cell>
        </row>
        <row r="158">
          <cell r="B158">
            <v>85.3</v>
          </cell>
          <cell r="G158">
            <v>489.01859999999994</v>
          </cell>
        </row>
        <row r="159">
          <cell r="B159">
            <v>85.36</v>
          </cell>
          <cell r="G159">
            <v>489.67649999999998</v>
          </cell>
        </row>
        <row r="160">
          <cell r="B160">
            <v>85.45</v>
          </cell>
          <cell r="G160">
            <v>490.22730000000007</v>
          </cell>
        </row>
        <row r="161">
          <cell r="B161">
            <v>85.47</v>
          </cell>
          <cell r="G161">
            <v>490.41090000000003</v>
          </cell>
        </row>
        <row r="162">
          <cell r="B162">
            <v>85.54</v>
          </cell>
          <cell r="G162">
            <v>490.51799999999997</v>
          </cell>
        </row>
        <row r="163">
          <cell r="B163">
            <v>85.54</v>
          </cell>
          <cell r="G163">
            <v>491.40540000000004</v>
          </cell>
        </row>
        <row r="164">
          <cell r="B164">
            <v>85.59</v>
          </cell>
          <cell r="G164">
            <v>492.96600000000001</v>
          </cell>
        </row>
        <row r="165">
          <cell r="B165">
            <v>85.59</v>
          </cell>
          <cell r="G165">
            <v>494.63369999999992</v>
          </cell>
        </row>
        <row r="166">
          <cell r="B166">
            <v>85.67</v>
          </cell>
          <cell r="G166">
            <v>495.68940000000003</v>
          </cell>
        </row>
        <row r="167">
          <cell r="B167">
            <v>85.69</v>
          </cell>
          <cell r="G167">
            <v>496.02600000000001</v>
          </cell>
        </row>
        <row r="168">
          <cell r="B168">
            <v>85.85</v>
          </cell>
          <cell r="G168">
            <v>496.17899999999997</v>
          </cell>
        </row>
        <row r="169">
          <cell r="B169">
            <v>85.86</v>
          </cell>
          <cell r="G169">
            <v>496.71449999999999</v>
          </cell>
        </row>
        <row r="170">
          <cell r="B170">
            <v>86</v>
          </cell>
          <cell r="G170">
            <v>499.69799999999998</v>
          </cell>
        </row>
        <row r="171">
          <cell r="B171">
            <v>86.09</v>
          </cell>
          <cell r="G171">
            <v>499.75919999999991</v>
          </cell>
        </row>
        <row r="172">
          <cell r="B172">
            <v>86.15</v>
          </cell>
          <cell r="G172">
            <v>499.98869999999994</v>
          </cell>
        </row>
        <row r="173">
          <cell r="B173">
            <v>86.22</v>
          </cell>
          <cell r="G173">
            <v>500.73840000000001</v>
          </cell>
        </row>
        <row r="174">
          <cell r="B174">
            <v>86.31</v>
          </cell>
          <cell r="G174">
            <v>501.82469999999995</v>
          </cell>
        </row>
        <row r="175">
          <cell r="B175">
            <v>86.35</v>
          </cell>
          <cell r="G175">
            <v>501.82469999999995</v>
          </cell>
        </row>
        <row r="176">
          <cell r="B176">
            <v>86.42</v>
          </cell>
          <cell r="G176">
            <v>502.20719999999994</v>
          </cell>
        </row>
        <row r="177">
          <cell r="B177">
            <v>86.49</v>
          </cell>
          <cell r="G177">
            <v>502.55909999999994</v>
          </cell>
        </row>
        <row r="178">
          <cell r="B178">
            <v>86.62</v>
          </cell>
          <cell r="G178">
            <v>503.29349999999999</v>
          </cell>
        </row>
        <row r="179">
          <cell r="B179">
            <v>86.65</v>
          </cell>
          <cell r="G179">
            <v>503.46180000000004</v>
          </cell>
        </row>
        <row r="180">
          <cell r="B180">
            <v>86.68</v>
          </cell>
          <cell r="G180">
            <v>503.52299999999997</v>
          </cell>
        </row>
        <row r="181">
          <cell r="B181">
            <v>86.72</v>
          </cell>
          <cell r="G181">
            <v>503.98199999999997</v>
          </cell>
        </row>
        <row r="182">
          <cell r="B182">
            <v>86.76</v>
          </cell>
          <cell r="G182">
            <v>504.74700000000001</v>
          </cell>
        </row>
        <row r="183">
          <cell r="B183">
            <v>86.85</v>
          </cell>
          <cell r="G183">
            <v>505.00709999999998</v>
          </cell>
        </row>
        <row r="184">
          <cell r="B184">
            <v>86.89</v>
          </cell>
          <cell r="G184">
            <v>505.45080000000007</v>
          </cell>
        </row>
        <row r="185">
          <cell r="B185">
            <v>86.9</v>
          </cell>
          <cell r="G185">
            <v>506.47590000000002</v>
          </cell>
        </row>
        <row r="186">
          <cell r="B186">
            <v>87.02</v>
          </cell>
          <cell r="G186">
            <v>506.58299999999997</v>
          </cell>
        </row>
        <row r="187">
          <cell r="B187">
            <v>87.02</v>
          </cell>
          <cell r="G187">
            <v>507.50099999999998</v>
          </cell>
        </row>
        <row r="188">
          <cell r="B188">
            <v>87.06</v>
          </cell>
          <cell r="G188">
            <v>507.77640000000002</v>
          </cell>
        </row>
        <row r="189">
          <cell r="B189">
            <v>87.08</v>
          </cell>
          <cell r="G189">
            <v>507.89880000000005</v>
          </cell>
        </row>
        <row r="190">
          <cell r="B190">
            <v>87.13</v>
          </cell>
          <cell r="G190">
            <v>508.0059</v>
          </cell>
        </row>
        <row r="191">
          <cell r="B191">
            <v>87.16</v>
          </cell>
          <cell r="G191">
            <v>508.44959999999998</v>
          </cell>
        </row>
        <row r="192">
          <cell r="B192">
            <v>87.17</v>
          </cell>
          <cell r="G192">
            <v>508.572</v>
          </cell>
        </row>
        <row r="193">
          <cell r="B193">
            <v>87.2</v>
          </cell>
          <cell r="G193">
            <v>509.18399999999997</v>
          </cell>
        </row>
        <row r="194">
          <cell r="B194">
            <v>87.2</v>
          </cell>
          <cell r="G194">
            <v>511.60140000000001</v>
          </cell>
        </row>
        <row r="195">
          <cell r="B195">
            <v>87.24</v>
          </cell>
          <cell r="G195">
            <v>511.83090000000004</v>
          </cell>
        </row>
        <row r="196">
          <cell r="B196">
            <v>87.24</v>
          </cell>
          <cell r="G196">
            <v>511.89209999999997</v>
          </cell>
        </row>
        <row r="197">
          <cell r="B197">
            <v>87.37</v>
          </cell>
          <cell r="G197">
            <v>512.06040000000007</v>
          </cell>
        </row>
        <row r="198">
          <cell r="B198">
            <v>87.43</v>
          </cell>
          <cell r="G198">
            <v>512.12159999999994</v>
          </cell>
        </row>
        <row r="199">
          <cell r="B199">
            <v>87.56</v>
          </cell>
          <cell r="G199">
            <v>512.22869999999989</v>
          </cell>
        </row>
        <row r="200">
          <cell r="B200">
            <v>87.57</v>
          </cell>
          <cell r="G200">
            <v>512.56530000000009</v>
          </cell>
        </row>
        <row r="201">
          <cell r="B201">
            <v>87.57</v>
          </cell>
          <cell r="G201">
            <v>512.70299999999997</v>
          </cell>
        </row>
        <row r="202">
          <cell r="B202">
            <v>87.57</v>
          </cell>
          <cell r="G202">
            <v>513.11609999999996</v>
          </cell>
        </row>
        <row r="203">
          <cell r="B203">
            <v>87.58</v>
          </cell>
          <cell r="G203">
            <v>513.28440000000001</v>
          </cell>
        </row>
        <row r="204">
          <cell r="B204">
            <v>87.6</v>
          </cell>
          <cell r="G204">
            <v>513.34559999999999</v>
          </cell>
        </row>
        <row r="205">
          <cell r="B205">
            <v>87.6</v>
          </cell>
          <cell r="G205">
            <v>513.34559999999999</v>
          </cell>
        </row>
        <row r="206">
          <cell r="B206">
            <v>87.71</v>
          </cell>
          <cell r="G206">
            <v>513.57509999999991</v>
          </cell>
        </row>
        <row r="207">
          <cell r="B207">
            <v>87.71</v>
          </cell>
          <cell r="G207">
            <v>513.68219999999997</v>
          </cell>
        </row>
        <row r="208">
          <cell r="B208">
            <v>87.71</v>
          </cell>
          <cell r="G208">
            <v>513.92700000000002</v>
          </cell>
        </row>
        <row r="209">
          <cell r="B209">
            <v>87.75</v>
          </cell>
          <cell r="G209">
            <v>514.08000000000004</v>
          </cell>
        </row>
        <row r="210">
          <cell r="B210">
            <v>87.77</v>
          </cell>
          <cell r="G210">
            <v>515.30399999999997</v>
          </cell>
        </row>
        <row r="211">
          <cell r="B211">
            <v>87.79</v>
          </cell>
          <cell r="G211">
            <v>515.91599999999994</v>
          </cell>
        </row>
        <row r="212">
          <cell r="B212">
            <v>87.79</v>
          </cell>
          <cell r="G212">
            <v>516.45150000000001</v>
          </cell>
        </row>
        <row r="213">
          <cell r="B213">
            <v>87.79</v>
          </cell>
          <cell r="G213">
            <v>516.8646</v>
          </cell>
        </row>
        <row r="214">
          <cell r="B214">
            <v>87.81</v>
          </cell>
          <cell r="G214">
            <v>517.36950000000002</v>
          </cell>
        </row>
        <row r="215">
          <cell r="B215">
            <v>87.81</v>
          </cell>
          <cell r="G215">
            <v>518.76179999999999</v>
          </cell>
        </row>
        <row r="216">
          <cell r="B216">
            <v>87.82</v>
          </cell>
          <cell r="G216">
            <v>519.52680000000009</v>
          </cell>
        </row>
        <row r="217">
          <cell r="B217">
            <v>87.86</v>
          </cell>
          <cell r="G217">
            <v>519.86340000000007</v>
          </cell>
        </row>
        <row r="218">
          <cell r="B218">
            <v>87.86</v>
          </cell>
          <cell r="G218">
            <v>520.58249999999998</v>
          </cell>
        </row>
        <row r="219">
          <cell r="B219">
            <v>87.95</v>
          </cell>
          <cell r="G219">
            <v>521.34749999999997</v>
          </cell>
        </row>
        <row r="220">
          <cell r="B220">
            <v>88.13</v>
          </cell>
          <cell r="G220">
            <v>522.26549999999997</v>
          </cell>
        </row>
        <row r="221">
          <cell r="B221">
            <v>88.15</v>
          </cell>
          <cell r="G221">
            <v>522.34199999999998</v>
          </cell>
        </row>
        <row r="222">
          <cell r="B222">
            <v>88.19</v>
          </cell>
          <cell r="G222">
            <v>523.29059999999993</v>
          </cell>
        </row>
        <row r="223">
          <cell r="B223">
            <v>88.22</v>
          </cell>
          <cell r="G223">
            <v>524.49930000000006</v>
          </cell>
        </row>
        <row r="224">
          <cell r="B224">
            <v>88.24</v>
          </cell>
          <cell r="G224">
            <v>524.94299999999998</v>
          </cell>
        </row>
        <row r="225">
          <cell r="B225">
            <v>88.28</v>
          </cell>
          <cell r="G225">
            <v>525.26430000000005</v>
          </cell>
        </row>
        <row r="226">
          <cell r="B226">
            <v>88.47</v>
          </cell>
          <cell r="G226">
            <v>525.26430000000005</v>
          </cell>
        </row>
        <row r="227">
          <cell r="B227">
            <v>88.47</v>
          </cell>
          <cell r="G227">
            <v>525.60090000000002</v>
          </cell>
        </row>
        <row r="228">
          <cell r="B228">
            <v>88.5</v>
          </cell>
          <cell r="G228">
            <v>525.75390000000004</v>
          </cell>
        </row>
        <row r="229">
          <cell r="B229">
            <v>88.53</v>
          </cell>
          <cell r="G229">
            <v>525.92219999999998</v>
          </cell>
        </row>
        <row r="230">
          <cell r="B230">
            <v>88.67</v>
          </cell>
          <cell r="G230">
            <v>525.98340000000007</v>
          </cell>
        </row>
        <row r="231">
          <cell r="B231">
            <v>88.74</v>
          </cell>
          <cell r="G231">
            <v>526.19759999999997</v>
          </cell>
        </row>
        <row r="232">
          <cell r="B232">
            <v>88.76</v>
          </cell>
          <cell r="G232">
            <v>526.53419999999994</v>
          </cell>
        </row>
        <row r="233">
          <cell r="B233">
            <v>88.87</v>
          </cell>
          <cell r="G233">
            <v>526.79430000000002</v>
          </cell>
        </row>
        <row r="234">
          <cell r="B234">
            <v>88.87</v>
          </cell>
          <cell r="G234">
            <v>527.1309</v>
          </cell>
        </row>
        <row r="235">
          <cell r="B235">
            <v>88.88</v>
          </cell>
          <cell r="G235">
            <v>527.17680000000007</v>
          </cell>
        </row>
        <row r="236">
          <cell r="B236">
            <v>88.9</v>
          </cell>
          <cell r="G236">
            <v>527.3451</v>
          </cell>
        </row>
        <row r="237">
          <cell r="B237">
            <v>88.91</v>
          </cell>
          <cell r="G237">
            <v>527.46749999999997</v>
          </cell>
        </row>
        <row r="238">
          <cell r="B238">
            <v>88.98</v>
          </cell>
          <cell r="G238">
            <v>528.59969999999998</v>
          </cell>
        </row>
        <row r="239">
          <cell r="B239">
            <v>89.05</v>
          </cell>
          <cell r="G239">
            <v>528.61500000000001</v>
          </cell>
        </row>
        <row r="240">
          <cell r="B240">
            <v>89.05</v>
          </cell>
          <cell r="G240">
            <v>528.66089999999997</v>
          </cell>
        </row>
        <row r="241">
          <cell r="B241">
            <v>89.06</v>
          </cell>
          <cell r="G241">
            <v>529.19640000000004</v>
          </cell>
        </row>
        <row r="242">
          <cell r="B242">
            <v>89.1</v>
          </cell>
          <cell r="G242">
            <v>529.22699999999998</v>
          </cell>
        </row>
        <row r="243">
          <cell r="B243">
            <v>89.1</v>
          </cell>
          <cell r="G243">
            <v>529.96140000000003</v>
          </cell>
        </row>
        <row r="244">
          <cell r="B244">
            <v>89.11</v>
          </cell>
          <cell r="G244">
            <v>529.96140000000003</v>
          </cell>
        </row>
        <row r="245">
          <cell r="B245">
            <v>89.16</v>
          </cell>
          <cell r="G245">
            <v>529.96140000000003</v>
          </cell>
        </row>
        <row r="246">
          <cell r="B246">
            <v>89.16</v>
          </cell>
          <cell r="G246">
            <v>529.99199999999996</v>
          </cell>
        </row>
        <row r="247">
          <cell r="B247">
            <v>89.2</v>
          </cell>
          <cell r="G247">
            <v>530.298</v>
          </cell>
        </row>
        <row r="248">
          <cell r="B248">
            <v>89.22</v>
          </cell>
          <cell r="G248">
            <v>530.45100000000002</v>
          </cell>
        </row>
        <row r="249">
          <cell r="B249">
            <v>89.26</v>
          </cell>
          <cell r="G249">
            <v>530.51219999999989</v>
          </cell>
        </row>
        <row r="250">
          <cell r="B250">
            <v>89.27</v>
          </cell>
          <cell r="G250">
            <v>531.39959999999996</v>
          </cell>
        </row>
        <row r="251">
          <cell r="B251">
            <v>89.28</v>
          </cell>
          <cell r="G251">
            <v>531.4301999999999</v>
          </cell>
        </row>
        <row r="252">
          <cell r="B252">
            <v>89.31</v>
          </cell>
          <cell r="G252">
            <v>531.7056</v>
          </cell>
        </row>
        <row r="253">
          <cell r="B253">
            <v>89.32</v>
          </cell>
          <cell r="G253">
            <v>532.73069999999996</v>
          </cell>
        </row>
        <row r="254">
          <cell r="B254">
            <v>89.32</v>
          </cell>
          <cell r="G254">
            <v>533.54160000000002</v>
          </cell>
        </row>
        <row r="255">
          <cell r="B255">
            <v>89.34</v>
          </cell>
          <cell r="G255">
            <v>533.81700000000001</v>
          </cell>
        </row>
        <row r="256">
          <cell r="B256">
            <v>89.4</v>
          </cell>
          <cell r="G256">
            <v>534.35249999999996</v>
          </cell>
        </row>
        <row r="257">
          <cell r="B257">
            <v>89.42</v>
          </cell>
          <cell r="G257">
            <v>534.79619999999989</v>
          </cell>
        </row>
        <row r="258">
          <cell r="B258">
            <v>89.43</v>
          </cell>
          <cell r="G258">
            <v>534.88800000000003</v>
          </cell>
        </row>
        <row r="259">
          <cell r="B259">
            <v>89.45</v>
          </cell>
          <cell r="G259">
            <v>534.99509999999998</v>
          </cell>
        </row>
        <row r="260">
          <cell r="B260">
            <v>89.52</v>
          </cell>
          <cell r="G260">
            <v>535.11749999999995</v>
          </cell>
        </row>
        <row r="261">
          <cell r="B261">
            <v>89.6</v>
          </cell>
          <cell r="G261">
            <v>535.34699999999998</v>
          </cell>
        </row>
        <row r="262">
          <cell r="B262">
            <v>89.66</v>
          </cell>
          <cell r="G262">
            <v>537.94799999999998</v>
          </cell>
        </row>
        <row r="263">
          <cell r="B263">
            <v>89.7</v>
          </cell>
          <cell r="G263">
            <v>537.9633</v>
          </cell>
        </row>
        <row r="264">
          <cell r="B264">
            <v>89.74</v>
          </cell>
          <cell r="G264">
            <v>539.5698000000001</v>
          </cell>
        </row>
        <row r="265">
          <cell r="B265">
            <v>89.78</v>
          </cell>
          <cell r="G265">
            <v>542.88990000000001</v>
          </cell>
        </row>
        <row r="266">
          <cell r="B266">
            <v>89.84</v>
          </cell>
          <cell r="G266">
            <v>588.5145</v>
          </cell>
        </row>
        <row r="267">
          <cell r="B267">
            <v>89.85</v>
          </cell>
          <cell r="G267">
            <v>601.3818</v>
          </cell>
        </row>
        <row r="268">
          <cell r="B268">
            <v>89.87</v>
          </cell>
          <cell r="G268">
            <v>658.03769999999997</v>
          </cell>
        </row>
        <row r="269">
          <cell r="B269">
            <v>89.88</v>
          </cell>
          <cell r="G269">
            <v>729.51930000000004</v>
          </cell>
        </row>
        <row r="270">
          <cell r="B270">
            <v>89.93</v>
          </cell>
          <cell r="G270">
            <v>746.85419999999988</v>
          </cell>
        </row>
        <row r="271">
          <cell r="B271">
            <v>89.98</v>
          </cell>
          <cell r="G271">
            <v>765.38249999999994</v>
          </cell>
        </row>
        <row r="272">
          <cell r="B272">
            <v>90.08</v>
          </cell>
          <cell r="G272">
            <v>812.44530000000009</v>
          </cell>
        </row>
        <row r="273">
          <cell r="B273">
            <v>90.16</v>
          </cell>
          <cell r="G273">
            <v>833.80409999999995</v>
          </cell>
        </row>
        <row r="274">
          <cell r="B274">
            <v>90.16</v>
          </cell>
          <cell r="G274">
            <v>842.66280000000006</v>
          </cell>
        </row>
        <row r="275">
          <cell r="B275">
            <v>90.28</v>
          </cell>
          <cell r="G275">
            <v>853.43399999999997</v>
          </cell>
        </row>
        <row r="276">
          <cell r="B276">
            <v>90.45</v>
          </cell>
          <cell r="G276">
            <v>901.65959999999995</v>
          </cell>
        </row>
      </sheetData>
      <sheetData sheetId="3">
        <row r="20">
          <cell r="B20">
            <v>69.83</v>
          </cell>
          <cell r="E20">
            <v>279.16398000000004</v>
          </cell>
        </row>
        <row r="21">
          <cell r="B21">
            <v>70.23</v>
          </cell>
          <cell r="E21">
            <v>299.09411999999992</v>
          </cell>
        </row>
        <row r="22">
          <cell r="B22">
            <v>70.37</v>
          </cell>
          <cell r="E22">
            <v>309.08285999999998</v>
          </cell>
        </row>
        <row r="23">
          <cell r="B23">
            <v>70.78</v>
          </cell>
          <cell r="E23">
            <v>320.63381999999996</v>
          </cell>
        </row>
        <row r="24">
          <cell r="B24">
            <v>70.8</v>
          </cell>
          <cell r="E24">
            <v>321.04410000000001</v>
          </cell>
        </row>
        <row r="25">
          <cell r="B25">
            <v>70.819999999999993</v>
          </cell>
          <cell r="E25">
            <v>330.19650000000001</v>
          </cell>
        </row>
        <row r="26">
          <cell r="B26">
            <v>71.150000000000006</v>
          </cell>
          <cell r="E26">
            <v>330.65411999999992</v>
          </cell>
        </row>
        <row r="27">
          <cell r="B27">
            <v>71.209999999999994</v>
          </cell>
          <cell r="E27">
            <v>330.65411999999992</v>
          </cell>
        </row>
        <row r="28">
          <cell r="B28">
            <v>71.650000000000006</v>
          </cell>
          <cell r="E28">
            <v>331.22219999999999</v>
          </cell>
        </row>
        <row r="29">
          <cell r="B29">
            <v>72.150000000000006</v>
          </cell>
          <cell r="E29">
            <v>338.37054000000001</v>
          </cell>
        </row>
        <row r="30">
          <cell r="B30">
            <v>72.48</v>
          </cell>
          <cell r="E30">
            <v>339.68028000000004</v>
          </cell>
        </row>
        <row r="31">
          <cell r="B31">
            <v>72.58</v>
          </cell>
          <cell r="E31">
            <v>346.62348000000003</v>
          </cell>
        </row>
        <row r="32">
          <cell r="B32">
            <v>73.67</v>
          </cell>
          <cell r="E32">
            <v>347.66495999999995</v>
          </cell>
        </row>
        <row r="33">
          <cell r="B33">
            <v>74.709999999999994</v>
          </cell>
          <cell r="E33">
            <v>350.31599999999997</v>
          </cell>
        </row>
        <row r="34">
          <cell r="B34">
            <v>74.91</v>
          </cell>
          <cell r="E34">
            <v>353.40888000000007</v>
          </cell>
        </row>
        <row r="35">
          <cell r="B35">
            <v>74.989999999999995</v>
          </cell>
          <cell r="E35">
            <v>356.20194000000004</v>
          </cell>
        </row>
        <row r="36">
          <cell r="B36">
            <v>74.989999999999995</v>
          </cell>
          <cell r="E36">
            <v>357.30654000000004</v>
          </cell>
        </row>
        <row r="37">
          <cell r="B37">
            <v>75.03</v>
          </cell>
          <cell r="E37">
            <v>358.75829999999996</v>
          </cell>
        </row>
        <row r="38">
          <cell r="B38">
            <v>75.42</v>
          </cell>
          <cell r="E38">
            <v>359.15280000000001</v>
          </cell>
        </row>
        <row r="39">
          <cell r="B39">
            <v>75.44</v>
          </cell>
          <cell r="E39">
            <v>361.20420000000001</v>
          </cell>
        </row>
        <row r="40">
          <cell r="B40">
            <v>75.58</v>
          </cell>
          <cell r="E40">
            <v>364.92828000000003</v>
          </cell>
        </row>
        <row r="41">
          <cell r="B41">
            <v>75.81</v>
          </cell>
          <cell r="E41">
            <v>365.14920000000001</v>
          </cell>
        </row>
        <row r="42">
          <cell r="B42">
            <v>75.88</v>
          </cell>
          <cell r="E42">
            <v>365.21231999999992</v>
          </cell>
        </row>
        <row r="43">
          <cell r="B43">
            <v>76.040000000000006</v>
          </cell>
          <cell r="E43">
            <v>366.28535999999997</v>
          </cell>
        </row>
        <row r="44">
          <cell r="B44">
            <v>76.650000000000006</v>
          </cell>
          <cell r="E44">
            <v>366.41159999999996</v>
          </cell>
        </row>
        <row r="45">
          <cell r="B45">
            <v>76.680000000000007</v>
          </cell>
          <cell r="E45">
            <v>366.91655999999995</v>
          </cell>
        </row>
        <row r="46">
          <cell r="B46">
            <v>76.75</v>
          </cell>
          <cell r="E46">
            <v>368.46299999999997</v>
          </cell>
        </row>
        <row r="47">
          <cell r="B47">
            <v>76.86</v>
          </cell>
          <cell r="E47">
            <v>368.55768000000006</v>
          </cell>
        </row>
        <row r="48">
          <cell r="B48">
            <v>77.03</v>
          </cell>
          <cell r="E48">
            <v>368.62079999999997</v>
          </cell>
        </row>
        <row r="49">
          <cell r="B49">
            <v>77.2</v>
          </cell>
          <cell r="E49">
            <v>369.0942</v>
          </cell>
        </row>
        <row r="50">
          <cell r="B50">
            <v>77.27</v>
          </cell>
          <cell r="E50">
            <v>369.63071999999994</v>
          </cell>
        </row>
        <row r="51">
          <cell r="B51">
            <v>77.42</v>
          </cell>
          <cell r="E51">
            <v>370.13568000000004</v>
          </cell>
        </row>
        <row r="52">
          <cell r="B52">
            <v>77.56</v>
          </cell>
          <cell r="E52">
            <v>370.89311999999995</v>
          </cell>
        </row>
        <row r="53">
          <cell r="B53">
            <v>77.760000000000005</v>
          </cell>
          <cell r="E53">
            <v>371.39808000000005</v>
          </cell>
        </row>
        <row r="54">
          <cell r="B54">
            <v>77.8</v>
          </cell>
          <cell r="E54">
            <v>378.08879999999999</v>
          </cell>
        </row>
        <row r="55">
          <cell r="B55">
            <v>78.489999999999995</v>
          </cell>
          <cell r="E55">
            <v>380.55048000000005</v>
          </cell>
        </row>
        <row r="56">
          <cell r="B56">
            <v>78.8</v>
          </cell>
          <cell r="E56">
            <v>382.16004000000004</v>
          </cell>
        </row>
        <row r="57">
          <cell r="B57">
            <v>78.81</v>
          </cell>
          <cell r="E57">
            <v>383.97474</v>
          </cell>
        </row>
        <row r="58">
          <cell r="B58">
            <v>78.88</v>
          </cell>
          <cell r="E58">
            <v>384.06941999999992</v>
          </cell>
        </row>
        <row r="59">
          <cell r="B59">
            <v>78.930000000000007</v>
          </cell>
          <cell r="E59">
            <v>386.76779999999997</v>
          </cell>
        </row>
        <row r="60">
          <cell r="B60">
            <v>79.12</v>
          </cell>
          <cell r="E60">
            <v>391.59648000000004</v>
          </cell>
        </row>
        <row r="61">
          <cell r="B61">
            <v>79.14</v>
          </cell>
          <cell r="E61">
            <v>392.74841999999995</v>
          </cell>
        </row>
        <row r="62">
          <cell r="B62">
            <v>79.2</v>
          </cell>
          <cell r="E62">
            <v>394.18439999999998</v>
          </cell>
        </row>
        <row r="63">
          <cell r="B63">
            <v>79.42</v>
          </cell>
          <cell r="E63">
            <v>394.64201999999995</v>
          </cell>
        </row>
        <row r="64">
          <cell r="B64">
            <v>79.48</v>
          </cell>
          <cell r="E64">
            <v>394.81560000000002</v>
          </cell>
        </row>
        <row r="65">
          <cell r="B65">
            <v>79.61</v>
          </cell>
          <cell r="E65">
            <v>394.81560000000002</v>
          </cell>
        </row>
        <row r="66">
          <cell r="B66">
            <v>79.89</v>
          </cell>
          <cell r="E66">
            <v>395.13119999999998</v>
          </cell>
        </row>
        <row r="67">
          <cell r="B67">
            <v>79.89</v>
          </cell>
          <cell r="E67">
            <v>397.22994</v>
          </cell>
        </row>
        <row r="68">
          <cell r="B68">
            <v>79.92</v>
          </cell>
          <cell r="E68">
            <v>398.68169999999998</v>
          </cell>
        </row>
        <row r="69">
          <cell r="B69">
            <v>80.040000000000006</v>
          </cell>
          <cell r="E69">
            <v>400.96979999999996</v>
          </cell>
        </row>
        <row r="70">
          <cell r="B70">
            <v>80.099999999999994</v>
          </cell>
          <cell r="E70">
            <v>401.99549999999999</v>
          </cell>
        </row>
        <row r="71">
          <cell r="B71">
            <v>80.12</v>
          </cell>
          <cell r="E71">
            <v>402.45311999999996</v>
          </cell>
        </row>
        <row r="72">
          <cell r="B72">
            <v>80.23</v>
          </cell>
          <cell r="E72">
            <v>402.87918000000002</v>
          </cell>
        </row>
        <row r="73">
          <cell r="B73">
            <v>80.260000000000005</v>
          </cell>
          <cell r="E73">
            <v>403.6524</v>
          </cell>
        </row>
        <row r="74">
          <cell r="B74">
            <v>80.260000000000005</v>
          </cell>
          <cell r="E74">
            <v>404.42561999999992</v>
          </cell>
        </row>
        <row r="75">
          <cell r="B75">
            <v>80.319999999999993</v>
          </cell>
          <cell r="E75">
            <v>405.32508000000007</v>
          </cell>
        </row>
        <row r="76">
          <cell r="B76">
            <v>80.33</v>
          </cell>
          <cell r="E76">
            <v>405.32508000000007</v>
          </cell>
        </row>
        <row r="77">
          <cell r="B77">
            <v>80.58</v>
          </cell>
          <cell r="E77">
            <v>406.03518000000003</v>
          </cell>
        </row>
        <row r="78">
          <cell r="B78">
            <v>80.59</v>
          </cell>
          <cell r="E78">
            <v>406.6506</v>
          </cell>
        </row>
        <row r="79">
          <cell r="B79">
            <v>80.75</v>
          </cell>
          <cell r="E79">
            <v>406.6506</v>
          </cell>
        </row>
        <row r="80">
          <cell r="B80">
            <v>80.78</v>
          </cell>
          <cell r="E80">
            <v>406.80840000000001</v>
          </cell>
        </row>
        <row r="81">
          <cell r="B81">
            <v>80.78</v>
          </cell>
          <cell r="E81">
            <v>406.96620000000001</v>
          </cell>
        </row>
        <row r="82">
          <cell r="B82">
            <v>80.8</v>
          </cell>
          <cell r="E82">
            <v>406.96620000000001</v>
          </cell>
        </row>
        <row r="83">
          <cell r="B83">
            <v>80.83</v>
          </cell>
          <cell r="E83">
            <v>406.96620000000001</v>
          </cell>
        </row>
        <row r="84">
          <cell r="B84">
            <v>80.89</v>
          </cell>
          <cell r="E84">
            <v>407.12399999999997</v>
          </cell>
        </row>
        <row r="85">
          <cell r="B85">
            <v>80.92</v>
          </cell>
          <cell r="E85">
            <v>407.28179999999998</v>
          </cell>
        </row>
        <row r="86">
          <cell r="B86">
            <v>80.95</v>
          </cell>
          <cell r="E86">
            <v>407.40804000000003</v>
          </cell>
        </row>
        <row r="87">
          <cell r="B87">
            <v>81.010000000000005</v>
          </cell>
          <cell r="E87">
            <v>408.05501999999996</v>
          </cell>
        </row>
        <row r="88">
          <cell r="B88">
            <v>81.02</v>
          </cell>
          <cell r="E88">
            <v>408.38639999999998</v>
          </cell>
        </row>
        <row r="89">
          <cell r="B89">
            <v>81.11</v>
          </cell>
          <cell r="E89">
            <v>409.23851999999994</v>
          </cell>
        </row>
        <row r="90">
          <cell r="B90">
            <v>81.209999999999994</v>
          </cell>
          <cell r="E90">
            <v>409.60145999999997</v>
          </cell>
        </row>
        <row r="91">
          <cell r="B91">
            <v>81.290000000000006</v>
          </cell>
          <cell r="E91">
            <v>410.59559999999999</v>
          </cell>
        </row>
        <row r="92">
          <cell r="B92">
            <v>81.400000000000006</v>
          </cell>
          <cell r="E92">
            <v>411.22679999999997</v>
          </cell>
        </row>
        <row r="93">
          <cell r="B93">
            <v>81.42</v>
          </cell>
          <cell r="E93">
            <v>411.43194</v>
          </cell>
        </row>
        <row r="94">
          <cell r="B94">
            <v>81.47</v>
          </cell>
          <cell r="E94">
            <v>411.54239999999999</v>
          </cell>
        </row>
        <row r="95">
          <cell r="B95">
            <v>81.540000000000006</v>
          </cell>
          <cell r="E95">
            <v>411.54239999999999</v>
          </cell>
        </row>
        <row r="96">
          <cell r="B96">
            <v>81.569999999999993</v>
          </cell>
          <cell r="E96">
            <v>412.12625999999995</v>
          </cell>
        </row>
        <row r="97">
          <cell r="B97">
            <v>81.680000000000007</v>
          </cell>
          <cell r="E97">
            <v>412.48919999999998</v>
          </cell>
        </row>
        <row r="98">
          <cell r="B98">
            <v>81.7</v>
          </cell>
          <cell r="E98">
            <v>413.18351999999993</v>
          </cell>
        </row>
        <row r="99">
          <cell r="B99">
            <v>81.78</v>
          </cell>
          <cell r="E99">
            <v>414.00408000000004</v>
          </cell>
        </row>
        <row r="100">
          <cell r="B100">
            <v>81.790000000000006</v>
          </cell>
          <cell r="E100">
            <v>414.54059999999998</v>
          </cell>
        </row>
        <row r="101">
          <cell r="B101">
            <v>81.8</v>
          </cell>
          <cell r="E101">
            <v>414.77729999999997</v>
          </cell>
        </row>
        <row r="102">
          <cell r="B102">
            <v>81.92</v>
          </cell>
          <cell r="E102">
            <v>414.96665999999993</v>
          </cell>
        </row>
        <row r="103">
          <cell r="B103">
            <v>81.95</v>
          </cell>
          <cell r="E103">
            <v>415.06134000000003</v>
          </cell>
        </row>
        <row r="104">
          <cell r="B104">
            <v>81.99</v>
          </cell>
          <cell r="E104">
            <v>415.47161999999992</v>
          </cell>
        </row>
        <row r="105">
          <cell r="B105">
            <v>82.03</v>
          </cell>
          <cell r="E105">
            <v>415.70831999999996</v>
          </cell>
        </row>
        <row r="106">
          <cell r="B106">
            <v>82.11</v>
          </cell>
          <cell r="E106">
            <v>416.22905999999995</v>
          </cell>
        </row>
        <row r="107">
          <cell r="B107">
            <v>82.12</v>
          </cell>
          <cell r="E107">
            <v>417.69659999999999</v>
          </cell>
        </row>
        <row r="108">
          <cell r="B108">
            <v>82.14</v>
          </cell>
          <cell r="E108">
            <v>419.68488000000002</v>
          </cell>
        </row>
        <row r="109">
          <cell r="B109">
            <v>82.25</v>
          </cell>
          <cell r="E109">
            <v>419.9058</v>
          </cell>
        </row>
        <row r="110">
          <cell r="B110">
            <v>82.42</v>
          </cell>
          <cell r="E110">
            <v>420.18984</v>
          </cell>
        </row>
        <row r="111">
          <cell r="B111">
            <v>82.45</v>
          </cell>
          <cell r="E111">
            <v>421.19975999999997</v>
          </cell>
        </row>
        <row r="112">
          <cell r="B112">
            <v>82.45</v>
          </cell>
          <cell r="E112">
            <v>422.35169999999999</v>
          </cell>
        </row>
        <row r="113">
          <cell r="B113">
            <v>82.53</v>
          </cell>
          <cell r="E113">
            <v>422.69885999999997</v>
          </cell>
        </row>
        <row r="114">
          <cell r="B114">
            <v>82.75</v>
          </cell>
          <cell r="E114">
            <v>422.904</v>
          </cell>
        </row>
        <row r="115">
          <cell r="B115">
            <v>82.75</v>
          </cell>
          <cell r="E115">
            <v>424.19795999999997</v>
          </cell>
        </row>
        <row r="116">
          <cell r="B116">
            <v>82.89</v>
          </cell>
          <cell r="E116">
            <v>424.9554</v>
          </cell>
        </row>
        <row r="117">
          <cell r="B117">
            <v>82.91</v>
          </cell>
          <cell r="E117">
            <v>425.06585999999999</v>
          </cell>
        </row>
        <row r="118">
          <cell r="B118">
            <v>82.92</v>
          </cell>
          <cell r="E118">
            <v>425.06585999999999</v>
          </cell>
        </row>
        <row r="119">
          <cell r="B119">
            <v>82.95</v>
          </cell>
          <cell r="E119">
            <v>425.28678000000002</v>
          </cell>
        </row>
        <row r="120">
          <cell r="B120">
            <v>83.09</v>
          </cell>
          <cell r="E120">
            <v>425.46035999999998</v>
          </cell>
        </row>
        <row r="121">
          <cell r="B121">
            <v>83.18</v>
          </cell>
          <cell r="E121">
            <v>425.98109999999997</v>
          </cell>
        </row>
        <row r="122">
          <cell r="B122">
            <v>83.3</v>
          </cell>
          <cell r="E122">
            <v>426.37559999999996</v>
          </cell>
        </row>
        <row r="123">
          <cell r="B123">
            <v>83.4</v>
          </cell>
          <cell r="E123">
            <v>426.67541999999992</v>
          </cell>
        </row>
        <row r="124">
          <cell r="B124">
            <v>83.53</v>
          </cell>
          <cell r="E124">
            <v>427.93781999999993</v>
          </cell>
        </row>
        <row r="125">
          <cell r="B125">
            <v>83.6</v>
          </cell>
          <cell r="E125">
            <v>427.93781999999993</v>
          </cell>
        </row>
        <row r="126">
          <cell r="B126">
            <v>83.63</v>
          </cell>
          <cell r="E126">
            <v>428.1114</v>
          </cell>
        </row>
        <row r="127">
          <cell r="B127">
            <v>83.64</v>
          </cell>
          <cell r="E127">
            <v>428.42699999999996</v>
          </cell>
        </row>
        <row r="128">
          <cell r="B128">
            <v>83.66</v>
          </cell>
          <cell r="E128">
            <v>428.77415999999994</v>
          </cell>
        </row>
        <row r="129">
          <cell r="B129">
            <v>83.68</v>
          </cell>
          <cell r="E129">
            <v>428.91618000000005</v>
          </cell>
        </row>
        <row r="130">
          <cell r="B130">
            <v>83.7</v>
          </cell>
          <cell r="E130">
            <v>428.91618000000005</v>
          </cell>
        </row>
        <row r="131">
          <cell r="B131">
            <v>83.71</v>
          </cell>
          <cell r="E131">
            <v>429.02664000000004</v>
          </cell>
        </row>
        <row r="132">
          <cell r="B132">
            <v>83.8</v>
          </cell>
          <cell r="E132">
            <v>430.11545999999998</v>
          </cell>
        </row>
        <row r="133">
          <cell r="B133">
            <v>84.05</v>
          </cell>
          <cell r="E133">
            <v>430.52574000000004</v>
          </cell>
        </row>
        <row r="134">
          <cell r="B134">
            <v>84.3</v>
          </cell>
          <cell r="E134">
            <v>430.85711999999995</v>
          </cell>
        </row>
        <row r="135">
          <cell r="B135">
            <v>84.31</v>
          </cell>
          <cell r="E135">
            <v>430.92024000000004</v>
          </cell>
        </row>
        <row r="136">
          <cell r="B136">
            <v>84.34</v>
          </cell>
          <cell r="E136">
            <v>431.74079999999998</v>
          </cell>
        </row>
        <row r="137">
          <cell r="B137">
            <v>84.38</v>
          </cell>
          <cell r="E137">
            <v>432.29309999999998</v>
          </cell>
        </row>
        <row r="138">
          <cell r="B138">
            <v>84.42</v>
          </cell>
          <cell r="E138">
            <v>432.68759999999997</v>
          </cell>
        </row>
        <row r="139">
          <cell r="B139">
            <v>84.55</v>
          </cell>
          <cell r="E139">
            <v>433.00319999999999</v>
          </cell>
        </row>
        <row r="140">
          <cell r="B140">
            <v>84.55</v>
          </cell>
          <cell r="E140">
            <v>433.36614000000003</v>
          </cell>
        </row>
        <row r="141">
          <cell r="B141">
            <v>84.61</v>
          </cell>
          <cell r="E141">
            <v>433.41348000000005</v>
          </cell>
        </row>
        <row r="142">
          <cell r="B142">
            <v>84.61</v>
          </cell>
          <cell r="E142">
            <v>437.80031999999994</v>
          </cell>
        </row>
        <row r="143">
          <cell r="B143">
            <v>84.66</v>
          </cell>
          <cell r="E143">
            <v>439.07849999999996</v>
          </cell>
        </row>
        <row r="144">
          <cell r="B144">
            <v>84.75</v>
          </cell>
          <cell r="E144">
            <v>439.93061999999992</v>
          </cell>
        </row>
        <row r="145">
          <cell r="B145">
            <v>84.78</v>
          </cell>
          <cell r="E145">
            <v>440.54604</v>
          </cell>
        </row>
        <row r="146">
          <cell r="B146">
            <v>84.81</v>
          </cell>
          <cell r="E146">
            <v>441.16145999999998</v>
          </cell>
        </row>
        <row r="147">
          <cell r="B147">
            <v>84.87</v>
          </cell>
          <cell r="E147">
            <v>441.44549999999998</v>
          </cell>
        </row>
        <row r="148">
          <cell r="B148">
            <v>84.93</v>
          </cell>
          <cell r="E148">
            <v>441.84</v>
          </cell>
        </row>
        <row r="149">
          <cell r="B149">
            <v>84.94</v>
          </cell>
          <cell r="E149">
            <v>442.29761999999994</v>
          </cell>
        </row>
        <row r="150">
          <cell r="B150">
            <v>84.94</v>
          </cell>
          <cell r="E150">
            <v>443.73359999999997</v>
          </cell>
        </row>
        <row r="151">
          <cell r="B151">
            <v>84.96</v>
          </cell>
          <cell r="E151">
            <v>443.85984000000002</v>
          </cell>
        </row>
        <row r="152">
          <cell r="B152">
            <v>85.05</v>
          </cell>
          <cell r="E152">
            <v>444.20699999999999</v>
          </cell>
        </row>
        <row r="153">
          <cell r="B153">
            <v>85.18</v>
          </cell>
          <cell r="E153">
            <v>444.53838000000002</v>
          </cell>
        </row>
        <row r="154">
          <cell r="B154">
            <v>85.22</v>
          </cell>
          <cell r="E154">
            <v>445.13801999999993</v>
          </cell>
        </row>
        <row r="155">
          <cell r="B155">
            <v>85.25</v>
          </cell>
          <cell r="E155">
            <v>446.03748000000007</v>
          </cell>
        </row>
        <row r="156">
          <cell r="B156">
            <v>85.3</v>
          </cell>
          <cell r="E156">
            <v>446.92115999999999</v>
          </cell>
        </row>
        <row r="157">
          <cell r="B157">
            <v>85.36</v>
          </cell>
          <cell r="E157">
            <v>447.04739999999998</v>
          </cell>
        </row>
        <row r="158">
          <cell r="B158">
            <v>85.45</v>
          </cell>
          <cell r="E158">
            <v>447.59969999999998</v>
          </cell>
        </row>
        <row r="159">
          <cell r="B159">
            <v>85.47</v>
          </cell>
          <cell r="E159">
            <v>450.14028000000002</v>
          </cell>
        </row>
        <row r="160">
          <cell r="B160">
            <v>85.54</v>
          </cell>
          <cell r="E160">
            <v>453.04379999999998</v>
          </cell>
        </row>
        <row r="161">
          <cell r="B161">
            <v>85.54</v>
          </cell>
          <cell r="E161">
            <v>453.34361999999993</v>
          </cell>
        </row>
        <row r="162">
          <cell r="B162">
            <v>85.59</v>
          </cell>
          <cell r="E162">
            <v>453.72234000000003</v>
          </cell>
        </row>
        <row r="163">
          <cell r="B163">
            <v>85.59</v>
          </cell>
          <cell r="E163">
            <v>454.54289999999997</v>
          </cell>
        </row>
        <row r="164">
          <cell r="B164">
            <v>85.67</v>
          </cell>
          <cell r="E164">
            <v>455.25299999999999</v>
          </cell>
        </row>
        <row r="165">
          <cell r="B165">
            <v>85.69</v>
          </cell>
          <cell r="E165">
            <v>455.25299999999999</v>
          </cell>
        </row>
        <row r="166">
          <cell r="B166">
            <v>85.85</v>
          </cell>
          <cell r="E166">
            <v>456.40494000000001</v>
          </cell>
        </row>
        <row r="167">
          <cell r="B167">
            <v>85.86</v>
          </cell>
          <cell r="E167">
            <v>456.46805999999998</v>
          </cell>
        </row>
        <row r="168">
          <cell r="B168">
            <v>86</v>
          </cell>
          <cell r="E168">
            <v>456.57851999999991</v>
          </cell>
        </row>
        <row r="169">
          <cell r="B169">
            <v>86.09</v>
          </cell>
          <cell r="E169">
            <v>457.62</v>
          </cell>
        </row>
        <row r="170">
          <cell r="B170">
            <v>86.15</v>
          </cell>
          <cell r="E170">
            <v>458.37744000000004</v>
          </cell>
        </row>
        <row r="171">
          <cell r="B171">
            <v>86.22</v>
          </cell>
          <cell r="E171">
            <v>458.72460000000001</v>
          </cell>
        </row>
        <row r="172">
          <cell r="B172">
            <v>86.31</v>
          </cell>
          <cell r="E172">
            <v>459.30845999999997</v>
          </cell>
        </row>
        <row r="173">
          <cell r="B173">
            <v>86.35</v>
          </cell>
          <cell r="E173">
            <v>459.46625999999998</v>
          </cell>
        </row>
        <row r="174">
          <cell r="B174">
            <v>86.42</v>
          </cell>
          <cell r="E174">
            <v>459.95544000000001</v>
          </cell>
        </row>
        <row r="175">
          <cell r="B175">
            <v>86.49</v>
          </cell>
          <cell r="E175">
            <v>460.11324000000002</v>
          </cell>
        </row>
        <row r="176">
          <cell r="B176">
            <v>86.62</v>
          </cell>
          <cell r="E176">
            <v>460.17635999999993</v>
          </cell>
        </row>
        <row r="177">
          <cell r="B177">
            <v>86.65</v>
          </cell>
          <cell r="E177">
            <v>460.20791999999994</v>
          </cell>
        </row>
        <row r="178">
          <cell r="B178">
            <v>86.68</v>
          </cell>
          <cell r="E178">
            <v>460.55508000000003</v>
          </cell>
        </row>
        <row r="179">
          <cell r="B179">
            <v>86.72</v>
          </cell>
          <cell r="E179">
            <v>461.15471999999994</v>
          </cell>
        </row>
        <row r="180">
          <cell r="B180">
            <v>86.76</v>
          </cell>
          <cell r="E180">
            <v>461.24939999999998</v>
          </cell>
        </row>
        <row r="181">
          <cell r="B181">
            <v>86.85</v>
          </cell>
          <cell r="E181">
            <v>461.26518000000004</v>
          </cell>
        </row>
        <row r="182">
          <cell r="B182">
            <v>86.89</v>
          </cell>
          <cell r="E182">
            <v>461.75435999999996</v>
          </cell>
        </row>
        <row r="183">
          <cell r="B183">
            <v>86.9</v>
          </cell>
          <cell r="E183">
            <v>461.86481999999995</v>
          </cell>
        </row>
        <row r="184">
          <cell r="B184">
            <v>87.02</v>
          </cell>
          <cell r="E184">
            <v>462.18041999999991</v>
          </cell>
        </row>
        <row r="185">
          <cell r="B185">
            <v>87.02</v>
          </cell>
          <cell r="E185">
            <v>462.51179999999999</v>
          </cell>
        </row>
        <row r="186">
          <cell r="B186">
            <v>87.06</v>
          </cell>
          <cell r="E186">
            <v>463.14299999999997</v>
          </cell>
        </row>
        <row r="187">
          <cell r="B187">
            <v>87.08</v>
          </cell>
          <cell r="E187">
            <v>463.14299999999997</v>
          </cell>
        </row>
        <row r="188">
          <cell r="B188">
            <v>87.13</v>
          </cell>
          <cell r="E188">
            <v>463.26924000000002</v>
          </cell>
        </row>
        <row r="189">
          <cell r="B189">
            <v>87.16</v>
          </cell>
          <cell r="E189">
            <v>463.49015999999995</v>
          </cell>
        </row>
        <row r="190">
          <cell r="B190">
            <v>87.17</v>
          </cell>
          <cell r="E190">
            <v>463.53749999999997</v>
          </cell>
        </row>
        <row r="191">
          <cell r="B191">
            <v>87.2</v>
          </cell>
          <cell r="E191">
            <v>463.64795999999996</v>
          </cell>
        </row>
        <row r="192">
          <cell r="B192">
            <v>87.2</v>
          </cell>
          <cell r="E192">
            <v>463.69529999999997</v>
          </cell>
        </row>
        <row r="193">
          <cell r="B193">
            <v>87.24</v>
          </cell>
          <cell r="E193">
            <v>464.48429999999996</v>
          </cell>
        </row>
        <row r="194">
          <cell r="B194">
            <v>87.24</v>
          </cell>
          <cell r="E194">
            <v>464.56319999999999</v>
          </cell>
        </row>
        <row r="195">
          <cell r="B195">
            <v>87.37</v>
          </cell>
          <cell r="E195">
            <v>464.62631999999991</v>
          </cell>
        </row>
        <row r="196">
          <cell r="B196">
            <v>87.43</v>
          </cell>
          <cell r="E196">
            <v>464.62631999999991</v>
          </cell>
        </row>
        <row r="197">
          <cell r="B197">
            <v>87.56</v>
          </cell>
          <cell r="E197">
            <v>464.94191999999993</v>
          </cell>
        </row>
        <row r="198">
          <cell r="B198">
            <v>87.57</v>
          </cell>
          <cell r="E198">
            <v>465.58889999999997</v>
          </cell>
        </row>
        <row r="199">
          <cell r="B199">
            <v>87.57</v>
          </cell>
          <cell r="E199">
            <v>465.63624000000004</v>
          </cell>
        </row>
        <row r="200">
          <cell r="B200">
            <v>87.57</v>
          </cell>
          <cell r="E200">
            <v>465.6678</v>
          </cell>
        </row>
        <row r="201">
          <cell r="B201">
            <v>87.58</v>
          </cell>
          <cell r="E201">
            <v>465.96761999999995</v>
          </cell>
        </row>
        <row r="202">
          <cell r="B202">
            <v>87.6</v>
          </cell>
          <cell r="E202">
            <v>466.50414000000001</v>
          </cell>
        </row>
        <row r="203">
          <cell r="B203">
            <v>87.6</v>
          </cell>
          <cell r="E203">
            <v>466.55148000000003</v>
          </cell>
        </row>
        <row r="204">
          <cell r="B204">
            <v>87.71</v>
          </cell>
          <cell r="E204">
            <v>466.93020000000001</v>
          </cell>
        </row>
        <row r="205">
          <cell r="B205">
            <v>87.71</v>
          </cell>
          <cell r="E205">
            <v>467.10378000000003</v>
          </cell>
        </row>
        <row r="206">
          <cell r="B206">
            <v>87.71</v>
          </cell>
          <cell r="E206">
            <v>467.65608000000003</v>
          </cell>
        </row>
        <row r="207">
          <cell r="B207">
            <v>87.75</v>
          </cell>
          <cell r="E207">
            <v>467.7192</v>
          </cell>
        </row>
        <row r="208">
          <cell r="B208">
            <v>87.77</v>
          </cell>
          <cell r="E208">
            <v>469.13939999999997</v>
          </cell>
        </row>
        <row r="209">
          <cell r="B209">
            <v>87.79</v>
          </cell>
          <cell r="E209">
            <v>469.34453999999999</v>
          </cell>
        </row>
        <row r="210">
          <cell r="B210">
            <v>87.79</v>
          </cell>
          <cell r="E210">
            <v>469.40765999999996</v>
          </cell>
        </row>
        <row r="211">
          <cell r="B211">
            <v>87.79</v>
          </cell>
          <cell r="E211">
            <v>469.7706</v>
          </cell>
        </row>
        <row r="212">
          <cell r="B212">
            <v>87.81</v>
          </cell>
          <cell r="E212">
            <v>469.92840000000001</v>
          </cell>
        </row>
        <row r="213">
          <cell r="B213">
            <v>87.81</v>
          </cell>
          <cell r="E213">
            <v>470.40179999999998</v>
          </cell>
        </row>
        <row r="214">
          <cell r="B214">
            <v>87.82</v>
          </cell>
          <cell r="E214">
            <v>470.41758000000004</v>
          </cell>
        </row>
        <row r="215">
          <cell r="B215">
            <v>87.86</v>
          </cell>
          <cell r="E215">
            <v>470.52804000000003</v>
          </cell>
        </row>
        <row r="216">
          <cell r="B216">
            <v>87.86</v>
          </cell>
          <cell r="E216">
            <v>471.34859999999998</v>
          </cell>
        </row>
        <row r="217">
          <cell r="B217">
            <v>87.95</v>
          </cell>
          <cell r="E217">
            <v>471.50639999999999</v>
          </cell>
        </row>
        <row r="218">
          <cell r="B218">
            <v>88.13</v>
          </cell>
          <cell r="E218">
            <v>471.64841999999993</v>
          </cell>
        </row>
        <row r="219">
          <cell r="B219">
            <v>88.15</v>
          </cell>
          <cell r="E219">
            <v>472.7688</v>
          </cell>
        </row>
        <row r="220">
          <cell r="B220">
            <v>88.19</v>
          </cell>
          <cell r="E220">
            <v>472.87925999999993</v>
          </cell>
        </row>
        <row r="221">
          <cell r="B221">
            <v>88.22</v>
          </cell>
          <cell r="E221">
            <v>473.24219999999997</v>
          </cell>
        </row>
        <row r="222">
          <cell r="B222">
            <v>88.24</v>
          </cell>
          <cell r="E222">
            <v>473.4</v>
          </cell>
        </row>
        <row r="223">
          <cell r="B223">
            <v>88.28</v>
          </cell>
          <cell r="E223">
            <v>474.18899999999996</v>
          </cell>
        </row>
        <row r="224">
          <cell r="B224">
            <v>88.47</v>
          </cell>
          <cell r="E224">
            <v>475.21469999999999</v>
          </cell>
        </row>
        <row r="225">
          <cell r="B225">
            <v>88.47</v>
          </cell>
          <cell r="E225">
            <v>475.21469999999999</v>
          </cell>
        </row>
        <row r="226">
          <cell r="B226">
            <v>88.5</v>
          </cell>
          <cell r="E226">
            <v>475.68809999999996</v>
          </cell>
        </row>
        <row r="227">
          <cell r="B227">
            <v>88.53</v>
          </cell>
          <cell r="E227">
            <v>476.16149999999999</v>
          </cell>
        </row>
        <row r="228">
          <cell r="B228">
            <v>88.67</v>
          </cell>
          <cell r="E228">
            <v>476.71379999999999</v>
          </cell>
        </row>
        <row r="229">
          <cell r="B229">
            <v>88.74</v>
          </cell>
          <cell r="E229">
            <v>476.88738000000006</v>
          </cell>
        </row>
        <row r="230">
          <cell r="B230">
            <v>88.76</v>
          </cell>
          <cell r="E230">
            <v>477.01361999999995</v>
          </cell>
        </row>
        <row r="231">
          <cell r="B231">
            <v>88.87</v>
          </cell>
          <cell r="E231">
            <v>477.06095999999997</v>
          </cell>
        </row>
        <row r="232">
          <cell r="B232">
            <v>88.87</v>
          </cell>
          <cell r="E232">
            <v>477.37655999999998</v>
          </cell>
        </row>
        <row r="233">
          <cell r="B233">
            <v>88.88</v>
          </cell>
          <cell r="E233">
            <v>478.2760199999999</v>
          </cell>
        </row>
        <row r="234">
          <cell r="B234">
            <v>88.9</v>
          </cell>
          <cell r="E234">
            <v>479.15969999999999</v>
          </cell>
        </row>
        <row r="235">
          <cell r="B235">
            <v>88.91</v>
          </cell>
          <cell r="E235">
            <v>479.44373999999999</v>
          </cell>
        </row>
        <row r="236">
          <cell r="B236">
            <v>88.98</v>
          </cell>
          <cell r="E236">
            <v>479.56998000000004</v>
          </cell>
        </row>
        <row r="237">
          <cell r="B237">
            <v>89.05</v>
          </cell>
          <cell r="E237">
            <v>479.74355999999995</v>
          </cell>
        </row>
        <row r="238">
          <cell r="B238">
            <v>89.05</v>
          </cell>
          <cell r="E238">
            <v>480.01181999999994</v>
          </cell>
        </row>
        <row r="239">
          <cell r="B239">
            <v>89.06</v>
          </cell>
          <cell r="E239">
            <v>481.28999999999996</v>
          </cell>
        </row>
        <row r="240">
          <cell r="B240">
            <v>89.1</v>
          </cell>
          <cell r="E240">
            <v>481.44779999999997</v>
          </cell>
        </row>
        <row r="241">
          <cell r="B241">
            <v>89.1</v>
          </cell>
          <cell r="E241">
            <v>481.90541999999994</v>
          </cell>
        </row>
        <row r="242">
          <cell r="B242">
            <v>89.11</v>
          </cell>
          <cell r="E242">
            <v>482.00009999999997</v>
          </cell>
        </row>
        <row r="243">
          <cell r="B243">
            <v>89.16</v>
          </cell>
          <cell r="E243">
            <v>482.06321999999994</v>
          </cell>
        </row>
        <row r="244">
          <cell r="B244">
            <v>89.16</v>
          </cell>
          <cell r="E244">
            <v>482.11055999999996</v>
          </cell>
        </row>
        <row r="245">
          <cell r="B245">
            <v>89.2</v>
          </cell>
          <cell r="E245">
            <v>482.17368000000005</v>
          </cell>
        </row>
        <row r="246">
          <cell r="B246">
            <v>89.22</v>
          </cell>
          <cell r="E246">
            <v>482.4735</v>
          </cell>
        </row>
        <row r="247">
          <cell r="B247">
            <v>89.26</v>
          </cell>
          <cell r="E247">
            <v>482.93111999999991</v>
          </cell>
        </row>
        <row r="248">
          <cell r="B248">
            <v>89.27</v>
          </cell>
          <cell r="E248">
            <v>482.94689999999997</v>
          </cell>
        </row>
        <row r="249">
          <cell r="B249">
            <v>89.28</v>
          </cell>
          <cell r="E249">
            <v>483.05735999999996</v>
          </cell>
        </row>
        <row r="250">
          <cell r="B250">
            <v>89.31</v>
          </cell>
          <cell r="E250">
            <v>483.05735999999996</v>
          </cell>
        </row>
        <row r="251">
          <cell r="B251">
            <v>89.32</v>
          </cell>
          <cell r="E251">
            <v>483.26249999999999</v>
          </cell>
        </row>
        <row r="252">
          <cell r="B252">
            <v>89.32</v>
          </cell>
          <cell r="E252">
            <v>483.30984000000001</v>
          </cell>
        </row>
        <row r="253">
          <cell r="B253">
            <v>89.34</v>
          </cell>
          <cell r="E253">
            <v>483.53075999999999</v>
          </cell>
        </row>
        <row r="254">
          <cell r="B254">
            <v>89.4</v>
          </cell>
          <cell r="E254">
            <v>483.62544000000003</v>
          </cell>
        </row>
        <row r="255">
          <cell r="B255">
            <v>89.42</v>
          </cell>
          <cell r="E255">
            <v>483.65699999999998</v>
          </cell>
        </row>
        <row r="256">
          <cell r="B256">
            <v>89.43</v>
          </cell>
          <cell r="E256">
            <v>484.66691999999995</v>
          </cell>
        </row>
        <row r="257">
          <cell r="B257">
            <v>89.45</v>
          </cell>
          <cell r="E257">
            <v>484.82471999999996</v>
          </cell>
        </row>
        <row r="258">
          <cell r="B258">
            <v>89.52</v>
          </cell>
          <cell r="E258">
            <v>485.04563999999999</v>
          </cell>
        </row>
        <row r="259">
          <cell r="B259">
            <v>89.6</v>
          </cell>
          <cell r="E259">
            <v>485.09298000000007</v>
          </cell>
        </row>
        <row r="260">
          <cell r="B260">
            <v>89.66</v>
          </cell>
          <cell r="E260">
            <v>485.55059999999997</v>
          </cell>
        </row>
        <row r="261">
          <cell r="B261">
            <v>89.7</v>
          </cell>
          <cell r="E261">
            <v>486.49739999999997</v>
          </cell>
        </row>
        <row r="262">
          <cell r="B262">
            <v>89.74</v>
          </cell>
          <cell r="E262">
            <v>486.52895999999998</v>
          </cell>
        </row>
        <row r="263">
          <cell r="B263">
            <v>89.78</v>
          </cell>
          <cell r="E263">
            <v>487.27061999999995</v>
          </cell>
        </row>
        <row r="264">
          <cell r="B264">
            <v>89.84</v>
          </cell>
          <cell r="E264">
            <v>488.76971999999995</v>
          </cell>
        </row>
        <row r="265">
          <cell r="B265">
            <v>89.85</v>
          </cell>
          <cell r="E265">
            <v>489.08531999999991</v>
          </cell>
        </row>
        <row r="266">
          <cell r="B266">
            <v>89.87</v>
          </cell>
          <cell r="E266">
            <v>491.24718000000007</v>
          </cell>
        </row>
        <row r="267">
          <cell r="B267">
            <v>89.88</v>
          </cell>
          <cell r="E267">
            <v>491.35764</v>
          </cell>
        </row>
        <row r="268">
          <cell r="B268">
            <v>89.93</v>
          </cell>
          <cell r="E268">
            <v>491.49965999999995</v>
          </cell>
        </row>
        <row r="269">
          <cell r="B269">
            <v>89.98</v>
          </cell>
          <cell r="E269">
            <v>492.1782</v>
          </cell>
        </row>
        <row r="270">
          <cell r="B270">
            <v>90.08</v>
          </cell>
          <cell r="E270">
            <v>492.33600000000001</v>
          </cell>
        </row>
        <row r="271">
          <cell r="B271">
            <v>90.16</v>
          </cell>
          <cell r="E271">
            <v>492.49379999999996</v>
          </cell>
        </row>
        <row r="272">
          <cell r="B272">
            <v>90.16</v>
          </cell>
          <cell r="E272">
            <v>494.18225999999999</v>
          </cell>
        </row>
        <row r="273">
          <cell r="B273">
            <v>90.28</v>
          </cell>
          <cell r="E273">
            <v>529.18229999999994</v>
          </cell>
        </row>
        <row r="274">
          <cell r="B274">
            <v>90.45</v>
          </cell>
          <cell r="E274">
            <v>563.86674000000005</v>
          </cell>
        </row>
      </sheetData>
      <sheetData sheetId="4">
        <row r="20">
          <cell r="B20">
            <v>69.83</v>
          </cell>
          <cell r="E20">
            <v>54.485600000000005</v>
          </cell>
        </row>
        <row r="21">
          <cell r="B21">
            <v>70.23</v>
          </cell>
          <cell r="E21">
            <v>68.848520000000065</v>
          </cell>
        </row>
        <row r="22">
          <cell r="B22">
            <v>70.37</v>
          </cell>
          <cell r="E22">
            <v>92.883440000000121</v>
          </cell>
        </row>
        <row r="23">
          <cell r="B23">
            <v>70.78</v>
          </cell>
          <cell r="E23">
            <v>108.42312000000007</v>
          </cell>
        </row>
        <row r="24">
          <cell r="B24">
            <v>70.8</v>
          </cell>
          <cell r="E24">
            <v>120.93224000000012</v>
          </cell>
        </row>
        <row r="25">
          <cell r="B25">
            <v>70.819999999999993</v>
          </cell>
          <cell r="E25">
            <v>122.54424000000013</v>
          </cell>
        </row>
        <row r="26">
          <cell r="B26">
            <v>71.150000000000006</v>
          </cell>
          <cell r="E26">
            <v>140.66312000000008</v>
          </cell>
        </row>
        <row r="27">
          <cell r="B27">
            <v>71.209999999999994</v>
          </cell>
          <cell r="E27">
            <v>142.53304000000011</v>
          </cell>
        </row>
        <row r="28">
          <cell r="B28">
            <v>71.650000000000006</v>
          </cell>
          <cell r="E28">
            <v>145.93435999999988</v>
          </cell>
        </row>
        <row r="29">
          <cell r="B29">
            <v>72.150000000000006</v>
          </cell>
          <cell r="E29">
            <v>147.54635999999988</v>
          </cell>
        </row>
        <row r="30">
          <cell r="B30">
            <v>72.48</v>
          </cell>
          <cell r="E30">
            <v>148.27175999999989</v>
          </cell>
        </row>
        <row r="31">
          <cell r="B31">
            <v>72.58</v>
          </cell>
          <cell r="E31">
            <v>180.3828</v>
          </cell>
        </row>
        <row r="32">
          <cell r="B32">
            <v>73.67</v>
          </cell>
          <cell r="E32">
            <v>183.96144000000012</v>
          </cell>
        </row>
        <row r="33">
          <cell r="B33">
            <v>74.709999999999994</v>
          </cell>
          <cell r="E33">
            <v>193.11760000000001</v>
          </cell>
        </row>
        <row r="34">
          <cell r="B34">
            <v>74.91</v>
          </cell>
          <cell r="E34">
            <v>199.42052000000007</v>
          </cell>
        </row>
        <row r="35">
          <cell r="B35">
            <v>74.989999999999995</v>
          </cell>
          <cell r="E35">
            <v>199.88800000000001</v>
          </cell>
        </row>
        <row r="36">
          <cell r="B36">
            <v>74.989999999999995</v>
          </cell>
          <cell r="E36">
            <v>206.01360000000003</v>
          </cell>
        </row>
        <row r="37">
          <cell r="B37">
            <v>75.03</v>
          </cell>
          <cell r="E37">
            <v>206.49720000000002</v>
          </cell>
        </row>
        <row r="38">
          <cell r="B38">
            <v>75.42</v>
          </cell>
          <cell r="E38">
            <v>211.70396000000005</v>
          </cell>
        </row>
        <row r="39">
          <cell r="B39">
            <v>75.44</v>
          </cell>
          <cell r="E39">
            <v>219.52216000000004</v>
          </cell>
        </row>
        <row r="40">
          <cell r="B40">
            <v>75.58</v>
          </cell>
          <cell r="E40">
            <v>220.95683999999997</v>
          </cell>
        </row>
        <row r="41">
          <cell r="B41">
            <v>75.81</v>
          </cell>
          <cell r="E41">
            <v>224.97072000000009</v>
          </cell>
        </row>
        <row r="42">
          <cell r="B42">
            <v>75.88</v>
          </cell>
          <cell r="E42">
            <v>231.80560000000003</v>
          </cell>
        </row>
        <row r="43">
          <cell r="B43">
            <v>76.040000000000006</v>
          </cell>
          <cell r="E43">
            <v>237.57656000000006</v>
          </cell>
        </row>
        <row r="44">
          <cell r="B44">
            <v>76.650000000000006</v>
          </cell>
          <cell r="E44">
            <v>238.25360000000001</v>
          </cell>
        </row>
        <row r="45">
          <cell r="B45">
            <v>76.680000000000007</v>
          </cell>
          <cell r="E45">
            <v>238.41480000000001</v>
          </cell>
        </row>
        <row r="46">
          <cell r="B46">
            <v>76.75</v>
          </cell>
          <cell r="E46">
            <v>238.51152000000008</v>
          </cell>
        </row>
        <row r="47">
          <cell r="B47">
            <v>76.86</v>
          </cell>
          <cell r="E47">
            <v>239.07572000000008</v>
          </cell>
        </row>
        <row r="48">
          <cell r="B48">
            <v>77.03</v>
          </cell>
          <cell r="E48">
            <v>239.15632000000008</v>
          </cell>
        </row>
        <row r="49">
          <cell r="B49">
            <v>77.2</v>
          </cell>
          <cell r="E49">
            <v>241.47760000000002</v>
          </cell>
        </row>
        <row r="50">
          <cell r="B50">
            <v>77.27</v>
          </cell>
          <cell r="E50">
            <v>241.65492000000006</v>
          </cell>
        </row>
        <row r="51">
          <cell r="B51">
            <v>77.42</v>
          </cell>
          <cell r="E51">
            <v>242.12240000000003</v>
          </cell>
        </row>
        <row r="52">
          <cell r="B52">
            <v>77.56</v>
          </cell>
          <cell r="E52">
            <v>242.81556000000003</v>
          </cell>
        </row>
        <row r="53">
          <cell r="B53">
            <v>77.760000000000005</v>
          </cell>
          <cell r="E53">
            <v>243.37976000000003</v>
          </cell>
        </row>
        <row r="54">
          <cell r="B54">
            <v>77.8</v>
          </cell>
          <cell r="E54">
            <v>245.34640000000002</v>
          </cell>
        </row>
        <row r="55">
          <cell r="B55">
            <v>78.489999999999995</v>
          </cell>
          <cell r="E55">
            <v>246.31360000000001</v>
          </cell>
        </row>
        <row r="56">
          <cell r="B56">
            <v>78.8</v>
          </cell>
          <cell r="E56">
            <v>246.31360000000001</v>
          </cell>
        </row>
        <row r="57">
          <cell r="B57">
            <v>78.81</v>
          </cell>
          <cell r="E57">
            <v>246.47480000000002</v>
          </cell>
        </row>
        <row r="58">
          <cell r="B58">
            <v>78.88</v>
          </cell>
          <cell r="E58">
            <v>246.47480000000002</v>
          </cell>
        </row>
        <row r="59">
          <cell r="B59">
            <v>78.930000000000007</v>
          </cell>
          <cell r="E59">
            <v>246.63600000000002</v>
          </cell>
        </row>
        <row r="60">
          <cell r="B60">
            <v>79.12</v>
          </cell>
          <cell r="E60">
            <v>246.7972</v>
          </cell>
        </row>
        <row r="61">
          <cell r="B61">
            <v>79.14</v>
          </cell>
          <cell r="E61">
            <v>247.10347999999996</v>
          </cell>
        </row>
        <row r="62">
          <cell r="B62">
            <v>79.2</v>
          </cell>
          <cell r="E62">
            <v>247.74827999999997</v>
          </cell>
        </row>
        <row r="63">
          <cell r="B63">
            <v>79.42</v>
          </cell>
          <cell r="E63">
            <v>247.84500000000003</v>
          </cell>
        </row>
        <row r="64">
          <cell r="B64">
            <v>79.48</v>
          </cell>
          <cell r="E64">
            <v>247.9256</v>
          </cell>
        </row>
        <row r="65">
          <cell r="B65">
            <v>79.61</v>
          </cell>
          <cell r="E65">
            <v>248.08680000000001</v>
          </cell>
        </row>
        <row r="66">
          <cell r="B66">
            <v>79.89</v>
          </cell>
          <cell r="E66">
            <v>248.68323999999998</v>
          </cell>
        </row>
        <row r="67">
          <cell r="B67">
            <v>79.89</v>
          </cell>
          <cell r="E67">
            <v>249.53760000000003</v>
          </cell>
        </row>
        <row r="68">
          <cell r="B68">
            <v>79.92</v>
          </cell>
          <cell r="E68">
            <v>250.16627999999994</v>
          </cell>
        </row>
        <row r="69">
          <cell r="B69">
            <v>80.040000000000006</v>
          </cell>
          <cell r="E69">
            <v>250.98840000000001</v>
          </cell>
        </row>
        <row r="70">
          <cell r="B70">
            <v>80.099999999999994</v>
          </cell>
          <cell r="E70">
            <v>251.79440000000002</v>
          </cell>
        </row>
        <row r="71">
          <cell r="B71">
            <v>80.12</v>
          </cell>
          <cell r="E71">
            <v>254.32523999999998</v>
          </cell>
        </row>
        <row r="72">
          <cell r="B72">
            <v>80.23</v>
          </cell>
          <cell r="E72">
            <v>255.88887999999994</v>
          </cell>
        </row>
        <row r="73">
          <cell r="B73">
            <v>80.260000000000005</v>
          </cell>
          <cell r="E73">
            <v>256.14680000000004</v>
          </cell>
        </row>
        <row r="74">
          <cell r="B74">
            <v>80.260000000000005</v>
          </cell>
          <cell r="E74">
            <v>257.53312000000005</v>
          </cell>
        </row>
        <row r="75">
          <cell r="B75">
            <v>80.319999999999993</v>
          </cell>
          <cell r="E75">
            <v>257.72656000000006</v>
          </cell>
        </row>
        <row r="76">
          <cell r="B76">
            <v>80.33</v>
          </cell>
          <cell r="E76">
            <v>257.92</v>
          </cell>
        </row>
        <row r="77">
          <cell r="B77">
            <v>80.58</v>
          </cell>
          <cell r="E77">
            <v>258.09732000000008</v>
          </cell>
        </row>
        <row r="78">
          <cell r="B78">
            <v>80.59</v>
          </cell>
          <cell r="E78">
            <v>258.88720000000001</v>
          </cell>
        </row>
        <row r="79">
          <cell r="B79">
            <v>80.75</v>
          </cell>
          <cell r="E79">
            <v>260.38636000000002</v>
          </cell>
        </row>
        <row r="80">
          <cell r="B80">
            <v>80.78</v>
          </cell>
          <cell r="E80">
            <v>260.41860000000003</v>
          </cell>
        </row>
        <row r="81">
          <cell r="B81">
            <v>80.78</v>
          </cell>
          <cell r="E81">
            <v>260.48307999999997</v>
          </cell>
        </row>
        <row r="82">
          <cell r="B82">
            <v>80.8</v>
          </cell>
          <cell r="E82">
            <v>260.48307999999997</v>
          </cell>
        </row>
        <row r="83">
          <cell r="B83">
            <v>80.83</v>
          </cell>
          <cell r="E83">
            <v>260.49920000000003</v>
          </cell>
        </row>
        <row r="84">
          <cell r="B84">
            <v>80.89</v>
          </cell>
          <cell r="E84">
            <v>260.56367999999998</v>
          </cell>
        </row>
        <row r="85">
          <cell r="B85">
            <v>80.92</v>
          </cell>
          <cell r="E85">
            <v>261.14400000000001</v>
          </cell>
        </row>
        <row r="86">
          <cell r="B86">
            <v>80.95</v>
          </cell>
          <cell r="E86">
            <v>261.85327999999998</v>
          </cell>
        </row>
        <row r="87">
          <cell r="B87">
            <v>81.010000000000005</v>
          </cell>
          <cell r="E87">
            <v>262.1112</v>
          </cell>
        </row>
        <row r="88">
          <cell r="B88">
            <v>81.02</v>
          </cell>
          <cell r="E88">
            <v>262.43360000000001</v>
          </cell>
        </row>
        <row r="89">
          <cell r="B89">
            <v>81.11</v>
          </cell>
          <cell r="E89">
            <v>262.75600000000003</v>
          </cell>
        </row>
        <row r="90">
          <cell r="B90">
            <v>81.209999999999994</v>
          </cell>
          <cell r="E90">
            <v>262.91720000000004</v>
          </cell>
        </row>
        <row r="91">
          <cell r="B91">
            <v>81.290000000000006</v>
          </cell>
          <cell r="E91">
            <v>263.4008</v>
          </cell>
        </row>
        <row r="92">
          <cell r="B92">
            <v>81.400000000000006</v>
          </cell>
          <cell r="E92">
            <v>263.56200000000001</v>
          </cell>
        </row>
        <row r="93">
          <cell r="B93">
            <v>81.42</v>
          </cell>
          <cell r="E93">
            <v>263.94887999999997</v>
          </cell>
        </row>
        <row r="94">
          <cell r="B94">
            <v>81.47</v>
          </cell>
          <cell r="E94">
            <v>264.02947999999998</v>
          </cell>
        </row>
        <row r="95">
          <cell r="B95">
            <v>81.540000000000006</v>
          </cell>
          <cell r="E95">
            <v>264.04560000000004</v>
          </cell>
        </row>
        <row r="96">
          <cell r="B96">
            <v>81.569999999999993</v>
          </cell>
          <cell r="E96">
            <v>264.04560000000004</v>
          </cell>
        </row>
        <row r="97">
          <cell r="B97">
            <v>81.680000000000007</v>
          </cell>
          <cell r="E97">
            <v>264.5292</v>
          </cell>
        </row>
        <row r="98">
          <cell r="B98">
            <v>81.7</v>
          </cell>
          <cell r="E98">
            <v>264.60980000000001</v>
          </cell>
        </row>
        <row r="99">
          <cell r="B99">
            <v>81.78</v>
          </cell>
          <cell r="E99">
            <v>265.77044000000001</v>
          </cell>
        </row>
        <row r="100">
          <cell r="B100">
            <v>81.790000000000006</v>
          </cell>
          <cell r="E100">
            <v>265.86716000000007</v>
          </cell>
        </row>
        <row r="101">
          <cell r="B101">
            <v>81.8</v>
          </cell>
          <cell r="E101">
            <v>266.41523999999998</v>
          </cell>
        </row>
        <row r="102">
          <cell r="B102">
            <v>81.92</v>
          </cell>
          <cell r="E102">
            <v>266.46360000000004</v>
          </cell>
        </row>
        <row r="103">
          <cell r="B103">
            <v>81.95</v>
          </cell>
          <cell r="E103">
            <v>266.46360000000004</v>
          </cell>
        </row>
        <row r="104">
          <cell r="B104">
            <v>81.99</v>
          </cell>
          <cell r="E104">
            <v>268.07560000000001</v>
          </cell>
        </row>
        <row r="105">
          <cell r="B105">
            <v>82.03</v>
          </cell>
          <cell r="E105">
            <v>269.17176000000006</v>
          </cell>
        </row>
        <row r="106">
          <cell r="B106">
            <v>82.11</v>
          </cell>
          <cell r="E106">
            <v>269.92940000000004</v>
          </cell>
        </row>
        <row r="107">
          <cell r="B107">
            <v>82.12</v>
          </cell>
          <cell r="E107">
            <v>270.07447999999994</v>
          </cell>
        </row>
        <row r="108">
          <cell r="B108">
            <v>82.14</v>
          </cell>
          <cell r="E108">
            <v>271.28347999999994</v>
          </cell>
        </row>
        <row r="109">
          <cell r="B109">
            <v>82.25</v>
          </cell>
          <cell r="E109">
            <v>271.57364000000001</v>
          </cell>
        </row>
        <row r="110">
          <cell r="B110">
            <v>82.42</v>
          </cell>
          <cell r="E110">
            <v>272.37963999999999</v>
          </cell>
        </row>
        <row r="111">
          <cell r="B111">
            <v>82.45</v>
          </cell>
          <cell r="E111">
            <v>273.23400000000004</v>
          </cell>
        </row>
        <row r="112">
          <cell r="B112">
            <v>82.45</v>
          </cell>
          <cell r="E112">
            <v>274.16896000000003</v>
          </cell>
        </row>
        <row r="113">
          <cell r="B113">
            <v>82.53</v>
          </cell>
          <cell r="E113">
            <v>274.26567999999997</v>
          </cell>
        </row>
        <row r="114">
          <cell r="B114">
            <v>82.75</v>
          </cell>
          <cell r="E114">
            <v>275.44243999999998</v>
          </cell>
        </row>
        <row r="115">
          <cell r="B115">
            <v>82.75</v>
          </cell>
          <cell r="E115">
            <v>275.61976000000004</v>
          </cell>
        </row>
        <row r="116">
          <cell r="B116">
            <v>82.89</v>
          </cell>
          <cell r="E116">
            <v>275.79707999999994</v>
          </cell>
        </row>
        <row r="117">
          <cell r="B117">
            <v>82.91</v>
          </cell>
          <cell r="E117">
            <v>275.9744</v>
          </cell>
        </row>
        <row r="118">
          <cell r="B118">
            <v>82.92</v>
          </cell>
          <cell r="E118">
            <v>276.78040000000004</v>
          </cell>
        </row>
        <row r="119">
          <cell r="B119">
            <v>82.95</v>
          </cell>
          <cell r="E119">
            <v>277.08667999999994</v>
          </cell>
        </row>
        <row r="120">
          <cell r="B120">
            <v>83.09</v>
          </cell>
          <cell r="E120">
            <v>277.13504</v>
          </cell>
        </row>
        <row r="121">
          <cell r="B121">
            <v>83.18</v>
          </cell>
          <cell r="E121">
            <v>278.21507999999994</v>
          </cell>
        </row>
        <row r="122">
          <cell r="B122">
            <v>83.3</v>
          </cell>
          <cell r="E122">
            <v>278.31180000000001</v>
          </cell>
        </row>
        <row r="123">
          <cell r="B123">
            <v>83.4</v>
          </cell>
          <cell r="E123">
            <v>278.66643999999997</v>
          </cell>
        </row>
        <row r="124">
          <cell r="B124">
            <v>83.53</v>
          </cell>
          <cell r="E124">
            <v>279.19839999999999</v>
          </cell>
        </row>
        <row r="125">
          <cell r="B125">
            <v>83.6</v>
          </cell>
          <cell r="E125">
            <v>279.52080000000001</v>
          </cell>
        </row>
        <row r="126">
          <cell r="B126">
            <v>83.63</v>
          </cell>
          <cell r="E126">
            <v>279.74647999999996</v>
          </cell>
        </row>
        <row r="127">
          <cell r="B127">
            <v>83.64</v>
          </cell>
          <cell r="E127">
            <v>279.74647999999996</v>
          </cell>
        </row>
        <row r="128">
          <cell r="B128">
            <v>83.66</v>
          </cell>
          <cell r="E128">
            <v>279.82707999999997</v>
          </cell>
        </row>
        <row r="129">
          <cell r="B129">
            <v>83.68</v>
          </cell>
          <cell r="E129">
            <v>279.92380000000003</v>
          </cell>
        </row>
        <row r="130">
          <cell r="B130">
            <v>83.7</v>
          </cell>
          <cell r="E130">
            <v>280.23007999999999</v>
          </cell>
        </row>
        <row r="131">
          <cell r="B131">
            <v>83.71</v>
          </cell>
          <cell r="E131">
            <v>280.45576000000005</v>
          </cell>
        </row>
        <row r="132">
          <cell r="B132">
            <v>83.8</v>
          </cell>
          <cell r="E132">
            <v>280.63307999999995</v>
          </cell>
        </row>
        <row r="133">
          <cell r="B133">
            <v>84.05</v>
          </cell>
          <cell r="E133">
            <v>280.71367999999995</v>
          </cell>
        </row>
        <row r="134">
          <cell r="B134">
            <v>84.3</v>
          </cell>
          <cell r="E134">
            <v>280.98772000000008</v>
          </cell>
        </row>
        <row r="135">
          <cell r="B135">
            <v>84.31</v>
          </cell>
          <cell r="E135">
            <v>280.98772000000008</v>
          </cell>
        </row>
        <row r="136">
          <cell r="B136">
            <v>84.34</v>
          </cell>
          <cell r="E136">
            <v>281.93880000000001</v>
          </cell>
        </row>
        <row r="137">
          <cell r="B137">
            <v>84.38</v>
          </cell>
          <cell r="E137">
            <v>282.26120000000003</v>
          </cell>
        </row>
        <row r="138">
          <cell r="B138">
            <v>84.42</v>
          </cell>
          <cell r="E138">
            <v>282.68032000000005</v>
          </cell>
        </row>
        <row r="139">
          <cell r="B139">
            <v>84.55</v>
          </cell>
          <cell r="E139">
            <v>283.03496000000007</v>
          </cell>
        </row>
        <row r="140">
          <cell r="B140">
            <v>84.55</v>
          </cell>
          <cell r="E140">
            <v>283.06720000000001</v>
          </cell>
        </row>
        <row r="141">
          <cell r="B141">
            <v>84.61</v>
          </cell>
          <cell r="E141">
            <v>283.06720000000001</v>
          </cell>
        </row>
        <row r="142">
          <cell r="B142">
            <v>84.61</v>
          </cell>
          <cell r="E142">
            <v>283.21227999999996</v>
          </cell>
        </row>
        <row r="143">
          <cell r="B143">
            <v>84.66</v>
          </cell>
          <cell r="E143">
            <v>285.0016</v>
          </cell>
        </row>
        <row r="144">
          <cell r="B144">
            <v>84.75</v>
          </cell>
          <cell r="E144">
            <v>285.77536000000003</v>
          </cell>
        </row>
        <row r="145">
          <cell r="B145">
            <v>84.78</v>
          </cell>
          <cell r="E145">
            <v>286.14612000000005</v>
          </cell>
        </row>
        <row r="146">
          <cell r="B146">
            <v>84.81</v>
          </cell>
          <cell r="E146">
            <v>286.58136000000007</v>
          </cell>
        </row>
        <row r="147">
          <cell r="B147">
            <v>84.87</v>
          </cell>
          <cell r="E147">
            <v>286.93600000000004</v>
          </cell>
        </row>
        <row r="148">
          <cell r="B148">
            <v>84.93</v>
          </cell>
          <cell r="E148">
            <v>286.95212000000009</v>
          </cell>
        </row>
        <row r="149">
          <cell r="B149">
            <v>84.94</v>
          </cell>
          <cell r="E149">
            <v>287.12943999999999</v>
          </cell>
        </row>
        <row r="150">
          <cell r="B150">
            <v>84.94</v>
          </cell>
          <cell r="E150">
            <v>288.1611200000001</v>
          </cell>
        </row>
        <row r="151">
          <cell r="B151">
            <v>84.96</v>
          </cell>
          <cell r="E151">
            <v>288.62860000000001</v>
          </cell>
        </row>
        <row r="152">
          <cell r="B152">
            <v>85.05</v>
          </cell>
          <cell r="E152">
            <v>288.70920000000001</v>
          </cell>
        </row>
        <row r="153">
          <cell r="B153">
            <v>85.18</v>
          </cell>
          <cell r="E153">
            <v>289.35400000000004</v>
          </cell>
        </row>
        <row r="154">
          <cell r="B154">
            <v>85.22</v>
          </cell>
          <cell r="E154">
            <v>289.95044000000001</v>
          </cell>
        </row>
        <row r="155">
          <cell r="B155">
            <v>85.25</v>
          </cell>
          <cell r="E155">
            <v>289.95044000000001</v>
          </cell>
        </row>
        <row r="156">
          <cell r="B156">
            <v>85.3</v>
          </cell>
          <cell r="E156">
            <v>290.75644</v>
          </cell>
        </row>
        <row r="157">
          <cell r="B157">
            <v>85.36</v>
          </cell>
          <cell r="E157">
            <v>290.75644</v>
          </cell>
        </row>
        <row r="158">
          <cell r="B158">
            <v>85.45</v>
          </cell>
          <cell r="E158">
            <v>291.01436000000007</v>
          </cell>
        </row>
        <row r="159">
          <cell r="B159">
            <v>85.47</v>
          </cell>
          <cell r="E159">
            <v>291.54632000000009</v>
          </cell>
        </row>
        <row r="160">
          <cell r="B160">
            <v>85.54</v>
          </cell>
          <cell r="E160">
            <v>291.64303999999998</v>
          </cell>
        </row>
        <row r="161">
          <cell r="B161">
            <v>85.54</v>
          </cell>
          <cell r="E161">
            <v>291.72363999999999</v>
          </cell>
        </row>
        <row r="162">
          <cell r="B162">
            <v>85.59</v>
          </cell>
          <cell r="E162">
            <v>292.28784000000002</v>
          </cell>
        </row>
        <row r="163">
          <cell r="B163">
            <v>85.59</v>
          </cell>
          <cell r="E163">
            <v>292.69083999999998</v>
          </cell>
        </row>
        <row r="164">
          <cell r="B164">
            <v>85.67</v>
          </cell>
          <cell r="E164">
            <v>293.12607999999994</v>
          </cell>
        </row>
        <row r="165">
          <cell r="B165">
            <v>85.69</v>
          </cell>
          <cell r="E165">
            <v>293.12607999999994</v>
          </cell>
        </row>
        <row r="166">
          <cell r="B166">
            <v>85.85</v>
          </cell>
          <cell r="E166">
            <v>293.12607999999994</v>
          </cell>
        </row>
        <row r="167">
          <cell r="B167">
            <v>85.86</v>
          </cell>
          <cell r="E167">
            <v>293.30340000000001</v>
          </cell>
        </row>
        <row r="168">
          <cell r="B168">
            <v>86</v>
          </cell>
          <cell r="E168">
            <v>293.30340000000001</v>
          </cell>
        </row>
        <row r="169">
          <cell r="B169">
            <v>86.09</v>
          </cell>
          <cell r="E169">
            <v>293.81923999999998</v>
          </cell>
        </row>
        <row r="170">
          <cell r="B170">
            <v>86.15</v>
          </cell>
          <cell r="E170">
            <v>293.91596000000004</v>
          </cell>
        </row>
        <row r="171">
          <cell r="B171">
            <v>86.22</v>
          </cell>
          <cell r="E171">
            <v>294.62523999999996</v>
          </cell>
        </row>
        <row r="172">
          <cell r="B172">
            <v>86.31</v>
          </cell>
          <cell r="E172">
            <v>295.41512000000006</v>
          </cell>
        </row>
        <row r="173">
          <cell r="B173">
            <v>86.35</v>
          </cell>
          <cell r="E173">
            <v>296.91427999999996</v>
          </cell>
        </row>
        <row r="174">
          <cell r="B174">
            <v>86.42</v>
          </cell>
          <cell r="E174">
            <v>297.01100000000002</v>
          </cell>
        </row>
        <row r="175">
          <cell r="B175">
            <v>86.49</v>
          </cell>
          <cell r="E175">
            <v>297.07547999999997</v>
          </cell>
        </row>
        <row r="176">
          <cell r="B176">
            <v>86.62</v>
          </cell>
          <cell r="E176">
            <v>297.23667999999998</v>
          </cell>
        </row>
        <row r="177">
          <cell r="B177">
            <v>86.65</v>
          </cell>
          <cell r="E177">
            <v>298.6391200000001</v>
          </cell>
        </row>
        <row r="178">
          <cell r="B178">
            <v>86.68</v>
          </cell>
          <cell r="E178">
            <v>298.73584</v>
          </cell>
        </row>
        <row r="179">
          <cell r="B179">
            <v>86.72</v>
          </cell>
          <cell r="E179">
            <v>298.73584</v>
          </cell>
        </row>
        <row r="180">
          <cell r="B180">
            <v>86.76</v>
          </cell>
          <cell r="E180">
            <v>298.99376000000007</v>
          </cell>
        </row>
        <row r="181">
          <cell r="B181">
            <v>86.85</v>
          </cell>
          <cell r="E181">
            <v>299.09047999999996</v>
          </cell>
        </row>
        <row r="182">
          <cell r="B182">
            <v>86.89</v>
          </cell>
          <cell r="E182">
            <v>299.17107999999996</v>
          </cell>
        </row>
        <row r="183">
          <cell r="B183">
            <v>86.9</v>
          </cell>
          <cell r="E183">
            <v>299.18720000000002</v>
          </cell>
        </row>
        <row r="184">
          <cell r="B184">
            <v>87.02</v>
          </cell>
          <cell r="E184">
            <v>299.52572000000009</v>
          </cell>
        </row>
        <row r="185">
          <cell r="B185">
            <v>87.02</v>
          </cell>
          <cell r="E185">
            <v>299.96096000000006</v>
          </cell>
        </row>
        <row r="186">
          <cell r="B186">
            <v>87.06</v>
          </cell>
          <cell r="E186">
            <v>300.12216000000006</v>
          </cell>
        </row>
        <row r="187">
          <cell r="B187">
            <v>87.08</v>
          </cell>
          <cell r="E187">
            <v>300.38007999999996</v>
          </cell>
        </row>
        <row r="188">
          <cell r="B188">
            <v>87.13</v>
          </cell>
          <cell r="E188">
            <v>300.47680000000003</v>
          </cell>
        </row>
        <row r="189">
          <cell r="B189">
            <v>87.16</v>
          </cell>
          <cell r="E189">
            <v>301.52460000000002</v>
          </cell>
        </row>
        <row r="190">
          <cell r="B190">
            <v>87.17</v>
          </cell>
          <cell r="E190">
            <v>301.78252000000009</v>
          </cell>
        </row>
        <row r="191">
          <cell r="B191">
            <v>87.2</v>
          </cell>
          <cell r="E191">
            <v>301.95983999999999</v>
          </cell>
        </row>
        <row r="192">
          <cell r="B192">
            <v>87.2</v>
          </cell>
          <cell r="E192">
            <v>302.25</v>
          </cell>
        </row>
        <row r="193">
          <cell r="B193">
            <v>87.24</v>
          </cell>
          <cell r="E193">
            <v>302.39507999999995</v>
          </cell>
        </row>
        <row r="194">
          <cell r="B194">
            <v>87.24</v>
          </cell>
          <cell r="E194">
            <v>302.47567999999995</v>
          </cell>
        </row>
        <row r="195">
          <cell r="B195">
            <v>87.37</v>
          </cell>
          <cell r="E195">
            <v>302.65300000000002</v>
          </cell>
        </row>
        <row r="196">
          <cell r="B196">
            <v>87.43</v>
          </cell>
          <cell r="E196">
            <v>302.73360000000002</v>
          </cell>
        </row>
        <row r="197">
          <cell r="B197">
            <v>87.56</v>
          </cell>
          <cell r="E197">
            <v>302.73360000000002</v>
          </cell>
        </row>
        <row r="198">
          <cell r="B198">
            <v>87.57</v>
          </cell>
          <cell r="E198">
            <v>303.86200000000002</v>
          </cell>
        </row>
        <row r="199">
          <cell r="B199">
            <v>87.57</v>
          </cell>
          <cell r="E199">
            <v>304.49067999999994</v>
          </cell>
        </row>
        <row r="200">
          <cell r="B200">
            <v>87.57</v>
          </cell>
          <cell r="E200">
            <v>304.49067999999994</v>
          </cell>
        </row>
        <row r="201">
          <cell r="B201">
            <v>87.58</v>
          </cell>
          <cell r="E201">
            <v>304.99040000000002</v>
          </cell>
        </row>
        <row r="202">
          <cell r="B202">
            <v>87.6</v>
          </cell>
          <cell r="E202">
            <v>305.69967999999994</v>
          </cell>
        </row>
        <row r="203">
          <cell r="B203">
            <v>87.6</v>
          </cell>
          <cell r="E203">
            <v>306.28000000000003</v>
          </cell>
        </row>
        <row r="204">
          <cell r="B204">
            <v>87.71</v>
          </cell>
          <cell r="E204">
            <v>306.63463999999999</v>
          </cell>
        </row>
        <row r="205">
          <cell r="B205">
            <v>87.71</v>
          </cell>
          <cell r="E205">
            <v>306.73136000000005</v>
          </cell>
        </row>
        <row r="206">
          <cell r="B206">
            <v>87.71</v>
          </cell>
          <cell r="E206">
            <v>308.19827999999995</v>
          </cell>
        </row>
        <row r="207">
          <cell r="B207">
            <v>87.75</v>
          </cell>
          <cell r="E207">
            <v>308.55292000000009</v>
          </cell>
        </row>
        <row r="208">
          <cell r="B208">
            <v>87.77</v>
          </cell>
          <cell r="E208">
            <v>308.97203999999999</v>
          </cell>
        </row>
        <row r="209">
          <cell r="B209">
            <v>87.79</v>
          </cell>
          <cell r="E209">
            <v>309.40727999999996</v>
          </cell>
        </row>
        <row r="210">
          <cell r="B210">
            <v>87.79</v>
          </cell>
          <cell r="E210">
            <v>310.10043999999999</v>
          </cell>
        </row>
        <row r="211">
          <cell r="B211">
            <v>87.79</v>
          </cell>
          <cell r="E211">
            <v>310.27776000000006</v>
          </cell>
        </row>
        <row r="212">
          <cell r="B212">
            <v>87.81</v>
          </cell>
          <cell r="E212">
            <v>310.56792000000007</v>
          </cell>
        </row>
        <row r="213">
          <cell r="B213">
            <v>87.81</v>
          </cell>
          <cell r="E213">
            <v>310.87420000000003</v>
          </cell>
        </row>
        <row r="214">
          <cell r="B214">
            <v>87.82</v>
          </cell>
          <cell r="E214">
            <v>311.39004</v>
          </cell>
        </row>
        <row r="215">
          <cell r="B215">
            <v>87.86</v>
          </cell>
          <cell r="E215">
            <v>312.93756000000008</v>
          </cell>
        </row>
        <row r="216">
          <cell r="B216">
            <v>87.86</v>
          </cell>
          <cell r="E216">
            <v>313.09876000000003</v>
          </cell>
        </row>
        <row r="217">
          <cell r="B217">
            <v>87.95</v>
          </cell>
          <cell r="E217">
            <v>314.8236</v>
          </cell>
        </row>
        <row r="218">
          <cell r="B218">
            <v>88.13</v>
          </cell>
          <cell r="E218">
            <v>315.93587999999994</v>
          </cell>
        </row>
        <row r="219">
          <cell r="B219">
            <v>88.15</v>
          </cell>
          <cell r="E219">
            <v>316.27440000000001</v>
          </cell>
        </row>
        <row r="220">
          <cell r="B220">
            <v>88.19</v>
          </cell>
          <cell r="E220">
            <v>316.45172000000008</v>
          </cell>
        </row>
        <row r="221">
          <cell r="B221">
            <v>88.22</v>
          </cell>
          <cell r="E221">
            <v>316.45172000000008</v>
          </cell>
        </row>
        <row r="222">
          <cell r="B222">
            <v>88.24</v>
          </cell>
          <cell r="E222">
            <v>317.12876000000006</v>
          </cell>
        </row>
        <row r="223">
          <cell r="B223">
            <v>88.28</v>
          </cell>
          <cell r="E223">
            <v>317.20936000000006</v>
          </cell>
        </row>
        <row r="224">
          <cell r="B224">
            <v>88.47</v>
          </cell>
          <cell r="E224">
            <v>317.30607999999995</v>
          </cell>
        </row>
        <row r="225">
          <cell r="B225">
            <v>88.47</v>
          </cell>
          <cell r="E225">
            <v>317.59623999999997</v>
          </cell>
        </row>
        <row r="226">
          <cell r="B226">
            <v>88.5</v>
          </cell>
          <cell r="E226">
            <v>318.14432000000005</v>
          </cell>
        </row>
        <row r="227">
          <cell r="B227">
            <v>88.53</v>
          </cell>
          <cell r="E227">
            <v>318.14432000000005</v>
          </cell>
        </row>
        <row r="228">
          <cell r="B228">
            <v>88.67</v>
          </cell>
          <cell r="E228">
            <v>318.14432000000005</v>
          </cell>
        </row>
        <row r="229">
          <cell r="B229">
            <v>88.74</v>
          </cell>
          <cell r="E229">
            <v>318.16043999999999</v>
          </cell>
        </row>
        <row r="230">
          <cell r="B230">
            <v>88.76</v>
          </cell>
          <cell r="E230">
            <v>318.41836000000006</v>
          </cell>
        </row>
        <row r="231">
          <cell r="B231">
            <v>88.87</v>
          </cell>
          <cell r="E231">
            <v>318.41836000000006</v>
          </cell>
        </row>
        <row r="232">
          <cell r="B232">
            <v>88.87</v>
          </cell>
          <cell r="E232">
            <v>318.66016000000008</v>
          </cell>
        </row>
        <row r="233">
          <cell r="B233">
            <v>88.88</v>
          </cell>
          <cell r="E233">
            <v>318.69240000000002</v>
          </cell>
        </row>
        <row r="234">
          <cell r="B234">
            <v>88.9</v>
          </cell>
          <cell r="E234">
            <v>318.69240000000002</v>
          </cell>
        </row>
        <row r="235">
          <cell r="B235">
            <v>88.91</v>
          </cell>
          <cell r="E235">
            <v>318.74076000000002</v>
          </cell>
        </row>
        <row r="236">
          <cell r="B236">
            <v>88.98</v>
          </cell>
          <cell r="E236">
            <v>318.74076000000002</v>
          </cell>
        </row>
        <row r="237">
          <cell r="B237">
            <v>89.05</v>
          </cell>
          <cell r="E237">
            <v>318.83747999999997</v>
          </cell>
        </row>
        <row r="238">
          <cell r="B238">
            <v>89.05</v>
          </cell>
          <cell r="E238">
            <v>319.15987999999999</v>
          </cell>
        </row>
        <row r="239">
          <cell r="B239">
            <v>89.06</v>
          </cell>
          <cell r="E239">
            <v>319.15987999999999</v>
          </cell>
        </row>
        <row r="240">
          <cell r="B240">
            <v>89.1</v>
          </cell>
          <cell r="E240">
            <v>319.17600000000004</v>
          </cell>
        </row>
        <row r="241">
          <cell r="B241">
            <v>89.1</v>
          </cell>
          <cell r="E241">
            <v>319.25659999999999</v>
          </cell>
        </row>
        <row r="242">
          <cell r="B242">
            <v>89.11</v>
          </cell>
          <cell r="E242">
            <v>319.3372</v>
          </cell>
        </row>
        <row r="243">
          <cell r="B243">
            <v>89.16</v>
          </cell>
          <cell r="E243">
            <v>319.51452000000006</v>
          </cell>
        </row>
        <row r="244">
          <cell r="B244">
            <v>89.16</v>
          </cell>
          <cell r="E244">
            <v>319.57900000000001</v>
          </cell>
        </row>
        <row r="245">
          <cell r="B245">
            <v>89.2</v>
          </cell>
          <cell r="E245">
            <v>319.59512000000007</v>
          </cell>
        </row>
        <row r="246">
          <cell r="B246">
            <v>89.22</v>
          </cell>
          <cell r="E246">
            <v>319.85303999999996</v>
          </cell>
        </row>
        <row r="247">
          <cell r="B247">
            <v>89.26</v>
          </cell>
          <cell r="E247">
            <v>320.03036000000003</v>
          </cell>
        </row>
        <row r="248">
          <cell r="B248">
            <v>89.27</v>
          </cell>
          <cell r="E248">
            <v>320.03036000000003</v>
          </cell>
        </row>
        <row r="249">
          <cell r="B249">
            <v>89.28</v>
          </cell>
          <cell r="E249">
            <v>320.28827999999999</v>
          </cell>
        </row>
        <row r="250">
          <cell r="B250">
            <v>89.31</v>
          </cell>
          <cell r="E250">
            <v>320.6268</v>
          </cell>
        </row>
        <row r="251">
          <cell r="B251">
            <v>89.32</v>
          </cell>
          <cell r="E251">
            <v>320.96532000000008</v>
          </cell>
        </row>
        <row r="252">
          <cell r="B252">
            <v>89.32</v>
          </cell>
          <cell r="E252">
            <v>321.11040000000003</v>
          </cell>
        </row>
        <row r="253">
          <cell r="B253">
            <v>89.34</v>
          </cell>
          <cell r="E253">
            <v>321.3683200000001</v>
          </cell>
        </row>
        <row r="254">
          <cell r="B254">
            <v>89.4</v>
          </cell>
          <cell r="E254">
            <v>321.46503999999999</v>
          </cell>
        </row>
        <row r="255">
          <cell r="B255">
            <v>89.42</v>
          </cell>
          <cell r="E255">
            <v>321.88416000000007</v>
          </cell>
        </row>
        <row r="256">
          <cell r="B256">
            <v>89.43</v>
          </cell>
          <cell r="E256">
            <v>323.25436000000008</v>
          </cell>
        </row>
        <row r="257">
          <cell r="B257">
            <v>89.45</v>
          </cell>
          <cell r="E257">
            <v>323.36720000000003</v>
          </cell>
        </row>
        <row r="258">
          <cell r="B258">
            <v>89.52</v>
          </cell>
          <cell r="E258">
            <v>323.59287999999998</v>
          </cell>
        </row>
        <row r="259">
          <cell r="B259">
            <v>89.6</v>
          </cell>
          <cell r="E259">
            <v>324.012</v>
          </cell>
        </row>
        <row r="260">
          <cell r="B260">
            <v>89.66</v>
          </cell>
          <cell r="E260">
            <v>324.012</v>
          </cell>
        </row>
        <row r="261">
          <cell r="B261">
            <v>89.7</v>
          </cell>
          <cell r="E261">
            <v>324.65680000000003</v>
          </cell>
        </row>
        <row r="262">
          <cell r="B262">
            <v>89.74</v>
          </cell>
          <cell r="E262">
            <v>325.1404</v>
          </cell>
        </row>
        <row r="263">
          <cell r="B263">
            <v>89.78</v>
          </cell>
          <cell r="E263">
            <v>325.62400000000002</v>
          </cell>
        </row>
        <row r="264">
          <cell r="B264">
            <v>89.84</v>
          </cell>
          <cell r="E264">
            <v>325.70460000000003</v>
          </cell>
        </row>
        <row r="265">
          <cell r="B265">
            <v>89.85</v>
          </cell>
          <cell r="E265">
            <v>325.78520000000003</v>
          </cell>
        </row>
        <row r="266">
          <cell r="B266">
            <v>89.87</v>
          </cell>
          <cell r="E266">
            <v>326.97807999999998</v>
          </cell>
        </row>
        <row r="267">
          <cell r="B267">
            <v>89.88</v>
          </cell>
          <cell r="E267">
            <v>330.66956000000005</v>
          </cell>
        </row>
        <row r="268">
          <cell r="B268">
            <v>89.93</v>
          </cell>
          <cell r="E268">
            <v>331.92692000000005</v>
          </cell>
        </row>
        <row r="269">
          <cell r="B269">
            <v>89.98</v>
          </cell>
          <cell r="E269">
            <v>337.85907999999995</v>
          </cell>
        </row>
        <row r="270">
          <cell r="B270">
            <v>90.08</v>
          </cell>
          <cell r="E270">
            <v>338.60060000000004</v>
          </cell>
        </row>
        <row r="271">
          <cell r="B271">
            <v>90.16</v>
          </cell>
          <cell r="E271">
            <v>376.82112000000006</v>
          </cell>
        </row>
        <row r="272">
          <cell r="B272">
            <v>90.16</v>
          </cell>
          <cell r="E272">
            <v>419.60360000000003</v>
          </cell>
        </row>
        <row r="273">
          <cell r="B273">
            <v>90.28</v>
          </cell>
          <cell r="E273">
            <v>452.92363999999998</v>
          </cell>
        </row>
        <row r="274">
          <cell r="B274">
            <v>90.45</v>
          </cell>
          <cell r="E274">
            <v>453.66516000000007</v>
          </cell>
        </row>
        <row r="275">
          <cell r="B275">
            <v>90.47</v>
          </cell>
          <cell r="E275">
            <v>522.77160000000003</v>
          </cell>
        </row>
      </sheetData>
      <sheetData sheetId="5">
        <row r="20">
          <cell r="B20">
            <v>68.87</v>
          </cell>
          <cell r="E20">
            <v>42.259899999999995</v>
          </cell>
        </row>
        <row r="21">
          <cell r="B21">
            <v>70.37</v>
          </cell>
          <cell r="E21">
            <v>42.731199999999994</v>
          </cell>
        </row>
        <row r="22">
          <cell r="B22">
            <v>72.48</v>
          </cell>
          <cell r="E22">
            <v>42.888299999999994</v>
          </cell>
        </row>
        <row r="23">
          <cell r="B23">
            <v>74.709999999999994</v>
          </cell>
          <cell r="E23">
            <v>43.045399999999994</v>
          </cell>
        </row>
        <row r="24">
          <cell r="B24">
            <v>75.44</v>
          </cell>
          <cell r="E24">
            <v>43.202500000000001</v>
          </cell>
        </row>
        <row r="25">
          <cell r="B25">
            <v>76.650000000000006</v>
          </cell>
          <cell r="E25">
            <v>43.5167</v>
          </cell>
        </row>
        <row r="26">
          <cell r="B26">
            <v>76.75</v>
          </cell>
          <cell r="E26">
            <v>43.6738</v>
          </cell>
        </row>
        <row r="27">
          <cell r="B27">
            <v>77.03</v>
          </cell>
          <cell r="E27">
            <v>43.6738</v>
          </cell>
        </row>
        <row r="28">
          <cell r="B28">
            <v>77.2</v>
          </cell>
          <cell r="E28">
            <v>44.145099999999999</v>
          </cell>
        </row>
        <row r="29">
          <cell r="B29">
            <v>77.56</v>
          </cell>
          <cell r="E29">
            <v>44.459299999999999</v>
          </cell>
        </row>
        <row r="30">
          <cell r="B30">
            <v>77.760000000000005</v>
          </cell>
          <cell r="E30">
            <v>44.459299999999999</v>
          </cell>
        </row>
        <row r="31">
          <cell r="B31">
            <v>77.8</v>
          </cell>
          <cell r="E31">
            <v>44.616399999999999</v>
          </cell>
        </row>
        <row r="32">
          <cell r="B32">
            <v>78.489999999999995</v>
          </cell>
          <cell r="E32">
            <v>46.030299999999997</v>
          </cell>
        </row>
        <row r="33">
          <cell r="B33">
            <v>78.81</v>
          </cell>
          <cell r="E33">
            <v>46.187399999999997</v>
          </cell>
        </row>
        <row r="34">
          <cell r="B34">
            <v>78.930000000000007</v>
          </cell>
          <cell r="E34">
            <v>46.187399999999997</v>
          </cell>
        </row>
        <row r="35">
          <cell r="B35">
            <v>79.12</v>
          </cell>
          <cell r="E35">
            <v>46.187399999999997</v>
          </cell>
        </row>
        <row r="36">
          <cell r="B36">
            <v>79.2</v>
          </cell>
          <cell r="E36">
            <v>46.815799999999996</v>
          </cell>
        </row>
        <row r="37">
          <cell r="B37">
            <v>79.42</v>
          </cell>
          <cell r="E37">
            <v>46.972899999999996</v>
          </cell>
        </row>
        <row r="38">
          <cell r="B38">
            <v>79.89</v>
          </cell>
          <cell r="E38">
            <v>46.972899999999996</v>
          </cell>
        </row>
        <row r="39">
          <cell r="B39">
            <v>80.319999999999993</v>
          </cell>
          <cell r="E39">
            <v>46.972899999999996</v>
          </cell>
        </row>
        <row r="40">
          <cell r="B40">
            <v>80.33</v>
          </cell>
          <cell r="E40">
            <v>46.972899999999996</v>
          </cell>
        </row>
        <row r="41">
          <cell r="B41">
            <v>80.78</v>
          </cell>
          <cell r="E41">
            <v>47.444199999999995</v>
          </cell>
        </row>
        <row r="42">
          <cell r="B42">
            <v>81.42</v>
          </cell>
          <cell r="E42">
            <v>47.601299999999995</v>
          </cell>
        </row>
        <row r="43">
          <cell r="B43">
            <v>81.790000000000006</v>
          </cell>
          <cell r="E43">
            <v>47.601299999999995</v>
          </cell>
        </row>
        <row r="44">
          <cell r="B44">
            <v>81.8</v>
          </cell>
          <cell r="E44">
            <v>47.601299999999995</v>
          </cell>
        </row>
        <row r="45">
          <cell r="B45">
            <v>82.14</v>
          </cell>
          <cell r="E45">
            <v>47.758399999999995</v>
          </cell>
        </row>
        <row r="46">
          <cell r="B46">
            <v>82.92</v>
          </cell>
          <cell r="E46">
            <v>47.758399999999995</v>
          </cell>
        </row>
        <row r="47">
          <cell r="B47">
            <v>83.6</v>
          </cell>
          <cell r="E47">
            <v>47.758399999999995</v>
          </cell>
        </row>
        <row r="48">
          <cell r="B48">
            <v>83.71</v>
          </cell>
          <cell r="E48">
            <v>47.758399999999995</v>
          </cell>
        </row>
        <row r="49">
          <cell r="B49">
            <v>84.93</v>
          </cell>
          <cell r="E49">
            <v>47.915499999999994</v>
          </cell>
        </row>
        <row r="50">
          <cell r="B50">
            <v>85.22</v>
          </cell>
          <cell r="E50">
            <v>47.915499999999994</v>
          </cell>
        </row>
        <row r="51">
          <cell r="B51">
            <v>85.59</v>
          </cell>
          <cell r="E51">
            <v>48.072599999999994</v>
          </cell>
        </row>
        <row r="52">
          <cell r="B52">
            <v>86.22</v>
          </cell>
          <cell r="E52">
            <v>48.072599999999994</v>
          </cell>
        </row>
        <row r="53">
          <cell r="B53">
            <v>86.49</v>
          </cell>
          <cell r="E53">
            <v>48.386799999999994</v>
          </cell>
        </row>
        <row r="54">
          <cell r="B54">
            <v>86.72</v>
          </cell>
          <cell r="E54">
            <v>48.543899999999994</v>
          </cell>
        </row>
        <row r="55">
          <cell r="B55">
            <v>89.11</v>
          </cell>
          <cell r="E55">
            <v>48.543899999999994</v>
          </cell>
        </row>
        <row r="56">
          <cell r="B56">
            <v>89.22</v>
          </cell>
          <cell r="E56">
            <v>48.543899999999994</v>
          </cell>
        </row>
        <row r="57">
          <cell r="B57">
            <v>89.28</v>
          </cell>
          <cell r="E57">
            <v>48.8581</v>
          </cell>
        </row>
        <row r="58">
          <cell r="B58">
            <v>89.84</v>
          </cell>
          <cell r="E58">
            <v>50.114899999999999</v>
          </cell>
        </row>
      </sheetData>
      <sheetData sheetId="6">
        <row r="20">
          <cell r="B20">
            <v>68.87</v>
          </cell>
          <cell r="E20">
            <v>-145.62125999999992</v>
          </cell>
        </row>
        <row r="21">
          <cell r="B21">
            <v>69.83</v>
          </cell>
          <cell r="E21">
            <v>-129.93588000000011</v>
          </cell>
        </row>
        <row r="22">
          <cell r="B22">
            <v>70.37</v>
          </cell>
          <cell r="E22">
            <v>-129.9024</v>
          </cell>
        </row>
        <row r="23">
          <cell r="B23">
            <v>70.819999999999993</v>
          </cell>
          <cell r="E23">
            <v>-124.00991999999988</v>
          </cell>
        </row>
        <row r="24">
          <cell r="B24">
            <v>71.150000000000006</v>
          </cell>
          <cell r="E24">
            <v>-117.73241999999988</v>
          </cell>
        </row>
        <row r="25">
          <cell r="B25">
            <v>71.209999999999994</v>
          </cell>
          <cell r="E25">
            <v>-90.914940000000058</v>
          </cell>
        </row>
        <row r="26">
          <cell r="B26">
            <v>71.650000000000006</v>
          </cell>
          <cell r="E26">
            <v>-90.66384000000005</v>
          </cell>
        </row>
        <row r="27">
          <cell r="B27">
            <v>72.48</v>
          </cell>
          <cell r="E27">
            <v>-26.968140000000059</v>
          </cell>
        </row>
        <row r="28">
          <cell r="B28">
            <v>73.67</v>
          </cell>
          <cell r="E28">
            <v>-25.444800000000001</v>
          </cell>
        </row>
        <row r="29">
          <cell r="B29">
            <v>74.709999999999994</v>
          </cell>
          <cell r="E29">
            <v>-17.409599999999998</v>
          </cell>
        </row>
        <row r="30">
          <cell r="B30">
            <v>74.91</v>
          </cell>
          <cell r="E30">
            <v>-16.036919999999878</v>
          </cell>
        </row>
        <row r="31">
          <cell r="B31">
            <v>75.03</v>
          </cell>
          <cell r="E31">
            <v>-13.0572</v>
          </cell>
        </row>
        <row r="32">
          <cell r="B32">
            <v>75.42</v>
          </cell>
          <cell r="E32">
            <v>-2.0590199999998782</v>
          </cell>
        </row>
        <row r="33">
          <cell r="B33">
            <v>75.44</v>
          </cell>
          <cell r="E33">
            <v>7.9347599999999385</v>
          </cell>
        </row>
        <row r="34">
          <cell r="B34">
            <v>75.58</v>
          </cell>
          <cell r="E34">
            <v>8.1356400000000608</v>
          </cell>
        </row>
        <row r="35">
          <cell r="B35">
            <v>75.81</v>
          </cell>
          <cell r="E35">
            <v>10.3788</v>
          </cell>
        </row>
        <row r="36">
          <cell r="B36">
            <v>75.88</v>
          </cell>
          <cell r="E36">
            <v>10.814040000000061</v>
          </cell>
        </row>
        <row r="37">
          <cell r="B37">
            <v>76.040000000000006</v>
          </cell>
          <cell r="E37">
            <v>21.477419999999878</v>
          </cell>
        </row>
        <row r="38">
          <cell r="B38">
            <v>76.650000000000006</v>
          </cell>
          <cell r="E38">
            <v>21.5946</v>
          </cell>
        </row>
        <row r="39">
          <cell r="B39">
            <v>76.680000000000007</v>
          </cell>
          <cell r="E39">
            <v>22.833359999999939</v>
          </cell>
        </row>
        <row r="40">
          <cell r="B40">
            <v>76.75</v>
          </cell>
          <cell r="E40">
            <v>23.603400000000001</v>
          </cell>
        </row>
        <row r="41">
          <cell r="B41">
            <v>77.03</v>
          </cell>
          <cell r="E41">
            <v>32.693219999999876</v>
          </cell>
        </row>
        <row r="42">
          <cell r="B42">
            <v>77.2</v>
          </cell>
          <cell r="E42">
            <v>34.166340000000062</v>
          </cell>
        </row>
        <row r="43">
          <cell r="B43">
            <v>77.42</v>
          </cell>
          <cell r="E43">
            <v>34.601580000000119</v>
          </cell>
        </row>
        <row r="44">
          <cell r="B44">
            <v>81.42</v>
          </cell>
          <cell r="E44">
            <v>44.00945999999994</v>
          </cell>
        </row>
        <row r="45">
          <cell r="B45">
            <v>81.47</v>
          </cell>
          <cell r="E45">
            <v>44.00945999999994</v>
          </cell>
        </row>
        <row r="46">
          <cell r="B46">
            <v>81.7</v>
          </cell>
          <cell r="E46">
            <v>44.00945999999994</v>
          </cell>
        </row>
        <row r="47">
          <cell r="B47">
            <v>81.790000000000006</v>
          </cell>
          <cell r="E47">
            <v>44.00945999999994</v>
          </cell>
        </row>
        <row r="48">
          <cell r="B48">
            <v>81.8</v>
          </cell>
          <cell r="E48">
            <v>44.126640000000059</v>
          </cell>
        </row>
        <row r="49">
          <cell r="B49">
            <v>82.03</v>
          </cell>
          <cell r="E49">
            <v>44.126640000000059</v>
          </cell>
        </row>
        <row r="50">
          <cell r="B50">
            <v>82.11</v>
          </cell>
          <cell r="E50">
            <v>44.126640000000059</v>
          </cell>
        </row>
        <row r="51">
          <cell r="B51">
            <v>82.12</v>
          </cell>
          <cell r="E51">
            <v>44.126640000000059</v>
          </cell>
        </row>
        <row r="52">
          <cell r="B52">
            <v>82.14</v>
          </cell>
          <cell r="E52">
            <v>44.126640000000059</v>
          </cell>
        </row>
        <row r="53">
          <cell r="B53">
            <v>82.25</v>
          </cell>
          <cell r="E53">
            <v>44.243819999999879</v>
          </cell>
        </row>
        <row r="54">
          <cell r="B54">
            <v>82.45</v>
          </cell>
          <cell r="E54">
            <v>44.243819999999879</v>
          </cell>
        </row>
        <row r="55">
          <cell r="B55">
            <v>82.45</v>
          </cell>
          <cell r="E55">
            <v>44.243819999999879</v>
          </cell>
        </row>
        <row r="56">
          <cell r="B56">
            <v>82.53</v>
          </cell>
          <cell r="E56">
            <v>44.243819999999879</v>
          </cell>
        </row>
        <row r="57">
          <cell r="B57">
            <v>82.75</v>
          </cell>
          <cell r="E57">
            <v>44.243819999999879</v>
          </cell>
        </row>
        <row r="58">
          <cell r="B58">
            <v>82.75</v>
          </cell>
          <cell r="E58">
            <v>44.277299999999997</v>
          </cell>
        </row>
        <row r="59">
          <cell r="B59">
            <v>82.89</v>
          </cell>
          <cell r="E59">
            <v>44.344259999999935</v>
          </cell>
        </row>
        <row r="60">
          <cell r="B60">
            <v>82.92</v>
          </cell>
          <cell r="E60">
            <v>44.344259999999935</v>
          </cell>
        </row>
        <row r="61">
          <cell r="B61">
            <v>82.95</v>
          </cell>
          <cell r="E61">
            <v>44.344259999999935</v>
          </cell>
        </row>
        <row r="62">
          <cell r="B62">
            <v>83.09</v>
          </cell>
          <cell r="E62">
            <v>44.344259999999935</v>
          </cell>
        </row>
        <row r="63">
          <cell r="B63">
            <v>83.3</v>
          </cell>
          <cell r="E63">
            <v>44.344259999999935</v>
          </cell>
        </row>
        <row r="64">
          <cell r="B64">
            <v>83.4</v>
          </cell>
          <cell r="E64">
            <v>44.344259999999935</v>
          </cell>
        </row>
        <row r="65">
          <cell r="B65">
            <v>83.53</v>
          </cell>
          <cell r="E65">
            <v>44.344259999999935</v>
          </cell>
        </row>
        <row r="66">
          <cell r="B66">
            <v>83.6</v>
          </cell>
          <cell r="E66">
            <v>44.344259999999935</v>
          </cell>
        </row>
        <row r="67">
          <cell r="B67">
            <v>83.66</v>
          </cell>
          <cell r="E67">
            <v>44.411219999999879</v>
          </cell>
        </row>
        <row r="68">
          <cell r="B68">
            <v>83.68</v>
          </cell>
          <cell r="E68">
            <v>44.46144000000006</v>
          </cell>
        </row>
        <row r="69">
          <cell r="B69">
            <v>83.7</v>
          </cell>
          <cell r="E69">
            <v>44.46144000000006</v>
          </cell>
        </row>
        <row r="70">
          <cell r="B70">
            <v>83.71</v>
          </cell>
          <cell r="E70">
            <v>44.46144000000006</v>
          </cell>
        </row>
        <row r="71">
          <cell r="B71">
            <v>83.8</v>
          </cell>
          <cell r="E71">
            <v>44.528399999999998</v>
          </cell>
        </row>
        <row r="72">
          <cell r="B72">
            <v>84.05</v>
          </cell>
          <cell r="E72">
            <v>44.578619999999873</v>
          </cell>
        </row>
        <row r="73">
          <cell r="B73">
            <v>84.31</v>
          </cell>
          <cell r="E73">
            <v>44.578619999999873</v>
          </cell>
        </row>
        <row r="74">
          <cell r="B74">
            <v>84.34</v>
          </cell>
          <cell r="E74">
            <v>44.578619999999873</v>
          </cell>
        </row>
        <row r="75">
          <cell r="B75">
            <v>84.38</v>
          </cell>
          <cell r="E75">
            <v>44.578619999999873</v>
          </cell>
        </row>
        <row r="76">
          <cell r="B76">
            <v>84.42</v>
          </cell>
          <cell r="E76">
            <v>44.578619999999873</v>
          </cell>
        </row>
        <row r="77">
          <cell r="B77">
            <v>84.55</v>
          </cell>
          <cell r="E77">
            <v>44.679059999999936</v>
          </cell>
        </row>
        <row r="78">
          <cell r="B78">
            <v>84.55</v>
          </cell>
          <cell r="E78">
            <v>44.679059999999936</v>
          </cell>
        </row>
        <row r="79">
          <cell r="B79">
            <v>84.61</v>
          </cell>
          <cell r="E79">
            <v>44.679059999999936</v>
          </cell>
        </row>
        <row r="80">
          <cell r="B80">
            <v>84.61</v>
          </cell>
          <cell r="E80">
            <v>44.679059999999936</v>
          </cell>
        </row>
        <row r="81">
          <cell r="B81">
            <v>84.66</v>
          </cell>
          <cell r="E81">
            <v>44.679059999999936</v>
          </cell>
        </row>
        <row r="82">
          <cell r="B82">
            <v>84.75</v>
          </cell>
          <cell r="E82">
            <v>44.796240000000061</v>
          </cell>
        </row>
        <row r="83">
          <cell r="B83">
            <v>84.78</v>
          </cell>
          <cell r="E83">
            <v>44.796240000000061</v>
          </cell>
        </row>
        <row r="84">
          <cell r="B84">
            <v>84.81</v>
          </cell>
          <cell r="E84">
            <v>44.796240000000061</v>
          </cell>
        </row>
        <row r="85">
          <cell r="B85">
            <v>84.93</v>
          </cell>
          <cell r="E85">
            <v>44.796240000000061</v>
          </cell>
        </row>
        <row r="86">
          <cell r="B86">
            <v>84.94</v>
          </cell>
          <cell r="E86">
            <v>44.796240000000061</v>
          </cell>
        </row>
        <row r="87">
          <cell r="B87">
            <v>84.94</v>
          </cell>
          <cell r="E87">
            <v>44.896680000000117</v>
          </cell>
        </row>
        <row r="88">
          <cell r="B88">
            <v>84.96</v>
          </cell>
          <cell r="E88">
            <v>44.896680000000117</v>
          </cell>
        </row>
        <row r="89">
          <cell r="B89">
            <v>85.18</v>
          </cell>
          <cell r="E89">
            <v>44.896680000000117</v>
          </cell>
        </row>
        <row r="90">
          <cell r="B90">
            <v>85.22</v>
          </cell>
          <cell r="E90">
            <v>44.896680000000117</v>
          </cell>
        </row>
        <row r="91">
          <cell r="B91">
            <v>85.25</v>
          </cell>
          <cell r="E91">
            <v>44.896680000000117</v>
          </cell>
        </row>
        <row r="92">
          <cell r="B92">
            <v>85.3</v>
          </cell>
          <cell r="E92">
            <v>44.946899999999999</v>
          </cell>
        </row>
        <row r="93">
          <cell r="B93">
            <v>85.36</v>
          </cell>
          <cell r="E93">
            <v>44.980380000000117</v>
          </cell>
        </row>
        <row r="94">
          <cell r="B94">
            <v>85.47</v>
          </cell>
          <cell r="E94">
            <v>45.013859999999937</v>
          </cell>
        </row>
        <row r="95">
          <cell r="B95">
            <v>85.54</v>
          </cell>
          <cell r="E95">
            <v>45.013859999999937</v>
          </cell>
        </row>
        <row r="96">
          <cell r="B96">
            <v>85.54</v>
          </cell>
          <cell r="E96">
            <v>45.013859999999937</v>
          </cell>
        </row>
        <row r="97">
          <cell r="B97">
            <v>85.59</v>
          </cell>
          <cell r="E97">
            <v>45.013859999999937</v>
          </cell>
        </row>
        <row r="98">
          <cell r="B98">
            <v>85.59</v>
          </cell>
          <cell r="E98">
            <v>45.013859999999937</v>
          </cell>
        </row>
        <row r="99">
          <cell r="B99">
            <v>85.67</v>
          </cell>
          <cell r="E99">
            <v>45.013859999999937</v>
          </cell>
        </row>
        <row r="100">
          <cell r="B100">
            <v>85.69</v>
          </cell>
          <cell r="E100">
            <v>45.013859999999937</v>
          </cell>
        </row>
        <row r="101">
          <cell r="B101">
            <v>85.85</v>
          </cell>
          <cell r="E101">
            <v>45.013859999999937</v>
          </cell>
        </row>
        <row r="102">
          <cell r="B102">
            <v>85.86</v>
          </cell>
          <cell r="E102">
            <v>45.013859999999937</v>
          </cell>
        </row>
        <row r="103">
          <cell r="B103">
            <v>86</v>
          </cell>
          <cell r="E103">
            <v>45.0306</v>
          </cell>
        </row>
        <row r="104">
          <cell r="B104">
            <v>86.15</v>
          </cell>
          <cell r="E104">
            <v>45.0306</v>
          </cell>
        </row>
        <row r="105">
          <cell r="B105">
            <v>86.22</v>
          </cell>
          <cell r="E105">
            <v>45.131040000000056</v>
          </cell>
        </row>
        <row r="106">
          <cell r="B106">
            <v>86.31</v>
          </cell>
          <cell r="E106">
            <v>45.131040000000056</v>
          </cell>
        </row>
        <row r="107">
          <cell r="B107">
            <v>86.35</v>
          </cell>
          <cell r="E107">
            <v>45.131040000000056</v>
          </cell>
        </row>
        <row r="108">
          <cell r="B108">
            <v>86.42</v>
          </cell>
          <cell r="E108">
            <v>45.181259999999938</v>
          </cell>
        </row>
        <row r="109">
          <cell r="B109">
            <v>86.49</v>
          </cell>
          <cell r="E109">
            <v>45.198</v>
          </cell>
        </row>
        <row r="110">
          <cell r="B110">
            <v>86.62</v>
          </cell>
          <cell r="E110">
            <v>45.231480000000118</v>
          </cell>
        </row>
        <row r="111">
          <cell r="B111">
            <v>86.65</v>
          </cell>
          <cell r="E111">
            <v>45.231480000000118</v>
          </cell>
        </row>
        <row r="112">
          <cell r="B112">
            <v>86.68</v>
          </cell>
          <cell r="E112">
            <v>45.231480000000118</v>
          </cell>
        </row>
        <row r="113">
          <cell r="B113">
            <v>86.72</v>
          </cell>
          <cell r="E113">
            <v>45.231480000000118</v>
          </cell>
        </row>
        <row r="114">
          <cell r="B114">
            <v>86.76</v>
          </cell>
          <cell r="E114">
            <v>45.231480000000118</v>
          </cell>
        </row>
        <row r="115">
          <cell r="B115">
            <v>86.85</v>
          </cell>
          <cell r="E115">
            <v>45.348659999999938</v>
          </cell>
        </row>
        <row r="116">
          <cell r="B116">
            <v>86.89</v>
          </cell>
          <cell r="E116">
            <v>45.348659999999938</v>
          </cell>
        </row>
        <row r="117">
          <cell r="B117">
            <v>86.9</v>
          </cell>
          <cell r="E117">
            <v>45.348659999999938</v>
          </cell>
        </row>
        <row r="118">
          <cell r="B118">
            <v>87.02</v>
          </cell>
          <cell r="E118">
            <v>45.348659999999938</v>
          </cell>
        </row>
        <row r="119">
          <cell r="B119">
            <v>87.02</v>
          </cell>
          <cell r="E119">
            <v>45.348659999999938</v>
          </cell>
        </row>
        <row r="120">
          <cell r="B120">
            <v>87.06</v>
          </cell>
          <cell r="E120">
            <v>45.348659999999938</v>
          </cell>
        </row>
        <row r="121">
          <cell r="B121">
            <v>87.08</v>
          </cell>
          <cell r="E121">
            <v>45.348659999999938</v>
          </cell>
        </row>
        <row r="122">
          <cell r="B122">
            <v>87.13</v>
          </cell>
          <cell r="E122">
            <v>45.56628000000012</v>
          </cell>
        </row>
        <row r="123">
          <cell r="B123">
            <v>87.17</v>
          </cell>
          <cell r="E123">
            <v>45.56628000000012</v>
          </cell>
        </row>
        <row r="124">
          <cell r="B124">
            <v>87.2</v>
          </cell>
          <cell r="E124">
            <v>45.56628000000012</v>
          </cell>
        </row>
        <row r="125">
          <cell r="B125">
            <v>87.2</v>
          </cell>
          <cell r="E125">
            <v>45.56628000000012</v>
          </cell>
        </row>
        <row r="126">
          <cell r="B126">
            <v>87.24</v>
          </cell>
          <cell r="E126">
            <v>45.68345999999994</v>
          </cell>
        </row>
        <row r="127">
          <cell r="B127">
            <v>87.24</v>
          </cell>
          <cell r="E127">
            <v>45.68345999999994</v>
          </cell>
        </row>
        <row r="128">
          <cell r="B128">
            <v>87.37</v>
          </cell>
          <cell r="E128">
            <v>45.68345999999994</v>
          </cell>
        </row>
        <row r="129">
          <cell r="B129">
            <v>87.43</v>
          </cell>
          <cell r="E129">
            <v>45.68345999999994</v>
          </cell>
        </row>
        <row r="130">
          <cell r="B130">
            <v>87.56</v>
          </cell>
          <cell r="E130">
            <v>45.68345999999994</v>
          </cell>
        </row>
        <row r="131">
          <cell r="B131">
            <v>87.57</v>
          </cell>
          <cell r="E131">
            <v>45.700199999999995</v>
          </cell>
        </row>
        <row r="132">
          <cell r="B132">
            <v>87.57</v>
          </cell>
          <cell r="E132">
            <v>45.76715999999994</v>
          </cell>
        </row>
        <row r="133">
          <cell r="B133">
            <v>87.57</v>
          </cell>
          <cell r="E133">
            <v>45.800640000000058</v>
          </cell>
        </row>
        <row r="134">
          <cell r="B134">
            <v>87.58</v>
          </cell>
          <cell r="E134">
            <v>45.800640000000058</v>
          </cell>
        </row>
        <row r="135">
          <cell r="B135">
            <v>87.6</v>
          </cell>
          <cell r="E135">
            <v>45.901080000000121</v>
          </cell>
        </row>
        <row r="136">
          <cell r="B136">
            <v>87.6</v>
          </cell>
          <cell r="E136">
            <v>45.901080000000121</v>
          </cell>
        </row>
        <row r="137">
          <cell r="B137">
            <v>87.71</v>
          </cell>
          <cell r="E137">
            <v>46.018259999999934</v>
          </cell>
        </row>
        <row r="138">
          <cell r="B138">
            <v>87.71</v>
          </cell>
          <cell r="E138">
            <v>46.018259999999934</v>
          </cell>
        </row>
        <row r="139">
          <cell r="B139">
            <v>87.71</v>
          </cell>
          <cell r="E139">
            <v>46.018259999999934</v>
          </cell>
        </row>
        <row r="140">
          <cell r="B140">
            <v>87.75</v>
          </cell>
          <cell r="E140">
            <v>46.018259999999934</v>
          </cell>
        </row>
        <row r="141">
          <cell r="B141">
            <v>87.77</v>
          </cell>
          <cell r="E141">
            <v>46.235880000000122</v>
          </cell>
        </row>
        <row r="142">
          <cell r="B142">
            <v>87.79</v>
          </cell>
          <cell r="E142">
            <v>46.369799999999998</v>
          </cell>
        </row>
        <row r="143">
          <cell r="B143">
            <v>87.79</v>
          </cell>
          <cell r="E143">
            <v>46.453499999999998</v>
          </cell>
        </row>
        <row r="144">
          <cell r="B144">
            <v>87.79</v>
          </cell>
          <cell r="E144">
            <v>46.453499999999998</v>
          </cell>
        </row>
        <row r="145">
          <cell r="B145">
            <v>87.81</v>
          </cell>
          <cell r="E145">
            <v>46.537199999999999</v>
          </cell>
        </row>
        <row r="146">
          <cell r="B146">
            <v>87.81</v>
          </cell>
          <cell r="E146">
            <v>46.570680000000117</v>
          </cell>
        </row>
        <row r="147">
          <cell r="B147">
            <v>87.82</v>
          </cell>
          <cell r="E147">
            <v>46.687859999999937</v>
          </cell>
        </row>
        <row r="148">
          <cell r="B148">
            <v>87.86</v>
          </cell>
          <cell r="E148">
            <v>46.905480000000118</v>
          </cell>
        </row>
        <row r="149">
          <cell r="B149">
            <v>87.86</v>
          </cell>
          <cell r="E149">
            <v>47.022659999999938</v>
          </cell>
        </row>
        <row r="150">
          <cell r="B150">
            <v>87.95</v>
          </cell>
          <cell r="E150">
            <v>47.022659999999938</v>
          </cell>
        </row>
        <row r="151">
          <cell r="B151">
            <v>88.13</v>
          </cell>
          <cell r="E151">
            <v>47.206800000000001</v>
          </cell>
        </row>
        <row r="152">
          <cell r="B152">
            <v>88.15</v>
          </cell>
          <cell r="E152">
            <v>47.206800000000001</v>
          </cell>
        </row>
        <row r="153">
          <cell r="B153">
            <v>88.19</v>
          </cell>
          <cell r="E153">
            <v>47.357459999999939</v>
          </cell>
        </row>
        <row r="154">
          <cell r="B154">
            <v>88.22</v>
          </cell>
          <cell r="E154">
            <v>47.374199999999995</v>
          </cell>
        </row>
        <row r="155">
          <cell r="B155">
            <v>88.24</v>
          </cell>
          <cell r="E155">
            <v>47.374199999999995</v>
          </cell>
        </row>
        <row r="156">
          <cell r="B156">
            <v>88.28</v>
          </cell>
          <cell r="E156">
            <v>47.374199999999995</v>
          </cell>
        </row>
        <row r="157">
          <cell r="B157">
            <v>88.47</v>
          </cell>
          <cell r="E157">
            <v>47.541599999999995</v>
          </cell>
        </row>
        <row r="158">
          <cell r="B158">
            <v>88.47</v>
          </cell>
          <cell r="E158">
            <v>47.541599999999995</v>
          </cell>
        </row>
        <row r="159">
          <cell r="B159">
            <v>88.5</v>
          </cell>
          <cell r="E159">
            <v>47.541599999999995</v>
          </cell>
        </row>
        <row r="160">
          <cell r="B160">
            <v>88.53</v>
          </cell>
          <cell r="E160">
            <v>47.708999999999996</v>
          </cell>
        </row>
        <row r="161">
          <cell r="B161">
            <v>88.67</v>
          </cell>
          <cell r="E161">
            <v>47.708999999999996</v>
          </cell>
        </row>
        <row r="162">
          <cell r="B162">
            <v>88.74</v>
          </cell>
          <cell r="E162">
            <v>47.876399999999997</v>
          </cell>
        </row>
        <row r="163">
          <cell r="B163">
            <v>89.88</v>
          </cell>
          <cell r="E163">
            <v>66.039299999999997</v>
          </cell>
        </row>
        <row r="164">
          <cell r="B164">
            <v>89.93</v>
          </cell>
          <cell r="E164">
            <v>67.010219999999876</v>
          </cell>
        </row>
        <row r="165">
          <cell r="B165">
            <v>89.98</v>
          </cell>
          <cell r="E165">
            <v>67.863959999999935</v>
          </cell>
        </row>
        <row r="166">
          <cell r="B166">
            <v>90.08</v>
          </cell>
          <cell r="E166">
            <v>89.374859999999941</v>
          </cell>
        </row>
        <row r="167">
          <cell r="B167">
            <v>90.16</v>
          </cell>
          <cell r="E167">
            <v>134.15435999999994</v>
          </cell>
        </row>
        <row r="168">
          <cell r="B168">
            <v>90.16</v>
          </cell>
          <cell r="E168">
            <v>153.4221</v>
          </cell>
        </row>
        <row r="169">
          <cell r="B169">
            <v>90.28</v>
          </cell>
          <cell r="E169">
            <v>161.85905999999994</v>
          </cell>
        </row>
      </sheetData>
      <sheetData sheetId="7" refreshError="1"/>
      <sheetData sheetId="8" refreshError="1"/>
      <sheetData sheetId="9">
        <row r="19">
          <cell r="B19">
            <v>70.37</v>
          </cell>
          <cell r="D19">
            <v>0.98352999999993929</v>
          </cell>
        </row>
        <row r="20">
          <cell r="B20">
            <v>70.78</v>
          </cell>
          <cell r="D20">
            <v>6.1345599999998779</v>
          </cell>
        </row>
        <row r="21">
          <cell r="B21">
            <v>70.8</v>
          </cell>
          <cell r="D21">
            <v>12.669199999999998</v>
          </cell>
        </row>
        <row r="22">
          <cell r="B22">
            <v>70.819999999999993</v>
          </cell>
          <cell r="D22">
            <v>19.987329999999936</v>
          </cell>
        </row>
        <row r="23">
          <cell r="B23">
            <v>71.150000000000006</v>
          </cell>
          <cell r="D23">
            <v>38.407679999999935</v>
          </cell>
        </row>
        <row r="24">
          <cell r="B24">
            <v>71.209999999999994</v>
          </cell>
          <cell r="D24">
            <v>52.743879999999933</v>
          </cell>
        </row>
        <row r="25">
          <cell r="B25">
            <v>71.650000000000006</v>
          </cell>
          <cell r="D25">
            <v>63.362670000000058</v>
          </cell>
        </row>
        <row r="26">
          <cell r="B26">
            <v>71.650000000000006</v>
          </cell>
          <cell r="D26">
            <v>72.381140000000116</v>
          </cell>
        </row>
        <row r="27">
          <cell r="B27">
            <v>72.150000000000006</v>
          </cell>
          <cell r="D27">
            <v>94.102149999999995</v>
          </cell>
        </row>
        <row r="28">
          <cell r="B28">
            <v>72.48</v>
          </cell>
          <cell r="D28">
            <v>94.685599999999994</v>
          </cell>
        </row>
        <row r="29">
          <cell r="B29">
            <v>72.58</v>
          </cell>
          <cell r="D29">
            <v>141.29492000000005</v>
          </cell>
        </row>
        <row r="30">
          <cell r="B30">
            <v>72.63</v>
          </cell>
          <cell r="D30">
            <v>144.44555</v>
          </cell>
        </row>
        <row r="31">
          <cell r="B31">
            <v>72.87</v>
          </cell>
          <cell r="D31">
            <v>151.48029000000011</v>
          </cell>
        </row>
        <row r="32">
          <cell r="B32">
            <v>73.37</v>
          </cell>
          <cell r="D32">
            <v>153.46402000000006</v>
          </cell>
        </row>
        <row r="33">
          <cell r="B33">
            <v>73.67</v>
          </cell>
          <cell r="D33">
            <v>161.84902999999991</v>
          </cell>
        </row>
        <row r="34">
          <cell r="B34">
            <v>74.05</v>
          </cell>
          <cell r="D34">
            <v>162.5325</v>
          </cell>
        </row>
        <row r="35">
          <cell r="B35">
            <v>74.709999999999994</v>
          </cell>
          <cell r="D35">
            <v>163.46602000000004</v>
          </cell>
        </row>
        <row r="36">
          <cell r="B36">
            <v>74.91</v>
          </cell>
          <cell r="D36">
            <v>165.68312999999992</v>
          </cell>
        </row>
        <row r="37">
          <cell r="B37">
            <v>74.989999999999995</v>
          </cell>
          <cell r="D37">
            <v>165.68312999999992</v>
          </cell>
        </row>
        <row r="38">
          <cell r="B38">
            <v>74.989999999999995</v>
          </cell>
          <cell r="D38">
            <v>165.79982000000004</v>
          </cell>
        </row>
        <row r="39">
          <cell r="B39">
            <v>75.03</v>
          </cell>
          <cell r="D39">
            <v>167.41680999999986</v>
          </cell>
        </row>
        <row r="40">
          <cell r="B40">
            <v>75.05</v>
          </cell>
          <cell r="D40">
            <v>168.7337400000001</v>
          </cell>
        </row>
        <row r="41">
          <cell r="B41">
            <v>75.42</v>
          </cell>
          <cell r="D41">
            <v>176.05187000000004</v>
          </cell>
        </row>
        <row r="42">
          <cell r="B42">
            <v>75.44</v>
          </cell>
          <cell r="D42">
            <v>179.68592999999993</v>
          </cell>
        </row>
        <row r="43">
          <cell r="B43">
            <v>75.58</v>
          </cell>
          <cell r="D43">
            <v>187.77087999999992</v>
          </cell>
        </row>
        <row r="44">
          <cell r="B44">
            <v>75.81</v>
          </cell>
          <cell r="D44">
            <v>188.52102999999991</v>
          </cell>
        </row>
        <row r="45">
          <cell r="B45">
            <v>75.88</v>
          </cell>
          <cell r="D45">
            <v>220.77747999999991</v>
          </cell>
        </row>
        <row r="46">
          <cell r="B46">
            <v>76.040000000000006</v>
          </cell>
          <cell r="D46">
            <v>226.27857999999992</v>
          </cell>
        </row>
        <row r="47">
          <cell r="B47">
            <v>76.430000000000007</v>
          </cell>
          <cell r="D47">
            <v>226.27857999999992</v>
          </cell>
        </row>
        <row r="48">
          <cell r="B48">
            <v>76.650000000000006</v>
          </cell>
          <cell r="D48">
            <v>231.14622000000006</v>
          </cell>
        </row>
        <row r="49">
          <cell r="B49">
            <v>76.680000000000007</v>
          </cell>
          <cell r="D49">
            <v>232.37979999999999</v>
          </cell>
        </row>
        <row r="50">
          <cell r="B50">
            <v>76.75</v>
          </cell>
          <cell r="D50">
            <v>232.66318999999996</v>
          </cell>
        </row>
        <row r="51">
          <cell r="B51">
            <v>76.86</v>
          </cell>
          <cell r="D51">
            <v>232.87989999999999</v>
          </cell>
        </row>
        <row r="52">
          <cell r="B52">
            <v>77.03</v>
          </cell>
          <cell r="D52">
            <v>233.36332999999993</v>
          </cell>
        </row>
        <row r="53">
          <cell r="B53">
            <v>77.2</v>
          </cell>
          <cell r="D53">
            <v>234.21349999999998</v>
          </cell>
        </row>
        <row r="54">
          <cell r="B54">
            <v>77.27</v>
          </cell>
          <cell r="D54">
            <v>234.68026</v>
          </cell>
        </row>
        <row r="55">
          <cell r="B55">
            <v>77.42</v>
          </cell>
          <cell r="D55">
            <v>235.71379999999999</v>
          </cell>
        </row>
        <row r="56">
          <cell r="B56">
            <v>77.56</v>
          </cell>
          <cell r="D56">
            <v>235.89717000000005</v>
          </cell>
        </row>
        <row r="57">
          <cell r="B57">
            <v>77.760000000000005</v>
          </cell>
          <cell r="D57">
            <v>237.49748999999994</v>
          </cell>
        </row>
        <row r="58">
          <cell r="B58">
            <v>77.8</v>
          </cell>
          <cell r="D58">
            <v>237.53082999999992</v>
          </cell>
        </row>
        <row r="59">
          <cell r="B59">
            <v>78.489999999999995</v>
          </cell>
          <cell r="D59">
            <v>237.59751</v>
          </cell>
        </row>
        <row r="60">
          <cell r="B60">
            <v>78.8</v>
          </cell>
          <cell r="D60">
            <v>237.93091000000001</v>
          </cell>
        </row>
        <row r="61">
          <cell r="B61">
            <v>78.81</v>
          </cell>
          <cell r="D61">
            <v>238.54769999999999</v>
          </cell>
        </row>
        <row r="62">
          <cell r="B62">
            <v>78.88</v>
          </cell>
          <cell r="D62">
            <v>238.54769999999999</v>
          </cell>
        </row>
        <row r="63">
          <cell r="B63">
            <v>78.930000000000007</v>
          </cell>
          <cell r="D63">
            <v>238.61437999999993</v>
          </cell>
        </row>
        <row r="64">
          <cell r="B64">
            <v>79.12</v>
          </cell>
          <cell r="D64">
            <v>238.69772999999992</v>
          </cell>
        </row>
        <row r="65">
          <cell r="B65">
            <v>79.14</v>
          </cell>
          <cell r="D65">
            <v>238.71439999999998</v>
          </cell>
        </row>
        <row r="66">
          <cell r="B66">
            <v>79.2</v>
          </cell>
          <cell r="D66">
            <v>238.71439999999998</v>
          </cell>
        </row>
        <row r="67">
          <cell r="B67">
            <v>79.42</v>
          </cell>
          <cell r="D67">
            <v>238.88109999999998</v>
          </cell>
        </row>
        <row r="68">
          <cell r="B68">
            <v>79.48</v>
          </cell>
          <cell r="D68">
            <v>239.59791000000001</v>
          </cell>
        </row>
        <row r="69">
          <cell r="B69">
            <v>79.61</v>
          </cell>
          <cell r="D69">
            <v>239.74793999999994</v>
          </cell>
        </row>
        <row r="70">
          <cell r="B70">
            <v>79.89</v>
          </cell>
          <cell r="D70">
            <v>239.99798999999996</v>
          </cell>
        </row>
        <row r="71">
          <cell r="B71">
            <v>79.89</v>
          </cell>
          <cell r="D71">
            <v>240.04799999999997</v>
          </cell>
        </row>
        <row r="72">
          <cell r="B72">
            <v>79.92</v>
          </cell>
          <cell r="D72">
            <v>240.71479999999997</v>
          </cell>
        </row>
        <row r="73">
          <cell r="B73">
            <v>80.040000000000006</v>
          </cell>
          <cell r="D73">
            <v>241.21489999999997</v>
          </cell>
        </row>
        <row r="74">
          <cell r="B74">
            <v>80.099999999999994</v>
          </cell>
          <cell r="D74">
            <v>241.59831</v>
          </cell>
        </row>
        <row r="75">
          <cell r="B75">
            <v>80.12</v>
          </cell>
          <cell r="D75">
            <v>241.86502999999993</v>
          </cell>
        </row>
        <row r="76">
          <cell r="B76">
            <v>80.23</v>
          </cell>
          <cell r="D76">
            <v>242.16508999999996</v>
          </cell>
        </row>
        <row r="77">
          <cell r="B77">
            <v>80.260000000000005</v>
          </cell>
          <cell r="D77">
            <v>242.31512000000004</v>
          </cell>
        </row>
        <row r="78">
          <cell r="B78">
            <v>80.260000000000005</v>
          </cell>
          <cell r="D78">
            <v>242.71519999999998</v>
          </cell>
        </row>
        <row r="79">
          <cell r="B79">
            <v>80.319999999999993</v>
          </cell>
          <cell r="D79">
            <v>244.21549999999999</v>
          </cell>
        </row>
        <row r="80">
          <cell r="B80">
            <v>80.33</v>
          </cell>
          <cell r="D80">
            <v>244.49888999999996</v>
          </cell>
        </row>
        <row r="81">
          <cell r="B81">
            <v>80.45</v>
          </cell>
          <cell r="D81">
            <v>245.21569999999997</v>
          </cell>
        </row>
        <row r="82">
          <cell r="B82">
            <v>80.47</v>
          </cell>
          <cell r="D82">
            <v>246.78267999999991</v>
          </cell>
        </row>
        <row r="83">
          <cell r="B83">
            <v>80.58</v>
          </cell>
          <cell r="D83">
            <v>246.88269999999997</v>
          </cell>
        </row>
        <row r="84">
          <cell r="B84">
            <v>80.59</v>
          </cell>
          <cell r="D84">
            <v>247.46614999999997</v>
          </cell>
        </row>
        <row r="85">
          <cell r="B85">
            <v>80.69</v>
          </cell>
          <cell r="D85">
            <v>247.71619999999999</v>
          </cell>
        </row>
        <row r="86">
          <cell r="B86">
            <v>80.75</v>
          </cell>
          <cell r="D86">
            <v>248.26631</v>
          </cell>
        </row>
        <row r="87">
          <cell r="B87">
            <v>80.78</v>
          </cell>
          <cell r="D87">
            <v>248.88309999999998</v>
          </cell>
        </row>
        <row r="88">
          <cell r="B88">
            <v>80.78</v>
          </cell>
          <cell r="D88">
            <v>249.88329999999999</v>
          </cell>
        </row>
        <row r="89">
          <cell r="B89">
            <v>80.8</v>
          </cell>
          <cell r="D89">
            <v>250.18336000000002</v>
          </cell>
        </row>
        <row r="90">
          <cell r="B90">
            <v>80.83</v>
          </cell>
          <cell r="D90">
            <v>250.21669999999997</v>
          </cell>
        </row>
        <row r="91">
          <cell r="B91">
            <v>80.89</v>
          </cell>
          <cell r="D91">
            <v>250.38339999999999</v>
          </cell>
        </row>
        <row r="92">
          <cell r="B92">
            <v>80.92</v>
          </cell>
          <cell r="D92">
            <v>250.71679999999998</v>
          </cell>
        </row>
        <row r="93">
          <cell r="B93">
            <v>80.95</v>
          </cell>
          <cell r="D93">
            <v>251.88369999999998</v>
          </cell>
        </row>
        <row r="94">
          <cell r="B94">
            <v>81.010000000000005</v>
          </cell>
          <cell r="D94">
            <v>252.03372999999991</v>
          </cell>
        </row>
        <row r="95">
          <cell r="B95">
            <v>81.11</v>
          </cell>
          <cell r="D95">
            <v>252.03372999999991</v>
          </cell>
        </row>
        <row r="96">
          <cell r="B96">
            <v>81.209999999999994</v>
          </cell>
          <cell r="D96">
            <v>252.05039999999997</v>
          </cell>
        </row>
        <row r="97">
          <cell r="B97">
            <v>81.400000000000006</v>
          </cell>
          <cell r="D97">
            <v>252.53382999999991</v>
          </cell>
        </row>
        <row r="98">
          <cell r="B98">
            <v>81.41</v>
          </cell>
          <cell r="D98">
            <v>252.63384999999997</v>
          </cell>
        </row>
        <row r="99">
          <cell r="B99">
            <v>81.42</v>
          </cell>
          <cell r="D99">
            <v>252.63384999999997</v>
          </cell>
        </row>
        <row r="100">
          <cell r="B100">
            <v>81.47</v>
          </cell>
          <cell r="D100">
            <v>253.11727999999991</v>
          </cell>
        </row>
        <row r="101">
          <cell r="B101">
            <v>81.540000000000006</v>
          </cell>
          <cell r="D101">
            <v>253.21729999999999</v>
          </cell>
        </row>
        <row r="102">
          <cell r="B102">
            <v>81.569999999999993</v>
          </cell>
          <cell r="D102">
            <v>254.40087000000005</v>
          </cell>
        </row>
        <row r="103">
          <cell r="B103">
            <v>81.680000000000007</v>
          </cell>
          <cell r="D103">
            <v>254.70092999999991</v>
          </cell>
        </row>
        <row r="104">
          <cell r="B104">
            <v>81.7</v>
          </cell>
          <cell r="D104">
            <v>254.70092999999991</v>
          </cell>
        </row>
        <row r="105">
          <cell r="B105">
            <v>81.78</v>
          </cell>
          <cell r="D105">
            <v>255.05099999999999</v>
          </cell>
        </row>
        <row r="106">
          <cell r="B106">
            <v>81.790000000000006</v>
          </cell>
          <cell r="D106">
            <v>255.05099999999999</v>
          </cell>
        </row>
        <row r="107">
          <cell r="B107">
            <v>81.8</v>
          </cell>
          <cell r="D107">
            <v>255.05099999999999</v>
          </cell>
        </row>
        <row r="108">
          <cell r="B108">
            <v>81.92</v>
          </cell>
          <cell r="D108">
            <v>255.18436</v>
          </cell>
        </row>
        <row r="109">
          <cell r="B109">
            <v>81.95</v>
          </cell>
          <cell r="D109">
            <v>255.21769999999998</v>
          </cell>
        </row>
        <row r="110">
          <cell r="B110">
            <v>81.99</v>
          </cell>
          <cell r="D110">
            <v>255.21769999999998</v>
          </cell>
        </row>
        <row r="111">
          <cell r="B111">
            <v>82.03</v>
          </cell>
          <cell r="D111">
            <v>255.30104999999998</v>
          </cell>
        </row>
        <row r="112">
          <cell r="B112">
            <v>82.11</v>
          </cell>
          <cell r="D112">
            <v>255.38439999999997</v>
          </cell>
        </row>
        <row r="113">
          <cell r="B113">
            <v>82.12</v>
          </cell>
          <cell r="D113">
            <v>255.38439999999997</v>
          </cell>
        </row>
        <row r="114">
          <cell r="B114">
            <v>82.14</v>
          </cell>
          <cell r="D114">
            <v>255.50108999999995</v>
          </cell>
        </row>
        <row r="115">
          <cell r="B115">
            <v>82.25</v>
          </cell>
          <cell r="D115">
            <v>255.58443999999994</v>
          </cell>
        </row>
        <row r="116">
          <cell r="B116">
            <v>82.42</v>
          </cell>
          <cell r="D116">
            <v>255.71779999999998</v>
          </cell>
        </row>
        <row r="117">
          <cell r="B117">
            <v>82.45</v>
          </cell>
          <cell r="D117">
            <v>256.21789999999999</v>
          </cell>
        </row>
        <row r="118">
          <cell r="B118">
            <v>82.53</v>
          </cell>
          <cell r="D118">
            <v>256.33458999999993</v>
          </cell>
        </row>
        <row r="119">
          <cell r="B119">
            <v>82.64</v>
          </cell>
          <cell r="D119">
            <v>256.76801</v>
          </cell>
        </row>
        <row r="120">
          <cell r="B120">
            <v>82.7</v>
          </cell>
          <cell r="D120">
            <v>257.36812999999989</v>
          </cell>
        </row>
        <row r="121">
          <cell r="B121">
            <v>82.75</v>
          </cell>
          <cell r="D121">
            <v>257.55149999999998</v>
          </cell>
        </row>
        <row r="122">
          <cell r="B122">
            <v>82.75</v>
          </cell>
          <cell r="D122">
            <v>257.55149999999998</v>
          </cell>
        </row>
        <row r="123">
          <cell r="B123">
            <v>82.89</v>
          </cell>
          <cell r="D123">
            <v>257.55149999999998</v>
          </cell>
        </row>
        <row r="124">
          <cell r="B124">
            <v>82.91</v>
          </cell>
          <cell r="D124">
            <v>257.71819999999997</v>
          </cell>
        </row>
        <row r="125">
          <cell r="B125">
            <v>82.92</v>
          </cell>
          <cell r="D125">
            <v>257.85156000000001</v>
          </cell>
        </row>
        <row r="126">
          <cell r="B126">
            <v>82.95</v>
          </cell>
          <cell r="D126">
            <v>257.85156000000001</v>
          </cell>
        </row>
        <row r="127">
          <cell r="B127">
            <v>83.09</v>
          </cell>
          <cell r="D127">
            <v>258.55169999999998</v>
          </cell>
        </row>
        <row r="128">
          <cell r="B128">
            <v>83.18</v>
          </cell>
          <cell r="D128">
            <v>258.71839999999997</v>
          </cell>
        </row>
        <row r="129">
          <cell r="B129">
            <v>83.25</v>
          </cell>
          <cell r="D129">
            <v>258.71839999999997</v>
          </cell>
        </row>
        <row r="130">
          <cell r="B130">
            <v>83.3</v>
          </cell>
          <cell r="D130">
            <v>259.21850000000001</v>
          </cell>
        </row>
        <row r="131">
          <cell r="B131">
            <v>83.4</v>
          </cell>
          <cell r="D131">
            <v>259.21850000000001</v>
          </cell>
        </row>
        <row r="132">
          <cell r="B132">
            <v>83.53</v>
          </cell>
          <cell r="D132">
            <v>259.21850000000001</v>
          </cell>
        </row>
        <row r="133">
          <cell r="B133">
            <v>83.6</v>
          </cell>
          <cell r="D133">
            <v>259.55189999999999</v>
          </cell>
        </row>
        <row r="134">
          <cell r="B134">
            <v>83.63</v>
          </cell>
          <cell r="D134">
            <v>259.70192999999995</v>
          </cell>
        </row>
        <row r="135">
          <cell r="B135">
            <v>83.64</v>
          </cell>
          <cell r="D135">
            <v>260.21869999999996</v>
          </cell>
        </row>
        <row r="136">
          <cell r="B136">
            <v>83.66</v>
          </cell>
          <cell r="D136">
            <v>260.5521</v>
          </cell>
        </row>
        <row r="137">
          <cell r="B137">
            <v>83.68</v>
          </cell>
          <cell r="D137">
            <v>260.88549999999998</v>
          </cell>
        </row>
        <row r="138">
          <cell r="B138">
            <v>83.71</v>
          </cell>
          <cell r="D138">
            <v>261.05219999999997</v>
          </cell>
        </row>
        <row r="139">
          <cell r="B139">
            <v>83.8</v>
          </cell>
          <cell r="D139">
            <v>261.38559999999995</v>
          </cell>
        </row>
        <row r="140">
          <cell r="B140">
            <v>84.05</v>
          </cell>
          <cell r="D140">
            <v>261.8690299999999</v>
          </cell>
        </row>
        <row r="141">
          <cell r="B141">
            <v>84.2</v>
          </cell>
          <cell r="D141">
            <v>262.35246000000001</v>
          </cell>
        </row>
        <row r="142">
          <cell r="B142">
            <v>84.3</v>
          </cell>
          <cell r="D142">
            <v>262.88589999999999</v>
          </cell>
        </row>
        <row r="143">
          <cell r="B143">
            <v>84.31</v>
          </cell>
          <cell r="D143">
            <v>263.8861</v>
          </cell>
        </row>
        <row r="144">
          <cell r="B144">
            <v>84.34</v>
          </cell>
          <cell r="D144">
            <v>264.20282999999989</v>
          </cell>
        </row>
        <row r="145">
          <cell r="B145">
            <v>84.38</v>
          </cell>
          <cell r="D145">
            <v>264.20282999999989</v>
          </cell>
        </row>
        <row r="146">
          <cell r="B146">
            <v>84.42</v>
          </cell>
          <cell r="D146">
            <v>264.55289999999997</v>
          </cell>
        </row>
        <row r="147">
          <cell r="B147">
            <v>84.55</v>
          </cell>
          <cell r="D147">
            <v>264.88630000000001</v>
          </cell>
        </row>
        <row r="148">
          <cell r="B148">
            <v>84.55</v>
          </cell>
          <cell r="D148">
            <v>265.28637999999989</v>
          </cell>
        </row>
        <row r="149">
          <cell r="B149">
            <v>84.61</v>
          </cell>
          <cell r="D149">
            <v>265.36972999999989</v>
          </cell>
        </row>
        <row r="150">
          <cell r="B150">
            <v>84.61</v>
          </cell>
          <cell r="D150">
            <v>265.38639999999998</v>
          </cell>
        </row>
        <row r="151">
          <cell r="B151">
            <v>84.66</v>
          </cell>
          <cell r="D151">
            <v>265.55309999999997</v>
          </cell>
        </row>
        <row r="152">
          <cell r="B152">
            <v>84.75</v>
          </cell>
          <cell r="D152">
            <v>266.25323999999995</v>
          </cell>
        </row>
        <row r="153">
          <cell r="B153">
            <v>84.78</v>
          </cell>
          <cell r="D153">
            <v>266.35326000000003</v>
          </cell>
        </row>
        <row r="154">
          <cell r="B154">
            <v>84.81</v>
          </cell>
          <cell r="D154">
            <v>266.83668999999998</v>
          </cell>
        </row>
        <row r="155">
          <cell r="B155">
            <v>88.24</v>
          </cell>
          <cell r="D155">
            <v>337.51748999999995</v>
          </cell>
        </row>
        <row r="156">
          <cell r="B156">
            <v>88.28</v>
          </cell>
          <cell r="D156">
            <v>340.55142999999993</v>
          </cell>
        </row>
        <row r="157">
          <cell r="B157">
            <v>88.47</v>
          </cell>
          <cell r="D157">
            <v>350.12000999999998</v>
          </cell>
        </row>
        <row r="158">
          <cell r="B158">
            <v>88.47</v>
          </cell>
          <cell r="D158">
            <v>350.47007999999994</v>
          </cell>
        </row>
        <row r="159">
          <cell r="B159">
            <v>88.5</v>
          </cell>
          <cell r="D159">
            <v>364.27283999999992</v>
          </cell>
        </row>
        <row r="160">
          <cell r="B160">
            <v>88.53</v>
          </cell>
          <cell r="D160">
            <v>374.80827999999991</v>
          </cell>
        </row>
        <row r="161">
          <cell r="B161">
            <v>88.55</v>
          </cell>
          <cell r="D161">
            <v>377.04205999999999</v>
          </cell>
        </row>
        <row r="162">
          <cell r="B162">
            <v>88.67</v>
          </cell>
          <cell r="D162">
            <v>377.07539999999995</v>
          </cell>
        </row>
        <row r="163">
          <cell r="B163">
            <v>88.74</v>
          </cell>
          <cell r="D163">
            <v>394.49554999999998</v>
          </cell>
        </row>
        <row r="164">
          <cell r="B164">
            <v>88.76</v>
          </cell>
          <cell r="D164">
            <v>395.44573999999994</v>
          </cell>
        </row>
        <row r="165">
          <cell r="B165">
            <v>88.87</v>
          </cell>
          <cell r="D165">
            <v>395.69578999999993</v>
          </cell>
        </row>
        <row r="166">
          <cell r="B166">
            <v>88.87</v>
          </cell>
          <cell r="D166">
            <v>403.43067000000002</v>
          </cell>
        </row>
        <row r="167">
          <cell r="B167">
            <v>88.88</v>
          </cell>
          <cell r="D167">
            <v>420.55076000000003</v>
          </cell>
        </row>
        <row r="168">
          <cell r="B168">
            <v>88.9</v>
          </cell>
          <cell r="D168">
            <v>442.75519999999995</v>
          </cell>
        </row>
        <row r="169">
          <cell r="B169">
            <v>88.91</v>
          </cell>
          <cell r="D169">
            <v>455.12433999999996</v>
          </cell>
        </row>
        <row r="170">
          <cell r="B170">
            <v>88.98</v>
          </cell>
          <cell r="D170">
            <v>460.67544999999996</v>
          </cell>
        </row>
        <row r="171">
          <cell r="B171">
            <v>89.05</v>
          </cell>
          <cell r="D171">
            <v>468.21028999999993</v>
          </cell>
        </row>
        <row r="172">
          <cell r="B172">
            <v>89.05</v>
          </cell>
          <cell r="D172">
            <v>473.72805999999997</v>
          </cell>
        </row>
        <row r="173">
          <cell r="B173">
            <v>89.06</v>
          </cell>
          <cell r="D173">
            <v>481.59629999999999</v>
          </cell>
        </row>
        <row r="174">
          <cell r="B174">
            <v>89.1</v>
          </cell>
          <cell r="D174">
            <v>482.77987000000002</v>
          </cell>
        </row>
        <row r="175">
          <cell r="B175">
            <v>89.1</v>
          </cell>
          <cell r="D175">
            <v>485.51374999999996</v>
          </cell>
        </row>
        <row r="176">
          <cell r="B176">
            <v>89.11</v>
          </cell>
          <cell r="D176">
            <v>496.2492299999999</v>
          </cell>
        </row>
        <row r="177">
          <cell r="B177">
            <v>89.16</v>
          </cell>
          <cell r="D177">
            <v>497.4161299999999</v>
          </cell>
        </row>
        <row r="178">
          <cell r="B178">
            <v>89.16</v>
          </cell>
          <cell r="D178">
            <v>498.88308999999992</v>
          </cell>
        </row>
        <row r="179">
          <cell r="B179">
            <v>89.2</v>
          </cell>
          <cell r="D179">
            <v>501.88368999999994</v>
          </cell>
        </row>
        <row r="180">
          <cell r="B180">
            <v>89.22</v>
          </cell>
          <cell r="D180">
            <v>508.70172000000002</v>
          </cell>
        </row>
        <row r="181">
          <cell r="B181">
            <v>89.26</v>
          </cell>
          <cell r="D181">
            <v>510.73545999999999</v>
          </cell>
        </row>
        <row r="182">
          <cell r="B182">
            <v>89.27</v>
          </cell>
          <cell r="D182">
            <v>513.86941999999999</v>
          </cell>
        </row>
        <row r="183">
          <cell r="B183">
            <v>89.28</v>
          </cell>
          <cell r="D183">
            <v>515.86982</v>
          </cell>
        </row>
        <row r="184">
          <cell r="B184">
            <v>89.31</v>
          </cell>
          <cell r="D184">
            <v>520.82080999999994</v>
          </cell>
        </row>
        <row r="185">
          <cell r="B185">
            <v>89.32</v>
          </cell>
          <cell r="D185">
            <v>522.8545499999999</v>
          </cell>
        </row>
        <row r="186">
          <cell r="B186">
            <v>89.32</v>
          </cell>
          <cell r="D186">
            <v>530.48941000000002</v>
          </cell>
        </row>
        <row r="187">
          <cell r="B187">
            <v>89.34</v>
          </cell>
          <cell r="D187">
            <v>596.25256000000002</v>
          </cell>
        </row>
        <row r="188">
          <cell r="B188">
            <v>89.39</v>
          </cell>
          <cell r="D188">
            <v>606.12119999999993</v>
          </cell>
        </row>
        <row r="189">
          <cell r="B189">
            <v>89.4</v>
          </cell>
          <cell r="D189">
            <v>612.08906000000002</v>
          </cell>
        </row>
        <row r="190">
          <cell r="B190">
            <v>89.42</v>
          </cell>
          <cell r="D190">
            <v>688.92108999999994</v>
          </cell>
        </row>
        <row r="191">
          <cell r="B191">
            <v>89.43</v>
          </cell>
          <cell r="D191">
            <v>695.00563999999997</v>
          </cell>
        </row>
        <row r="192">
          <cell r="B192">
            <v>89.45</v>
          </cell>
          <cell r="D192">
            <v>695.00563999999997</v>
          </cell>
        </row>
        <row r="193">
          <cell r="B193">
            <v>89.52</v>
          </cell>
          <cell r="D193">
            <v>695.0556499999999</v>
          </cell>
        </row>
        <row r="194">
          <cell r="B194">
            <v>89.6</v>
          </cell>
          <cell r="D194">
            <v>701.09018999999989</v>
          </cell>
        </row>
        <row r="195">
          <cell r="B195">
            <v>89.66</v>
          </cell>
          <cell r="D195">
            <v>713.89274999999998</v>
          </cell>
        </row>
        <row r="196">
          <cell r="B196">
            <v>89.69</v>
          </cell>
          <cell r="D196">
            <v>737.49747000000002</v>
          </cell>
        </row>
        <row r="197">
          <cell r="B197">
            <v>89.7</v>
          </cell>
          <cell r="D197">
            <v>749.63322999999991</v>
          </cell>
        </row>
        <row r="198">
          <cell r="B198">
            <v>89.74</v>
          </cell>
          <cell r="D198">
            <v>754.08411999999998</v>
          </cell>
        </row>
        <row r="199">
          <cell r="B199">
            <v>89.78</v>
          </cell>
          <cell r="D199">
            <v>769.40384999999992</v>
          </cell>
        </row>
        <row r="200">
          <cell r="B200">
            <v>89.84</v>
          </cell>
          <cell r="D200">
            <v>884.62688999999989</v>
          </cell>
        </row>
        <row r="201">
          <cell r="B201">
            <v>89.85</v>
          </cell>
          <cell r="D201">
            <v>895.84579999999994</v>
          </cell>
        </row>
        <row r="202">
          <cell r="B202">
            <v>89.87</v>
          </cell>
          <cell r="D202">
            <v>903.24727999999982</v>
          </cell>
        </row>
        <row r="203">
          <cell r="B203">
            <v>89.88</v>
          </cell>
          <cell r="D203">
            <v>918.48365999999999</v>
          </cell>
        </row>
        <row r="204">
          <cell r="B204">
            <v>89.93</v>
          </cell>
          <cell r="D204">
            <v>918.96708999999987</v>
          </cell>
        </row>
        <row r="205">
          <cell r="B205">
            <v>89.95</v>
          </cell>
          <cell r="D205">
            <v>928.78571999999997</v>
          </cell>
        </row>
        <row r="206">
          <cell r="B206">
            <v>89.98</v>
          </cell>
          <cell r="D206">
            <v>937.18739999999991</v>
          </cell>
        </row>
        <row r="207">
          <cell r="B207">
            <v>90.08</v>
          </cell>
          <cell r="D207">
            <v>943.40530999999999</v>
          </cell>
        </row>
        <row r="208">
          <cell r="B208">
            <v>90.14</v>
          </cell>
          <cell r="D208">
            <v>947.3227599999999</v>
          </cell>
        </row>
        <row r="209">
          <cell r="B209">
            <v>90.16</v>
          </cell>
          <cell r="D209">
            <v>947.55613999999991</v>
          </cell>
        </row>
        <row r="210">
          <cell r="B210">
            <v>90.16</v>
          </cell>
          <cell r="D210">
            <v>959.12512000000004</v>
          </cell>
        </row>
        <row r="211">
          <cell r="B211">
            <v>90.22</v>
          </cell>
          <cell r="D211">
            <v>961.34222999999986</v>
          </cell>
        </row>
        <row r="212">
          <cell r="B212">
            <v>90.28</v>
          </cell>
          <cell r="D212">
            <v>968.24360999999999</v>
          </cell>
        </row>
        <row r="213">
          <cell r="B213">
            <v>90.45</v>
          </cell>
          <cell r="D213">
            <v>994.24880999999993</v>
          </cell>
        </row>
      </sheetData>
      <sheetData sheetId="10">
        <row r="19">
          <cell r="B19">
            <v>68.53</v>
          </cell>
          <cell r="D19">
            <v>202.184</v>
          </cell>
        </row>
        <row r="20">
          <cell r="B20">
            <v>68.87</v>
          </cell>
          <cell r="D20">
            <v>202.82080000000002</v>
          </cell>
        </row>
        <row r="21">
          <cell r="B21">
            <v>70.78</v>
          </cell>
          <cell r="D21">
            <v>203.13920000000002</v>
          </cell>
        </row>
        <row r="22">
          <cell r="B22">
            <v>71.650000000000006</v>
          </cell>
          <cell r="D22">
            <v>204.25360000000001</v>
          </cell>
        </row>
        <row r="23">
          <cell r="B23">
            <v>72.150000000000006</v>
          </cell>
          <cell r="D23">
            <v>204.4128</v>
          </cell>
        </row>
        <row r="24">
          <cell r="B24">
            <v>73.37</v>
          </cell>
          <cell r="D24">
            <v>206.96</v>
          </cell>
        </row>
        <row r="25">
          <cell r="B25">
            <v>75.05</v>
          </cell>
          <cell r="D25">
            <v>207.756</v>
          </cell>
        </row>
        <row r="26">
          <cell r="B26">
            <v>75.44</v>
          </cell>
          <cell r="D26">
            <v>209.82560000000001</v>
          </cell>
        </row>
        <row r="27">
          <cell r="B27">
            <v>76.430000000000007</v>
          </cell>
          <cell r="D27">
            <v>209.98480000000001</v>
          </cell>
        </row>
        <row r="28">
          <cell r="B28">
            <v>76.650000000000006</v>
          </cell>
          <cell r="D28">
            <v>210.14400000000001</v>
          </cell>
        </row>
        <row r="29">
          <cell r="B29">
            <v>76.75</v>
          </cell>
          <cell r="D29">
            <v>210.6216</v>
          </cell>
        </row>
        <row r="30">
          <cell r="B30">
            <v>77.03</v>
          </cell>
          <cell r="D30">
            <v>210.7808</v>
          </cell>
        </row>
        <row r="31">
          <cell r="B31">
            <v>77.2</v>
          </cell>
          <cell r="D31">
            <v>210.7808</v>
          </cell>
        </row>
        <row r="32">
          <cell r="B32">
            <v>77.760000000000005</v>
          </cell>
          <cell r="D32">
            <v>210.7808</v>
          </cell>
        </row>
        <row r="33">
          <cell r="B33">
            <v>77.8</v>
          </cell>
          <cell r="D33">
            <v>210.7808</v>
          </cell>
        </row>
        <row r="34">
          <cell r="B34">
            <v>78.81</v>
          </cell>
          <cell r="D34">
            <v>210.7808</v>
          </cell>
        </row>
        <row r="35">
          <cell r="B35">
            <v>80.099999999999994</v>
          </cell>
          <cell r="D35">
            <v>210.7808</v>
          </cell>
        </row>
        <row r="36">
          <cell r="B36">
            <v>80.45</v>
          </cell>
          <cell r="D36">
            <v>210.94</v>
          </cell>
        </row>
        <row r="37">
          <cell r="B37">
            <v>80.47</v>
          </cell>
          <cell r="D37">
            <v>211.25840000000002</v>
          </cell>
        </row>
        <row r="38">
          <cell r="B38">
            <v>80.58</v>
          </cell>
          <cell r="D38">
            <v>211.25840000000002</v>
          </cell>
        </row>
        <row r="39">
          <cell r="B39">
            <v>80.78</v>
          </cell>
          <cell r="D39">
            <v>211.41760000000002</v>
          </cell>
        </row>
        <row r="40">
          <cell r="B40">
            <v>81.42</v>
          </cell>
          <cell r="D40">
            <v>211.41760000000002</v>
          </cell>
        </row>
        <row r="41">
          <cell r="B41">
            <v>81.47</v>
          </cell>
          <cell r="D41">
            <v>212.05440000000002</v>
          </cell>
        </row>
        <row r="42">
          <cell r="B42">
            <v>81.790000000000006</v>
          </cell>
          <cell r="D42">
            <v>212.37280000000001</v>
          </cell>
        </row>
        <row r="43">
          <cell r="B43">
            <v>82.03</v>
          </cell>
          <cell r="D43">
            <v>212.69120000000001</v>
          </cell>
        </row>
        <row r="44">
          <cell r="B44">
            <v>82.7</v>
          </cell>
          <cell r="D44">
            <v>212.85040000000001</v>
          </cell>
        </row>
        <row r="45">
          <cell r="B45">
            <v>82.92</v>
          </cell>
          <cell r="D45">
            <v>213.6464</v>
          </cell>
        </row>
        <row r="46">
          <cell r="B46">
            <v>83.25</v>
          </cell>
          <cell r="D46">
            <v>213.6464</v>
          </cell>
        </row>
        <row r="47">
          <cell r="B47">
            <v>83.71</v>
          </cell>
          <cell r="D47">
            <v>214.28320000000002</v>
          </cell>
        </row>
        <row r="48">
          <cell r="B48">
            <v>84.93</v>
          </cell>
          <cell r="D48">
            <v>214.28320000000002</v>
          </cell>
        </row>
        <row r="49">
          <cell r="B49">
            <v>85.22</v>
          </cell>
          <cell r="D49">
            <v>214.60160000000002</v>
          </cell>
        </row>
        <row r="50">
          <cell r="B50">
            <v>85.23</v>
          </cell>
          <cell r="D50">
            <v>214.60160000000002</v>
          </cell>
        </row>
        <row r="51">
          <cell r="B51">
            <v>85.59</v>
          </cell>
          <cell r="D51">
            <v>215.71600000000001</v>
          </cell>
        </row>
        <row r="52">
          <cell r="B52">
            <v>86.22</v>
          </cell>
          <cell r="D52">
            <v>215.87520000000001</v>
          </cell>
        </row>
        <row r="53">
          <cell r="B53">
            <v>86.49</v>
          </cell>
          <cell r="D53">
            <v>216.3528</v>
          </cell>
        </row>
        <row r="54">
          <cell r="B54">
            <v>86.55</v>
          </cell>
          <cell r="D54">
            <v>217.30800000000002</v>
          </cell>
        </row>
        <row r="55">
          <cell r="B55">
            <v>86.58</v>
          </cell>
          <cell r="D55">
            <v>217.46720000000002</v>
          </cell>
        </row>
        <row r="56">
          <cell r="B56">
            <v>86.72</v>
          </cell>
          <cell r="D56">
            <v>217.94480000000001</v>
          </cell>
        </row>
        <row r="57">
          <cell r="B57">
            <v>87.16</v>
          </cell>
          <cell r="D57">
            <v>218.26320000000001</v>
          </cell>
        </row>
        <row r="58">
          <cell r="B58">
            <v>87.38</v>
          </cell>
          <cell r="D58">
            <v>218.26320000000001</v>
          </cell>
        </row>
        <row r="59">
          <cell r="B59">
            <v>87.43</v>
          </cell>
          <cell r="D59">
            <v>218.26320000000001</v>
          </cell>
        </row>
        <row r="60">
          <cell r="B60">
            <v>87.54</v>
          </cell>
          <cell r="D60">
            <v>218.42240000000001</v>
          </cell>
        </row>
        <row r="61">
          <cell r="B61">
            <v>87.57</v>
          </cell>
          <cell r="D61">
            <v>218.74080000000001</v>
          </cell>
        </row>
        <row r="62">
          <cell r="B62">
            <v>87.71</v>
          </cell>
          <cell r="D62">
            <v>218.74080000000001</v>
          </cell>
        </row>
        <row r="63">
          <cell r="B63">
            <v>88.16</v>
          </cell>
          <cell r="D63">
            <v>218.9</v>
          </cell>
        </row>
        <row r="64">
          <cell r="B64">
            <v>88.47</v>
          </cell>
          <cell r="D64">
            <v>218.9</v>
          </cell>
        </row>
        <row r="65">
          <cell r="B65">
            <v>88.55</v>
          </cell>
          <cell r="D65">
            <v>219.0592</v>
          </cell>
        </row>
        <row r="66">
          <cell r="B66">
            <v>89.11</v>
          </cell>
          <cell r="D66">
            <v>219.2184</v>
          </cell>
        </row>
        <row r="67">
          <cell r="B67">
            <v>89.22</v>
          </cell>
          <cell r="D67">
            <v>219.2184</v>
          </cell>
        </row>
        <row r="68">
          <cell r="B68">
            <v>89.28</v>
          </cell>
          <cell r="D68">
            <v>219.2184</v>
          </cell>
        </row>
        <row r="69">
          <cell r="B69">
            <v>89.39</v>
          </cell>
          <cell r="D69">
            <v>219.2184</v>
          </cell>
        </row>
        <row r="70">
          <cell r="B70">
            <v>89.69</v>
          </cell>
          <cell r="D70">
            <v>219.3776</v>
          </cell>
        </row>
        <row r="71">
          <cell r="B71">
            <v>89.74</v>
          </cell>
          <cell r="D71">
            <v>219.3776</v>
          </cell>
        </row>
        <row r="72">
          <cell r="B72">
            <v>89.84</v>
          </cell>
          <cell r="D72">
            <v>219.696</v>
          </cell>
        </row>
        <row r="73">
          <cell r="B73">
            <v>89.95</v>
          </cell>
          <cell r="D73">
            <v>219.696</v>
          </cell>
        </row>
        <row r="74">
          <cell r="B74">
            <v>90.14</v>
          </cell>
          <cell r="D74">
            <v>219.696</v>
          </cell>
        </row>
        <row r="75">
          <cell r="B75">
            <v>90.16</v>
          </cell>
          <cell r="D75">
            <v>219.85520000000002</v>
          </cell>
        </row>
        <row r="76">
          <cell r="B76">
            <v>90.22</v>
          </cell>
          <cell r="D76">
            <v>220.33280000000002</v>
          </cell>
        </row>
      </sheetData>
      <sheetData sheetId="11">
        <row r="19">
          <cell r="B19">
            <v>69.83</v>
          </cell>
          <cell r="D19">
            <v>-96.156800000000004</v>
          </cell>
        </row>
        <row r="20">
          <cell r="B20">
            <v>70.23</v>
          </cell>
          <cell r="D20">
            <v>-76.352320000000063</v>
          </cell>
        </row>
        <row r="21">
          <cell r="B21">
            <v>70.37</v>
          </cell>
          <cell r="D21">
            <v>-72.451920000000058</v>
          </cell>
        </row>
        <row r="22">
          <cell r="B22">
            <v>70.78</v>
          </cell>
          <cell r="D22">
            <v>-69.188320000000061</v>
          </cell>
        </row>
        <row r="23">
          <cell r="B23">
            <v>70.8</v>
          </cell>
          <cell r="D23">
            <v>-60.161679999999947</v>
          </cell>
        </row>
        <row r="24">
          <cell r="B24">
            <v>70.819999999999993</v>
          </cell>
          <cell r="D24">
            <v>-48.110240000000118</v>
          </cell>
        </row>
        <row r="25">
          <cell r="B25">
            <v>71.150000000000006</v>
          </cell>
          <cell r="D25">
            <v>-47.553040000000117</v>
          </cell>
        </row>
        <row r="26">
          <cell r="B26">
            <v>71.209999999999994</v>
          </cell>
          <cell r="D26">
            <v>-47.282400000000003</v>
          </cell>
        </row>
        <row r="27">
          <cell r="B27">
            <v>71.650000000000006</v>
          </cell>
          <cell r="D27">
            <v>-45.515279999999947</v>
          </cell>
        </row>
        <row r="28">
          <cell r="B28">
            <v>71.650000000000006</v>
          </cell>
          <cell r="D28">
            <v>-35.867759999999883</v>
          </cell>
        </row>
        <row r="29">
          <cell r="B29">
            <v>72.150000000000006</v>
          </cell>
          <cell r="D29">
            <v>-17.655279999999944</v>
          </cell>
        </row>
        <row r="30">
          <cell r="B30">
            <v>72.48</v>
          </cell>
          <cell r="D30">
            <v>-11.478320000000059</v>
          </cell>
        </row>
        <row r="31">
          <cell r="B31">
            <v>72.58</v>
          </cell>
          <cell r="D31">
            <v>-11.144</v>
          </cell>
        </row>
        <row r="32">
          <cell r="B32">
            <v>72.63</v>
          </cell>
          <cell r="D32">
            <v>-10.793759999999885</v>
          </cell>
        </row>
        <row r="33">
          <cell r="B33">
            <v>72.87</v>
          </cell>
          <cell r="D33">
            <v>-7.9440799999999427</v>
          </cell>
        </row>
        <row r="34">
          <cell r="B34">
            <v>79.14</v>
          </cell>
          <cell r="D34">
            <v>4.0277599999998843</v>
          </cell>
        </row>
        <row r="35">
          <cell r="B35">
            <v>79.2</v>
          </cell>
          <cell r="D35">
            <v>4.0914400000001159</v>
          </cell>
        </row>
        <row r="36">
          <cell r="B36">
            <v>79.42</v>
          </cell>
          <cell r="D36">
            <v>4.1392000000000007</v>
          </cell>
        </row>
        <row r="37">
          <cell r="B37">
            <v>79.48</v>
          </cell>
          <cell r="D37">
            <v>4.1392000000000007</v>
          </cell>
        </row>
        <row r="38">
          <cell r="B38">
            <v>79.61</v>
          </cell>
          <cell r="D38">
            <v>4.1392000000000007</v>
          </cell>
        </row>
        <row r="39">
          <cell r="B39">
            <v>79.89</v>
          </cell>
          <cell r="D39">
            <v>4.1392000000000007</v>
          </cell>
        </row>
        <row r="40">
          <cell r="B40">
            <v>79.89</v>
          </cell>
          <cell r="D40">
            <v>4.2506400000001161</v>
          </cell>
        </row>
        <row r="41">
          <cell r="B41">
            <v>79.92</v>
          </cell>
          <cell r="D41">
            <v>4.2506400000001161</v>
          </cell>
        </row>
        <row r="42">
          <cell r="B42">
            <v>80.040000000000006</v>
          </cell>
          <cell r="D42">
            <v>4.362079999999942</v>
          </cell>
        </row>
        <row r="43">
          <cell r="B43">
            <v>80.099999999999994</v>
          </cell>
          <cell r="D43">
            <v>4.4735200000000583</v>
          </cell>
        </row>
        <row r="44">
          <cell r="B44">
            <v>80.12</v>
          </cell>
          <cell r="D44">
            <v>4.4735200000000583</v>
          </cell>
        </row>
        <row r="45">
          <cell r="B45">
            <v>80.23</v>
          </cell>
          <cell r="D45">
            <v>4.4735200000000583</v>
          </cell>
        </row>
        <row r="46">
          <cell r="B46">
            <v>80.260000000000005</v>
          </cell>
          <cell r="D46">
            <v>4.4735200000000583</v>
          </cell>
        </row>
        <row r="47">
          <cell r="B47">
            <v>80.260000000000005</v>
          </cell>
          <cell r="D47">
            <v>4.5849599999998842</v>
          </cell>
        </row>
        <row r="48">
          <cell r="B48">
            <v>80.319999999999993</v>
          </cell>
          <cell r="D48">
            <v>4.5849599999998842</v>
          </cell>
        </row>
        <row r="49">
          <cell r="B49">
            <v>80.33</v>
          </cell>
          <cell r="D49">
            <v>4.5849599999998842</v>
          </cell>
        </row>
        <row r="50">
          <cell r="B50">
            <v>80.45</v>
          </cell>
          <cell r="D50">
            <v>4.5849599999998842</v>
          </cell>
        </row>
        <row r="51">
          <cell r="B51">
            <v>80.47</v>
          </cell>
          <cell r="D51">
            <v>4.6168000000000005</v>
          </cell>
        </row>
        <row r="52">
          <cell r="B52">
            <v>80.58</v>
          </cell>
          <cell r="D52">
            <v>4.6964000000000006</v>
          </cell>
        </row>
        <row r="53">
          <cell r="B53">
            <v>80.59</v>
          </cell>
          <cell r="D53">
            <v>4.6964000000000006</v>
          </cell>
        </row>
        <row r="54">
          <cell r="B54">
            <v>80.69</v>
          </cell>
          <cell r="D54">
            <v>4.6964000000000006</v>
          </cell>
        </row>
        <row r="55">
          <cell r="B55">
            <v>80.75</v>
          </cell>
          <cell r="D55">
            <v>4.6964000000000006</v>
          </cell>
        </row>
        <row r="56">
          <cell r="B56">
            <v>80.78</v>
          </cell>
          <cell r="D56">
            <v>4.6964000000000006</v>
          </cell>
        </row>
        <row r="57">
          <cell r="B57">
            <v>80.78</v>
          </cell>
          <cell r="D57">
            <v>4.6964000000000006</v>
          </cell>
        </row>
        <row r="58">
          <cell r="B58">
            <v>80.8</v>
          </cell>
          <cell r="D58">
            <v>4.7759999999999998</v>
          </cell>
        </row>
        <row r="59">
          <cell r="B59">
            <v>80.83</v>
          </cell>
          <cell r="D59">
            <v>4.807840000000116</v>
          </cell>
        </row>
        <row r="60">
          <cell r="B60">
            <v>80.89</v>
          </cell>
          <cell r="D60">
            <v>4.807840000000116</v>
          </cell>
        </row>
        <row r="61">
          <cell r="B61">
            <v>80.92</v>
          </cell>
          <cell r="D61">
            <v>4.807840000000116</v>
          </cell>
        </row>
        <row r="62">
          <cell r="B62">
            <v>80.95</v>
          </cell>
          <cell r="D62">
            <v>4.9192799999999419</v>
          </cell>
        </row>
        <row r="63">
          <cell r="B63">
            <v>81.010000000000005</v>
          </cell>
          <cell r="D63">
            <v>5.0307200000000583</v>
          </cell>
        </row>
        <row r="64">
          <cell r="B64">
            <v>81.11</v>
          </cell>
          <cell r="D64">
            <v>5.0307200000000583</v>
          </cell>
        </row>
        <row r="65">
          <cell r="B65">
            <v>81.209999999999994</v>
          </cell>
          <cell r="D65">
            <v>5.2695200000000586</v>
          </cell>
        </row>
        <row r="66">
          <cell r="B66">
            <v>81.400000000000006</v>
          </cell>
          <cell r="D66">
            <v>5.2695200000000586</v>
          </cell>
        </row>
        <row r="67">
          <cell r="B67">
            <v>81.41</v>
          </cell>
          <cell r="D67">
            <v>5.3809599999998845</v>
          </cell>
        </row>
        <row r="68">
          <cell r="B68">
            <v>81.42</v>
          </cell>
          <cell r="D68">
            <v>5.4128000000000007</v>
          </cell>
        </row>
        <row r="69">
          <cell r="B69">
            <v>81.47</v>
          </cell>
          <cell r="D69">
            <v>5.4764799999999427</v>
          </cell>
        </row>
        <row r="70">
          <cell r="B70">
            <v>81.540000000000006</v>
          </cell>
          <cell r="D70">
            <v>5.4764799999999427</v>
          </cell>
        </row>
        <row r="71">
          <cell r="B71">
            <v>81.569999999999993</v>
          </cell>
          <cell r="D71">
            <v>5.6038400000001163</v>
          </cell>
        </row>
        <row r="72">
          <cell r="B72">
            <v>81.680000000000007</v>
          </cell>
          <cell r="D72">
            <v>5.6038400000001163</v>
          </cell>
        </row>
        <row r="73">
          <cell r="B73">
            <v>81.7</v>
          </cell>
          <cell r="D73">
            <v>5.6038400000001163</v>
          </cell>
        </row>
        <row r="74">
          <cell r="B74">
            <v>81.78</v>
          </cell>
          <cell r="D74">
            <v>5.6356799999999421</v>
          </cell>
        </row>
        <row r="75">
          <cell r="B75">
            <v>81.790000000000006</v>
          </cell>
          <cell r="D75">
            <v>5.7152799999999422</v>
          </cell>
        </row>
        <row r="76">
          <cell r="B76">
            <v>81.8</v>
          </cell>
          <cell r="D76">
            <v>5.8108000000000004</v>
          </cell>
        </row>
        <row r="77">
          <cell r="B77">
            <v>81.92</v>
          </cell>
          <cell r="D77">
            <v>6.0495999999999999</v>
          </cell>
        </row>
        <row r="78">
          <cell r="B78">
            <v>81.95</v>
          </cell>
          <cell r="D78">
            <v>6.7182400000001161</v>
          </cell>
        </row>
        <row r="79">
          <cell r="B79">
            <v>81.99</v>
          </cell>
          <cell r="D79">
            <v>6.766</v>
          </cell>
        </row>
        <row r="80">
          <cell r="B80">
            <v>82.03</v>
          </cell>
          <cell r="D80">
            <v>6.829679999999942</v>
          </cell>
        </row>
        <row r="81">
          <cell r="B81">
            <v>82.11</v>
          </cell>
          <cell r="D81">
            <v>7.1321599999998844</v>
          </cell>
        </row>
        <row r="82">
          <cell r="B82">
            <v>82.12</v>
          </cell>
          <cell r="D82">
            <v>7.7212000000000005</v>
          </cell>
        </row>
        <row r="83">
          <cell r="B83">
            <v>82.14</v>
          </cell>
          <cell r="D83">
            <v>7.832640000000116</v>
          </cell>
        </row>
        <row r="84">
          <cell r="B84">
            <v>82.25</v>
          </cell>
          <cell r="D84">
            <v>9.1858400000001161</v>
          </cell>
        </row>
        <row r="85">
          <cell r="B85">
            <v>82.42</v>
          </cell>
          <cell r="D85">
            <v>9.854479999999942</v>
          </cell>
        </row>
        <row r="86">
          <cell r="B86">
            <v>82.45</v>
          </cell>
          <cell r="D86">
            <v>9.9818400000001155</v>
          </cell>
        </row>
        <row r="87">
          <cell r="B87">
            <v>82.45</v>
          </cell>
          <cell r="D87">
            <v>10.061440000000117</v>
          </cell>
        </row>
        <row r="88">
          <cell r="B88">
            <v>82.53</v>
          </cell>
          <cell r="D88">
            <v>10.188800000000001</v>
          </cell>
        </row>
        <row r="89">
          <cell r="B89">
            <v>82.64</v>
          </cell>
          <cell r="D89">
            <v>10.188800000000001</v>
          </cell>
        </row>
        <row r="90">
          <cell r="B90">
            <v>82.7</v>
          </cell>
          <cell r="D90">
            <v>10.300240000000116</v>
          </cell>
        </row>
        <row r="91">
          <cell r="B91">
            <v>82.75</v>
          </cell>
          <cell r="D91">
            <v>10.300240000000116</v>
          </cell>
        </row>
        <row r="92">
          <cell r="B92">
            <v>82.75</v>
          </cell>
          <cell r="D92">
            <v>10.300240000000116</v>
          </cell>
        </row>
        <row r="93">
          <cell r="B93">
            <v>82.89</v>
          </cell>
          <cell r="D93">
            <v>10.300240000000116</v>
          </cell>
        </row>
        <row r="94">
          <cell r="B94">
            <v>82.91</v>
          </cell>
          <cell r="D94">
            <v>10.300240000000116</v>
          </cell>
        </row>
        <row r="95">
          <cell r="B95">
            <v>82.92</v>
          </cell>
          <cell r="D95">
            <v>10.300240000000116</v>
          </cell>
        </row>
        <row r="96">
          <cell r="B96">
            <v>82.95</v>
          </cell>
          <cell r="D96">
            <v>10.300240000000116</v>
          </cell>
        </row>
        <row r="97">
          <cell r="B97">
            <v>83.09</v>
          </cell>
          <cell r="D97">
            <v>10.411679999999942</v>
          </cell>
        </row>
        <row r="98">
          <cell r="B98">
            <v>83.18</v>
          </cell>
          <cell r="D98">
            <v>10.411679999999942</v>
          </cell>
        </row>
        <row r="99">
          <cell r="B99">
            <v>83.25</v>
          </cell>
          <cell r="D99">
            <v>10.411679999999942</v>
          </cell>
        </row>
        <row r="100">
          <cell r="B100">
            <v>83.3</v>
          </cell>
          <cell r="D100">
            <v>10.411679999999942</v>
          </cell>
        </row>
        <row r="101">
          <cell r="B101">
            <v>83.4</v>
          </cell>
          <cell r="D101">
            <v>10.523120000000059</v>
          </cell>
        </row>
        <row r="102">
          <cell r="B102">
            <v>83.53</v>
          </cell>
          <cell r="D102">
            <v>10.523120000000059</v>
          </cell>
        </row>
        <row r="103">
          <cell r="B103">
            <v>83.6</v>
          </cell>
          <cell r="D103">
            <v>10.523120000000059</v>
          </cell>
        </row>
        <row r="104">
          <cell r="B104">
            <v>83.63</v>
          </cell>
          <cell r="D104">
            <v>10.634559999999885</v>
          </cell>
        </row>
        <row r="105">
          <cell r="B105">
            <v>83.64</v>
          </cell>
          <cell r="D105">
            <v>10.634559999999885</v>
          </cell>
        </row>
        <row r="106">
          <cell r="B106">
            <v>83.66</v>
          </cell>
          <cell r="D106">
            <v>10.634559999999885</v>
          </cell>
        </row>
        <row r="107">
          <cell r="B107">
            <v>83.68</v>
          </cell>
          <cell r="D107">
            <v>10.634559999999885</v>
          </cell>
        </row>
        <row r="108">
          <cell r="B108">
            <v>83.7</v>
          </cell>
          <cell r="D108">
            <v>10.746</v>
          </cell>
        </row>
        <row r="109">
          <cell r="B109">
            <v>83.71</v>
          </cell>
          <cell r="D109">
            <v>10.746</v>
          </cell>
        </row>
        <row r="110">
          <cell r="B110">
            <v>83.8</v>
          </cell>
          <cell r="D110">
            <v>10.857440000000116</v>
          </cell>
        </row>
        <row r="111">
          <cell r="B111">
            <v>84.05</v>
          </cell>
          <cell r="D111">
            <v>10.857440000000116</v>
          </cell>
        </row>
        <row r="112">
          <cell r="B112">
            <v>84.2</v>
          </cell>
          <cell r="D112">
            <v>10.857440000000116</v>
          </cell>
        </row>
        <row r="113">
          <cell r="B113">
            <v>84.3</v>
          </cell>
          <cell r="D113">
            <v>10.857440000000116</v>
          </cell>
        </row>
        <row r="114">
          <cell r="B114">
            <v>84.31</v>
          </cell>
          <cell r="D114">
            <v>10.857440000000116</v>
          </cell>
        </row>
        <row r="115">
          <cell r="B115">
            <v>84.34</v>
          </cell>
          <cell r="D115">
            <v>10.873359999999884</v>
          </cell>
        </row>
        <row r="116">
          <cell r="B116">
            <v>84.38</v>
          </cell>
          <cell r="D116">
            <v>10.968879999999942</v>
          </cell>
        </row>
        <row r="117">
          <cell r="B117">
            <v>84.42</v>
          </cell>
          <cell r="D117">
            <v>10.968879999999942</v>
          </cell>
        </row>
        <row r="118">
          <cell r="B118">
            <v>84.55</v>
          </cell>
          <cell r="D118">
            <v>10.968879999999942</v>
          </cell>
        </row>
        <row r="119">
          <cell r="B119">
            <v>84.55</v>
          </cell>
          <cell r="D119">
            <v>10.968879999999942</v>
          </cell>
        </row>
        <row r="120">
          <cell r="B120">
            <v>84.61</v>
          </cell>
          <cell r="D120">
            <v>10.968879999999942</v>
          </cell>
        </row>
        <row r="121">
          <cell r="B121">
            <v>84.61</v>
          </cell>
          <cell r="D121">
            <v>10.968879999999942</v>
          </cell>
        </row>
        <row r="122">
          <cell r="B122">
            <v>84.66</v>
          </cell>
          <cell r="D122">
            <v>10.968879999999942</v>
          </cell>
        </row>
        <row r="123">
          <cell r="B123">
            <v>84.75</v>
          </cell>
          <cell r="D123">
            <v>10.968879999999942</v>
          </cell>
        </row>
        <row r="124">
          <cell r="B124">
            <v>84.78</v>
          </cell>
          <cell r="D124">
            <v>10.9848</v>
          </cell>
        </row>
        <row r="125">
          <cell r="B125">
            <v>84.81</v>
          </cell>
          <cell r="D125">
            <v>11.080320000000059</v>
          </cell>
        </row>
        <row r="126">
          <cell r="B126">
            <v>84.87</v>
          </cell>
          <cell r="D126">
            <v>11.080320000000059</v>
          </cell>
        </row>
        <row r="127">
          <cell r="B127">
            <v>84.93</v>
          </cell>
          <cell r="D127">
            <v>11.080320000000059</v>
          </cell>
        </row>
        <row r="128">
          <cell r="B128">
            <v>84.94</v>
          </cell>
          <cell r="D128">
            <v>11.080320000000059</v>
          </cell>
        </row>
        <row r="129">
          <cell r="B129">
            <v>84.94</v>
          </cell>
          <cell r="D129">
            <v>11.144</v>
          </cell>
        </row>
        <row r="130">
          <cell r="B130">
            <v>84.96</v>
          </cell>
          <cell r="D130">
            <v>11.144</v>
          </cell>
        </row>
        <row r="131">
          <cell r="B131">
            <v>85.05</v>
          </cell>
          <cell r="D131">
            <v>11.144</v>
          </cell>
        </row>
        <row r="132">
          <cell r="B132">
            <v>85.18</v>
          </cell>
          <cell r="D132">
            <v>11.144</v>
          </cell>
        </row>
        <row r="133">
          <cell r="B133">
            <v>85.22</v>
          </cell>
          <cell r="D133">
            <v>11.144</v>
          </cell>
        </row>
        <row r="134">
          <cell r="B134">
            <v>85.23</v>
          </cell>
          <cell r="D134">
            <v>11.144</v>
          </cell>
        </row>
        <row r="135">
          <cell r="B135">
            <v>85.25</v>
          </cell>
          <cell r="D135">
            <v>11.159920000000058</v>
          </cell>
        </row>
        <row r="136">
          <cell r="B136">
            <v>85.3</v>
          </cell>
          <cell r="D136">
            <v>11.175840000000116</v>
          </cell>
        </row>
        <row r="137">
          <cell r="B137">
            <v>85.36</v>
          </cell>
          <cell r="D137">
            <v>11.175840000000116</v>
          </cell>
        </row>
        <row r="138">
          <cell r="B138">
            <v>85.45</v>
          </cell>
          <cell r="D138">
            <v>11.175840000000116</v>
          </cell>
        </row>
        <row r="139">
          <cell r="B139">
            <v>85.47</v>
          </cell>
          <cell r="D139">
            <v>11.175840000000116</v>
          </cell>
        </row>
        <row r="140">
          <cell r="B140">
            <v>85.54</v>
          </cell>
          <cell r="D140">
            <v>11.175840000000116</v>
          </cell>
        </row>
        <row r="141">
          <cell r="B141">
            <v>85.54</v>
          </cell>
          <cell r="D141">
            <v>11.175840000000116</v>
          </cell>
        </row>
        <row r="142">
          <cell r="B142">
            <v>85.59</v>
          </cell>
          <cell r="D142">
            <v>11.3032</v>
          </cell>
        </row>
        <row r="143">
          <cell r="B143">
            <v>85.59</v>
          </cell>
          <cell r="D143">
            <v>11.3032</v>
          </cell>
        </row>
        <row r="144">
          <cell r="B144">
            <v>85.67</v>
          </cell>
          <cell r="D144">
            <v>11.3032</v>
          </cell>
        </row>
        <row r="145">
          <cell r="B145">
            <v>85.69</v>
          </cell>
          <cell r="D145">
            <v>11.3032</v>
          </cell>
        </row>
        <row r="146">
          <cell r="B146">
            <v>85.85</v>
          </cell>
          <cell r="D146">
            <v>11.3032</v>
          </cell>
        </row>
        <row r="147">
          <cell r="B147">
            <v>85.86</v>
          </cell>
          <cell r="D147">
            <v>11.3032</v>
          </cell>
        </row>
        <row r="148">
          <cell r="B148">
            <v>86</v>
          </cell>
          <cell r="D148">
            <v>11.3032</v>
          </cell>
        </row>
        <row r="149">
          <cell r="B149">
            <v>86.09</v>
          </cell>
          <cell r="D149">
            <v>11.3032</v>
          </cell>
        </row>
        <row r="150">
          <cell r="B150">
            <v>86.15</v>
          </cell>
          <cell r="D150">
            <v>11.3032</v>
          </cell>
        </row>
        <row r="151">
          <cell r="B151">
            <v>86.22</v>
          </cell>
          <cell r="D151">
            <v>11.3032</v>
          </cell>
        </row>
        <row r="152">
          <cell r="B152">
            <v>86.31</v>
          </cell>
          <cell r="D152">
            <v>11.414640000000116</v>
          </cell>
        </row>
        <row r="153">
          <cell r="B153">
            <v>86.35</v>
          </cell>
          <cell r="D153">
            <v>11.414640000000116</v>
          </cell>
        </row>
        <row r="154">
          <cell r="B154">
            <v>86.41</v>
          </cell>
          <cell r="D154">
            <v>11.414640000000116</v>
          </cell>
        </row>
        <row r="155">
          <cell r="B155">
            <v>86.42</v>
          </cell>
          <cell r="D155">
            <v>11.414640000000116</v>
          </cell>
        </row>
        <row r="156">
          <cell r="B156">
            <v>86.49</v>
          </cell>
          <cell r="D156">
            <v>11.414640000000116</v>
          </cell>
        </row>
        <row r="157">
          <cell r="B157">
            <v>86.55</v>
          </cell>
          <cell r="D157">
            <v>11.414640000000116</v>
          </cell>
        </row>
        <row r="158">
          <cell r="B158">
            <v>86.58</v>
          </cell>
          <cell r="D158">
            <v>11.414640000000116</v>
          </cell>
        </row>
        <row r="159">
          <cell r="B159">
            <v>86.62</v>
          </cell>
          <cell r="D159">
            <v>11.414640000000116</v>
          </cell>
        </row>
        <row r="160">
          <cell r="B160">
            <v>86.65</v>
          </cell>
          <cell r="D160">
            <v>11.462400000000001</v>
          </cell>
        </row>
        <row r="161">
          <cell r="B161">
            <v>86.68</v>
          </cell>
          <cell r="D161">
            <v>11.462400000000001</v>
          </cell>
        </row>
        <row r="162">
          <cell r="B162">
            <v>86.72</v>
          </cell>
          <cell r="D162">
            <v>11.462400000000001</v>
          </cell>
        </row>
        <row r="163">
          <cell r="B163">
            <v>86.76</v>
          </cell>
          <cell r="D163">
            <v>11.510159999999885</v>
          </cell>
        </row>
        <row r="164">
          <cell r="B164">
            <v>86.85</v>
          </cell>
          <cell r="D164">
            <v>11.510159999999885</v>
          </cell>
        </row>
        <row r="165">
          <cell r="B165">
            <v>86.89</v>
          </cell>
          <cell r="D165">
            <v>11.510159999999885</v>
          </cell>
        </row>
        <row r="166">
          <cell r="B166">
            <v>86.9</v>
          </cell>
          <cell r="D166">
            <v>11.510159999999885</v>
          </cell>
        </row>
        <row r="167">
          <cell r="B167">
            <v>87.02</v>
          </cell>
          <cell r="D167">
            <v>11.510159999999885</v>
          </cell>
        </row>
        <row r="168">
          <cell r="B168">
            <v>87.02</v>
          </cell>
          <cell r="D168">
            <v>11.621600000000001</v>
          </cell>
        </row>
        <row r="169">
          <cell r="B169">
            <v>87.06</v>
          </cell>
          <cell r="D169">
            <v>11.621600000000001</v>
          </cell>
        </row>
        <row r="170">
          <cell r="B170">
            <v>87.08</v>
          </cell>
          <cell r="D170">
            <v>11.621600000000001</v>
          </cell>
        </row>
        <row r="171">
          <cell r="B171">
            <v>87.16</v>
          </cell>
          <cell r="D171">
            <v>11.621600000000001</v>
          </cell>
        </row>
        <row r="172">
          <cell r="B172">
            <v>87.17</v>
          </cell>
          <cell r="D172">
            <v>11.637520000000059</v>
          </cell>
        </row>
        <row r="173">
          <cell r="B173">
            <v>87.2</v>
          </cell>
          <cell r="D173">
            <v>11.637520000000059</v>
          </cell>
        </row>
        <row r="174">
          <cell r="B174">
            <v>87.2</v>
          </cell>
          <cell r="D174">
            <v>11.637520000000059</v>
          </cell>
        </row>
        <row r="175">
          <cell r="B175">
            <v>87.24</v>
          </cell>
          <cell r="D175">
            <v>11.637520000000059</v>
          </cell>
        </row>
        <row r="176">
          <cell r="B176">
            <v>87.24</v>
          </cell>
          <cell r="D176">
            <v>11.748959999999885</v>
          </cell>
        </row>
        <row r="177">
          <cell r="B177">
            <v>87.26</v>
          </cell>
          <cell r="D177">
            <v>11.748959999999885</v>
          </cell>
        </row>
        <row r="178">
          <cell r="B178">
            <v>87.37</v>
          </cell>
          <cell r="D178">
            <v>11.748959999999885</v>
          </cell>
        </row>
        <row r="179">
          <cell r="B179">
            <v>87.38</v>
          </cell>
          <cell r="D179">
            <v>11.748959999999885</v>
          </cell>
        </row>
        <row r="180">
          <cell r="B180">
            <v>87.43</v>
          </cell>
          <cell r="D180">
            <v>11.748959999999885</v>
          </cell>
        </row>
        <row r="181">
          <cell r="B181">
            <v>87.54</v>
          </cell>
          <cell r="D181">
            <v>11.780800000000001</v>
          </cell>
        </row>
        <row r="182">
          <cell r="B182">
            <v>87.56</v>
          </cell>
          <cell r="D182">
            <v>11.780800000000001</v>
          </cell>
        </row>
        <row r="183">
          <cell r="B183">
            <v>87.57</v>
          </cell>
          <cell r="D183">
            <v>11.780800000000001</v>
          </cell>
        </row>
        <row r="184">
          <cell r="B184">
            <v>87.57</v>
          </cell>
          <cell r="D184">
            <v>11.780800000000001</v>
          </cell>
        </row>
        <row r="185">
          <cell r="B185">
            <v>87.57</v>
          </cell>
          <cell r="D185">
            <v>11.780800000000001</v>
          </cell>
        </row>
        <row r="186">
          <cell r="B186">
            <v>87.58</v>
          </cell>
          <cell r="D186">
            <v>11.780800000000001</v>
          </cell>
        </row>
        <row r="187">
          <cell r="B187">
            <v>87.6</v>
          </cell>
          <cell r="D187">
            <v>11.780800000000001</v>
          </cell>
        </row>
        <row r="188">
          <cell r="B188">
            <v>87.6</v>
          </cell>
          <cell r="D188">
            <v>11.780800000000001</v>
          </cell>
        </row>
        <row r="189">
          <cell r="B189">
            <v>87.71</v>
          </cell>
          <cell r="D189">
            <v>11.780800000000001</v>
          </cell>
        </row>
        <row r="190">
          <cell r="B190">
            <v>87.71</v>
          </cell>
          <cell r="D190">
            <v>11.780800000000001</v>
          </cell>
        </row>
        <row r="191">
          <cell r="B191">
            <v>87.71</v>
          </cell>
          <cell r="D191">
            <v>11.844479999999942</v>
          </cell>
        </row>
        <row r="192">
          <cell r="B192">
            <v>87.75</v>
          </cell>
          <cell r="D192">
            <v>11.844479999999942</v>
          </cell>
        </row>
        <row r="193">
          <cell r="B193">
            <v>87.77</v>
          </cell>
          <cell r="D193">
            <v>11.844479999999942</v>
          </cell>
        </row>
        <row r="194">
          <cell r="B194">
            <v>87.79</v>
          </cell>
          <cell r="D194">
            <v>11.940000000000001</v>
          </cell>
        </row>
        <row r="195">
          <cell r="B195">
            <v>87.79</v>
          </cell>
          <cell r="D195">
            <v>11.940000000000001</v>
          </cell>
        </row>
        <row r="196">
          <cell r="B196">
            <v>87.79</v>
          </cell>
          <cell r="D196">
            <v>11.940000000000001</v>
          </cell>
        </row>
        <row r="197">
          <cell r="B197">
            <v>87.81</v>
          </cell>
          <cell r="D197">
            <v>11.940000000000001</v>
          </cell>
        </row>
        <row r="198">
          <cell r="B198">
            <v>87.81</v>
          </cell>
          <cell r="D198">
            <v>11.940000000000001</v>
          </cell>
        </row>
        <row r="199">
          <cell r="B199">
            <v>87.82</v>
          </cell>
          <cell r="D199">
            <v>11.940000000000001</v>
          </cell>
        </row>
        <row r="200">
          <cell r="B200">
            <v>87.86</v>
          </cell>
          <cell r="D200">
            <v>11.940000000000001</v>
          </cell>
        </row>
        <row r="201">
          <cell r="B201">
            <v>87.86</v>
          </cell>
          <cell r="D201">
            <v>11.971840000000116</v>
          </cell>
        </row>
        <row r="202">
          <cell r="B202">
            <v>90.16</v>
          </cell>
          <cell r="D202">
            <v>58.999520000000061</v>
          </cell>
        </row>
        <row r="203">
          <cell r="B203">
            <v>90.22</v>
          </cell>
          <cell r="D203">
            <v>76.527440000000126</v>
          </cell>
        </row>
        <row r="204">
          <cell r="B204">
            <v>90.28</v>
          </cell>
          <cell r="D204">
            <v>81.59</v>
          </cell>
        </row>
      </sheetData>
      <sheetData sheetId="12">
        <row r="19">
          <cell r="B19">
            <v>68.53</v>
          </cell>
          <cell r="D19">
            <v>64.189840000000117</v>
          </cell>
        </row>
        <row r="20">
          <cell r="B20">
            <v>68.66</v>
          </cell>
          <cell r="D20">
            <v>98.041840000000121</v>
          </cell>
        </row>
        <row r="21">
          <cell r="B21">
            <v>68.83</v>
          </cell>
          <cell r="D21">
            <v>154.86484000000013</v>
          </cell>
        </row>
        <row r="22">
          <cell r="B22">
            <v>68.87</v>
          </cell>
          <cell r="D22">
            <v>189.23267999999996</v>
          </cell>
        </row>
        <row r="23">
          <cell r="B23">
            <v>69.06</v>
          </cell>
          <cell r="D23">
            <v>201.33880000000002</v>
          </cell>
        </row>
        <row r="24">
          <cell r="B24">
            <v>69.83</v>
          </cell>
          <cell r="D24">
            <v>201.82240000000002</v>
          </cell>
        </row>
        <row r="25">
          <cell r="B25">
            <v>70.23</v>
          </cell>
          <cell r="D25">
            <v>202.1448</v>
          </cell>
        </row>
        <row r="26">
          <cell r="B26">
            <v>70.37</v>
          </cell>
          <cell r="D26">
            <v>202.6284</v>
          </cell>
        </row>
        <row r="27">
          <cell r="B27">
            <v>70.78</v>
          </cell>
          <cell r="D27">
            <v>202.78960000000001</v>
          </cell>
        </row>
        <row r="28">
          <cell r="B28">
            <v>70.8</v>
          </cell>
          <cell r="D28">
            <v>204.67563999999999</v>
          </cell>
        </row>
        <row r="29">
          <cell r="B29">
            <v>70.819999999999993</v>
          </cell>
          <cell r="D29">
            <v>205.53</v>
          </cell>
        </row>
        <row r="30">
          <cell r="B30">
            <v>71.150000000000006</v>
          </cell>
          <cell r="D30">
            <v>205.53</v>
          </cell>
        </row>
        <row r="31">
          <cell r="B31">
            <v>71.209999999999994</v>
          </cell>
          <cell r="D31">
            <v>205.85240000000002</v>
          </cell>
        </row>
        <row r="32">
          <cell r="B32">
            <v>71.650000000000006</v>
          </cell>
          <cell r="D32">
            <v>206.49720000000002</v>
          </cell>
        </row>
        <row r="33">
          <cell r="B33">
            <v>71.650000000000006</v>
          </cell>
          <cell r="D33">
            <v>207.19036000000006</v>
          </cell>
        </row>
        <row r="34">
          <cell r="B34">
            <v>72.150000000000006</v>
          </cell>
          <cell r="D34">
            <v>207.62560000000002</v>
          </cell>
        </row>
        <row r="35">
          <cell r="B35">
            <v>72.48</v>
          </cell>
          <cell r="D35">
            <v>207.67396000000005</v>
          </cell>
        </row>
        <row r="36">
          <cell r="B36">
            <v>72.58</v>
          </cell>
          <cell r="D36">
            <v>207.7868</v>
          </cell>
        </row>
        <row r="37">
          <cell r="B37">
            <v>72.63</v>
          </cell>
          <cell r="D37">
            <v>207.96412000000007</v>
          </cell>
        </row>
        <row r="38">
          <cell r="B38">
            <v>72.87</v>
          </cell>
          <cell r="D38">
            <v>208.06083999999998</v>
          </cell>
        </row>
        <row r="39">
          <cell r="B39">
            <v>73.37</v>
          </cell>
          <cell r="D39">
            <v>208.59280000000001</v>
          </cell>
        </row>
        <row r="40">
          <cell r="B40">
            <v>73.67</v>
          </cell>
          <cell r="D40">
            <v>208.75400000000002</v>
          </cell>
        </row>
        <row r="41">
          <cell r="B41">
            <v>74.05</v>
          </cell>
          <cell r="D41">
            <v>209.07640000000001</v>
          </cell>
        </row>
        <row r="42">
          <cell r="B42">
            <v>74.709999999999994</v>
          </cell>
          <cell r="D42">
            <v>209.75343999999998</v>
          </cell>
        </row>
        <row r="43">
          <cell r="B43">
            <v>74.91</v>
          </cell>
          <cell r="D43">
            <v>209.88240000000002</v>
          </cell>
        </row>
        <row r="44">
          <cell r="B44">
            <v>74.989999999999995</v>
          </cell>
          <cell r="D44">
            <v>210.04360000000003</v>
          </cell>
        </row>
        <row r="45">
          <cell r="B45">
            <v>74.989999999999995</v>
          </cell>
          <cell r="D45">
            <v>210.60780000000003</v>
          </cell>
        </row>
        <row r="46">
          <cell r="B46">
            <v>75.03</v>
          </cell>
          <cell r="D46">
            <v>210.60780000000003</v>
          </cell>
        </row>
        <row r="47">
          <cell r="B47">
            <v>75.05</v>
          </cell>
          <cell r="D47">
            <v>210.6884</v>
          </cell>
        </row>
        <row r="48">
          <cell r="B48">
            <v>75.42</v>
          </cell>
          <cell r="D48">
            <v>211.01080000000002</v>
          </cell>
        </row>
        <row r="49">
          <cell r="B49">
            <v>75.44</v>
          </cell>
          <cell r="D49">
            <v>211.76843999999997</v>
          </cell>
        </row>
        <row r="50">
          <cell r="B50">
            <v>75.58</v>
          </cell>
          <cell r="D50">
            <v>212.63892000000007</v>
          </cell>
        </row>
        <row r="51">
          <cell r="B51">
            <v>75.81</v>
          </cell>
          <cell r="D51">
            <v>212.9452</v>
          </cell>
        </row>
        <row r="52">
          <cell r="B52">
            <v>75.88</v>
          </cell>
          <cell r="D52">
            <v>213.12252000000007</v>
          </cell>
        </row>
        <row r="53">
          <cell r="B53">
            <v>76.040000000000006</v>
          </cell>
          <cell r="D53">
            <v>214.28316000000004</v>
          </cell>
        </row>
        <row r="54">
          <cell r="B54">
            <v>76.430000000000007</v>
          </cell>
          <cell r="D54">
            <v>214.39600000000002</v>
          </cell>
        </row>
        <row r="55">
          <cell r="B55">
            <v>76.650000000000006</v>
          </cell>
          <cell r="D55">
            <v>214.55720000000002</v>
          </cell>
        </row>
        <row r="56">
          <cell r="B56">
            <v>76.680000000000007</v>
          </cell>
          <cell r="D56">
            <v>214.57332000000008</v>
          </cell>
        </row>
        <row r="57">
          <cell r="B57">
            <v>76.75</v>
          </cell>
          <cell r="D57">
            <v>215.20200000000003</v>
          </cell>
        </row>
        <row r="58">
          <cell r="B58">
            <v>76.86</v>
          </cell>
          <cell r="D58">
            <v>215.63723999999999</v>
          </cell>
        </row>
        <row r="59">
          <cell r="B59">
            <v>77.03</v>
          </cell>
          <cell r="D59">
            <v>215.68560000000002</v>
          </cell>
        </row>
        <row r="60">
          <cell r="B60">
            <v>77.2</v>
          </cell>
          <cell r="D60">
            <v>216.02412000000007</v>
          </cell>
        </row>
        <row r="61">
          <cell r="B61">
            <v>77.27</v>
          </cell>
          <cell r="D61">
            <v>216.21756000000005</v>
          </cell>
        </row>
        <row r="62">
          <cell r="B62">
            <v>77.42</v>
          </cell>
          <cell r="D62">
            <v>216.21756000000005</v>
          </cell>
        </row>
        <row r="63">
          <cell r="B63">
            <v>77.56</v>
          </cell>
          <cell r="D63">
            <v>217.28147999999996</v>
          </cell>
        </row>
        <row r="64">
          <cell r="B64">
            <v>77.760000000000005</v>
          </cell>
          <cell r="D64">
            <v>217.28147999999996</v>
          </cell>
        </row>
        <row r="65">
          <cell r="B65">
            <v>77.8</v>
          </cell>
          <cell r="D65">
            <v>217.86180000000002</v>
          </cell>
        </row>
        <row r="66">
          <cell r="B66">
            <v>78.489999999999995</v>
          </cell>
          <cell r="D66">
            <v>218.1036</v>
          </cell>
        </row>
        <row r="67">
          <cell r="B67">
            <v>78.8</v>
          </cell>
          <cell r="D67">
            <v>218.42600000000002</v>
          </cell>
        </row>
        <row r="68">
          <cell r="B68">
            <v>78.81</v>
          </cell>
          <cell r="D68">
            <v>218.58720000000002</v>
          </cell>
        </row>
        <row r="69">
          <cell r="B69">
            <v>78.88</v>
          </cell>
          <cell r="D69">
            <v>218.7484</v>
          </cell>
        </row>
        <row r="70">
          <cell r="B70">
            <v>78.930000000000007</v>
          </cell>
          <cell r="D70">
            <v>218.90960000000001</v>
          </cell>
        </row>
        <row r="71">
          <cell r="B71">
            <v>79.12</v>
          </cell>
          <cell r="D71">
            <v>218.90960000000001</v>
          </cell>
        </row>
        <row r="72">
          <cell r="B72">
            <v>79.14</v>
          </cell>
          <cell r="D72">
            <v>218.90960000000001</v>
          </cell>
        </row>
        <row r="73">
          <cell r="B73">
            <v>79.2</v>
          </cell>
          <cell r="D73">
            <v>219.07080000000002</v>
          </cell>
        </row>
        <row r="74">
          <cell r="B74">
            <v>79.42</v>
          </cell>
          <cell r="D74">
            <v>219.07080000000002</v>
          </cell>
        </row>
        <row r="75">
          <cell r="B75">
            <v>79.48</v>
          </cell>
          <cell r="D75">
            <v>219.21587999999994</v>
          </cell>
        </row>
        <row r="76">
          <cell r="B76">
            <v>79.61</v>
          </cell>
          <cell r="D76">
            <v>219.23200000000003</v>
          </cell>
        </row>
        <row r="77">
          <cell r="B77">
            <v>79.89</v>
          </cell>
          <cell r="D77">
            <v>219.39320000000001</v>
          </cell>
        </row>
        <row r="78">
          <cell r="B78">
            <v>79.89</v>
          </cell>
          <cell r="D78">
            <v>219.45767999999995</v>
          </cell>
        </row>
        <row r="79">
          <cell r="B79">
            <v>79.92</v>
          </cell>
          <cell r="D79">
            <v>219.55440000000002</v>
          </cell>
        </row>
        <row r="80">
          <cell r="B80">
            <v>80.040000000000006</v>
          </cell>
          <cell r="D80">
            <v>219.89292000000006</v>
          </cell>
        </row>
        <row r="81">
          <cell r="B81">
            <v>80.099999999999994</v>
          </cell>
          <cell r="D81">
            <v>220.52160000000001</v>
          </cell>
        </row>
        <row r="82">
          <cell r="B82">
            <v>80.12</v>
          </cell>
          <cell r="D82">
            <v>221.03743999999998</v>
          </cell>
        </row>
        <row r="83">
          <cell r="B83">
            <v>80.23</v>
          </cell>
          <cell r="D83">
            <v>221.15027999999995</v>
          </cell>
        </row>
        <row r="84">
          <cell r="B84">
            <v>80.260000000000005</v>
          </cell>
          <cell r="D84">
            <v>221.32760000000002</v>
          </cell>
        </row>
        <row r="85">
          <cell r="B85">
            <v>80.260000000000005</v>
          </cell>
          <cell r="D85">
            <v>221.63387999999995</v>
          </cell>
        </row>
        <row r="86">
          <cell r="B86">
            <v>80.319999999999993</v>
          </cell>
          <cell r="D86">
            <v>222.00463999999999</v>
          </cell>
        </row>
        <row r="87">
          <cell r="B87">
            <v>80.33</v>
          </cell>
          <cell r="D87">
            <v>222.50436000000005</v>
          </cell>
        </row>
        <row r="88">
          <cell r="B88">
            <v>80.45</v>
          </cell>
          <cell r="D88">
            <v>222.68167999999994</v>
          </cell>
        </row>
        <row r="89">
          <cell r="B89">
            <v>80.47</v>
          </cell>
          <cell r="D89">
            <v>222.68167999999994</v>
          </cell>
        </row>
        <row r="90">
          <cell r="B90">
            <v>80.58</v>
          </cell>
          <cell r="D90">
            <v>222.7784</v>
          </cell>
        </row>
        <row r="91">
          <cell r="B91">
            <v>80.59</v>
          </cell>
          <cell r="D91">
            <v>222.87512000000007</v>
          </cell>
        </row>
        <row r="92">
          <cell r="B92">
            <v>80.69</v>
          </cell>
          <cell r="D92">
            <v>222.97183999999999</v>
          </cell>
        </row>
        <row r="93">
          <cell r="B93">
            <v>80.75</v>
          </cell>
          <cell r="D93">
            <v>223.14916000000005</v>
          </cell>
        </row>
        <row r="94">
          <cell r="B94">
            <v>80.78</v>
          </cell>
          <cell r="D94">
            <v>223.3426</v>
          </cell>
        </row>
        <row r="95">
          <cell r="B95">
            <v>80.78</v>
          </cell>
          <cell r="D95">
            <v>223.64887999999996</v>
          </cell>
        </row>
        <row r="96">
          <cell r="B96">
            <v>80.8</v>
          </cell>
          <cell r="D96">
            <v>223.72947999999997</v>
          </cell>
        </row>
        <row r="97">
          <cell r="B97">
            <v>80.83</v>
          </cell>
          <cell r="D97">
            <v>223.92292000000006</v>
          </cell>
        </row>
        <row r="98">
          <cell r="B98">
            <v>80.89</v>
          </cell>
          <cell r="D98">
            <v>224.11636000000004</v>
          </cell>
        </row>
        <row r="99">
          <cell r="B99">
            <v>80.92</v>
          </cell>
          <cell r="D99">
            <v>224.21307999999996</v>
          </cell>
        </row>
        <row r="100">
          <cell r="B100">
            <v>80.95</v>
          </cell>
          <cell r="D100">
            <v>224.22920000000002</v>
          </cell>
        </row>
        <row r="101">
          <cell r="B101">
            <v>81.010000000000005</v>
          </cell>
          <cell r="D101">
            <v>224.71280000000002</v>
          </cell>
        </row>
        <row r="102">
          <cell r="B102">
            <v>81.11</v>
          </cell>
          <cell r="D102">
            <v>225.0352</v>
          </cell>
        </row>
        <row r="103">
          <cell r="B103">
            <v>81.209999999999994</v>
          </cell>
          <cell r="D103">
            <v>225.16416000000004</v>
          </cell>
        </row>
        <row r="104">
          <cell r="B104">
            <v>81.400000000000006</v>
          </cell>
          <cell r="D104">
            <v>225.19640000000001</v>
          </cell>
        </row>
        <row r="105">
          <cell r="B105">
            <v>81.41</v>
          </cell>
          <cell r="D105">
            <v>225.35760000000002</v>
          </cell>
        </row>
        <row r="106">
          <cell r="B106">
            <v>81.42</v>
          </cell>
          <cell r="D106">
            <v>225.45432000000008</v>
          </cell>
        </row>
        <row r="107">
          <cell r="B107">
            <v>81.47</v>
          </cell>
          <cell r="D107">
            <v>225.51880000000003</v>
          </cell>
        </row>
        <row r="108">
          <cell r="B108">
            <v>81.540000000000006</v>
          </cell>
          <cell r="D108">
            <v>225.55103999999997</v>
          </cell>
        </row>
        <row r="109">
          <cell r="B109">
            <v>81.569999999999993</v>
          </cell>
          <cell r="D109">
            <v>225.55103999999997</v>
          </cell>
        </row>
        <row r="110">
          <cell r="B110">
            <v>81.680000000000007</v>
          </cell>
          <cell r="D110">
            <v>225.5994</v>
          </cell>
        </row>
        <row r="111">
          <cell r="B111">
            <v>81.7</v>
          </cell>
          <cell r="D111">
            <v>226.1636</v>
          </cell>
        </row>
        <row r="112">
          <cell r="B112">
            <v>81.78</v>
          </cell>
          <cell r="D112">
            <v>226.22807999999995</v>
          </cell>
        </row>
        <row r="113">
          <cell r="B113">
            <v>81.790000000000006</v>
          </cell>
          <cell r="D113">
            <v>226.22807999999995</v>
          </cell>
        </row>
        <row r="114">
          <cell r="B114">
            <v>81.8</v>
          </cell>
          <cell r="D114">
            <v>226.32480000000001</v>
          </cell>
        </row>
        <row r="115">
          <cell r="B115">
            <v>81.92</v>
          </cell>
          <cell r="D115">
            <v>226.51823999999999</v>
          </cell>
        </row>
        <row r="116">
          <cell r="B116">
            <v>81.95</v>
          </cell>
          <cell r="D116">
            <v>226.64720000000003</v>
          </cell>
        </row>
        <row r="117">
          <cell r="B117">
            <v>81.99</v>
          </cell>
          <cell r="D117">
            <v>226.80840000000001</v>
          </cell>
        </row>
        <row r="118">
          <cell r="B118">
            <v>82.03</v>
          </cell>
          <cell r="D118">
            <v>226.96960000000001</v>
          </cell>
        </row>
        <row r="119">
          <cell r="B119">
            <v>82.11</v>
          </cell>
          <cell r="D119">
            <v>227.08243999999999</v>
          </cell>
        </row>
        <row r="120">
          <cell r="B120">
            <v>82.12</v>
          </cell>
          <cell r="D120">
            <v>227.08243999999999</v>
          </cell>
        </row>
        <row r="121">
          <cell r="B121">
            <v>82.14</v>
          </cell>
          <cell r="D121">
            <v>227.27587999999994</v>
          </cell>
        </row>
        <row r="122">
          <cell r="B122">
            <v>82.25</v>
          </cell>
          <cell r="D122">
            <v>227.37260000000001</v>
          </cell>
        </row>
        <row r="123">
          <cell r="B123">
            <v>82.42</v>
          </cell>
          <cell r="D123">
            <v>227.37260000000001</v>
          </cell>
        </row>
        <row r="124">
          <cell r="B124">
            <v>82.45</v>
          </cell>
          <cell r="D124">
            <v>227.46932000000007</v>
          </cell>
        </row>
        <row r="125">
          <cell r="B125">
            <v>82.45</v>
          </cell>
          <cell r="D125">
            <v>228.09800000000001</v>
          </cell>
        </row>
        <row r="126">
          <cell r="B126">
            <v>82.53</v>
          </cell>
          <cell r="D126">
            <v>228.25920000000002</v>
          </cell>
        </row>
        <row r="127">
          <cell r="B127">
            <v>82.64</v>
          </cell>
          <cell r="D127">
            <v>228.32367999999997</v>
          </cell>
        </row>
        <row r="128">
          <cell r="B128">
            <v>82.7</v>
          </cell>
          <cell r="D128">
            <v>228.53323999999998</v>
          </cell>
        </row>
        <row r="129">
          <cell r="B129">
            <v>82.75</v>
          </cell>
          <cell r="D129">
            <v>229.08132000000006</v>
          </cell>
        </row>
        <row r="130">
          <cell r="B130">
            <v>82.75</v>
          </cell>
          <cell r="D130">
            <v>229.17803999999998</v>
          </cell>
        </row>
        <row r="131">
          <cell r="B131">
            <v>82.89</v>
          </cell>
          <cell r="D131">
            <v>229.22640000000001</v>
          </cell>
        </row>
        <row r="132">
          <cell r="B132">
            <v>82.91</v>
          </cell>
          <cell r="D132">
            <v>229.46820000000002</v>
          </cell>
        </row>
        <row r="133">
          <cell r="B133">
            <v>82.92</v>
          </cell>
          <cell r="D133">
            <v>229.59716000000003</v>
          </cell>
        </row>
        <row r="134">
          <cell r="B134">
            <v>82.95</v>
          </cell>
          <cell r="D134">
            <v>229.59716000000003</v>
          </cell>
        </row>
        <row r="135">
          <cell r="B135">
            <v>83.09</v>
          </cell>
          <cell r="D135">
            <v>229.83896000000004</v>
          </cell>
        </row>
        <row r="136">
          <cell r="B136">
            <v>83.18</v>
          </cell>
          <cell r="D136">
            <v>230.22583999999998</v>
          </cell>
        </row>
        <row r="137">
          <cell r="B137">
            <v>83.25</v>
          </cell>
          <cell r="D137">
            <v>230.83840000000001</v>
          </cell>
        </row>
        <row r="138">
          <cell r="B138">
            <v>83.3</v>
          </cell>
          <cell r="D138">
            <v>231.17692000000008</v>
          </cell>
        </row>
        <row r="139">
          <cell r="B139">
            <v>83.4</v>
          </cell>
          <cell r="D139">
            <v>231.48320000000001</v>
          </cell>
        </row>
        <row r="140">
          <cell r="B140">
            <v>83.53</v>
          </cell>
          <cell r="D140">
            <v>231.56380000000001</v>
          </cell>
        </row>
        <row r="141">
          <cell r="B141">
            <v>83.6</v>
          </cell>
          <cell r="D141">
            <v>231.96680000000001</v>
          </cell>
        </row>
        <row r="142">
          <cell r="B142">
            <v>83.63</v>
          </cell>
          <cell r="D142">
            <v>232.41816000000006</v>
          </cell>
        </row>
        <row r="143">
          <cell r="B143">
            <v>83.64</v>
          </cell>
          <cell r="D143">
            <v>232.61160000000001</v>
          </cell>
        </row>
        <row r="144">
          <cell r="B144">
            <v>83.66</v>
          </cell>
          <cell r="D144">
            <v>232.69220000000001</v>
          </cell>
        </row>
        <row r="145">
          <cell r="B145">
            <v>83.68</v>
          </cell>
          <cell r="D145">
            <v>232.93400000000003</v>
          </cell>
        </row>
        <row r="146">
          <cell r="B146">
            <v>83.7</v>
          </cell>
          <cell r="D146">
            <v>232.98236000000006</v>
          </cell>
        </row>
        <row r="147">
          <cell r="B147">
            <v>83.71</v>
          </cell>
          <cell r="D147">
            <v>233.74</v>
          </cell>
        </row>
        <row r="148">
          <cell r="B148">
            <v>83.8</v>
          </cell>
          <cell r="D148">
            <v>234.40092000000007</v>
          </cell>
        </row>
        <row r="149">
          <cell r="B149">
            <v>84.05</v>
          </cell>
          <cell r="D149">
            <v>234.54600000000002</v>
          </cell>
        </row>
        <row r="150">
          <cell r="B150">
            <v>84.2</v>
          </cell>
          <cell r="D150">
            <v>235.19080000000002</v>
          </cell>
        </row>
        <row r="151">
          <cell r="B151">
            <v>84.3</v>
          </cell>
          <cell r="D151">
            <v>236.10963999999998</v>
          </cell>
        </row>
        <row r="152">
          <cell r="B152">
            <v>84.31</v>
          </cell>
          <cell r="D152">
            <v>236.38367999999997</v>
          </cell>
        </row>
        <row r="153">
          <cell r="B153">
            <v>84.34</v>
          </cell>
          <cell r="D153">
            <v>236.67383999999998</v>
          </cell>
        </row>
        <row r="154">
          <cell r="B154">
            <v>84.38</v>
          </cell>
          <cell r="D154">
            <v>236.80280000000002</v>
          </cell>
        </row>
        <row r="155">
          <cell r="B155">
            <v>84.42</v>
          </cell>
          <cell r="D155">
            <v>236.81892000000008</v>
          </cell>
        </row>
        <row r="156">
          <cell r="B156">
            <v>84.55</v>
          </cell>
          <cell r="D156">
            <v>237.23803999999998</v>
          </cell>
        </row>
        <row r="157">
          <cell r="B157">
            <v>84.55</v>
          </cell>
          <cell r="D157">
            <v>237.72163999999998</v>
          </cell>
        </row>
        <row r="158">
          <cell r="B158">
            <v>84.61</v>
          </cell>
          <cell r="D158">
            <v>238.25360000000001</v>
          </cell>
        </row>
        <row r="159">
          <cell r="B159">
            <v>84.61</v>
          </cell>
          <cell r="D159">
            <v>238.49540000000002</v>
          </cell>
        </row>
        <row r="160">
          <cell r="B160">
            <v>84.66</v>
          </cell>
          <cell r="D160">
            <v>239.97843999999998</v>
          </cell>
        </row>
        <row r="161">
          <cell r="B161">
            <v>84.75</v>
          </cell>
          <cell r="D161">
            <v>240.34920000000002</v>
          </cell>
        </row>
        <row r="162">
          <cell r="B162">
            <v>84.78</v>
          </cell>
          <cell r="D162">
            <v>240.34920000000002</v>
          </cell>
        </row>
        <row r="163">
          <cell r="B163">
            <v>84.81</v>
          </cell>
          <cell r="D163">
            <v>240.63936000000004</v>
          </cell>
        </row>
        <row r="164">
          <cell r="B164">
            <v>84.87</v>
          </cell>
          <cell r="D164">
            <v>240.71996000000004</v>
          </cell>
        </row>
        <row r="165">
          <cell r="B165">
            <v>84.93</v>
          </cell>
          <cell r="D165">
            <v>241.28416000000004</v>
          </cell>
        </row>
        <row r="166">
          <cell r="B166">
            <v>84.94</v>
          </cell>
          <cell r="D166">
            <v>241.44536000000005</v>
          </cell>
        </row>
        <row r="167">
          <cell r="B167">
            <v>84.94</v>
          </cell>
          <cell r="D167">
            <v>241.65492000000006</v>
          </cell>
        </row>
        <row r="168">
          <cell r="B168">
            <v>84.96</v>
          </cell>
          <cell r="D168">
            <v>242.33196000000004</v>
          </cell>
        </row>
        <row r="169">
          <cell r="B169">
            <v>85.05</v>
          </cell>
          <cell r="D169">
            <v>243.15407999999996</v>
          </cell>
        </row>
        <row r="170">
          <cell r="B170">
            <v>85.18</v>
          </cell>
          <cell r="D170">
            <v>243.15407999999996</v>
          </cell>
        </row>
        <row r="171">
          <cell r="B171">
            <v>85.22</v>
          </cell>
          <cell r="D171">
            <v>243.15407999999996</v>
          </cell>
        </row>
        <row r="172">
          <cell r="B172">
            <v>85.23</v>
          </cell>
          <cell r="D172">
            <v>243.63767999999996</v>
          </cell>
        </row>
        <row r="173">
          <cell r="B173">
            <v>85.25</v>
          </cell>
          <cell r="D173">
            <v>243.71827999999996</v>
          </cell>
        </row>
        <row r="174">
          <cell r="B174">
            <v>85.3</v>
          </cell>
          <cell r="D174">
            <v>243.83112000000008</v>
          </cell>
        </row>
        <row r="175">
          <cell r="B175">
            <v>85.36</v>
          </cell>
          <cell r="D175">
            <v>244.05680000000001</v>
          </cell>
        </row>
        <row r="176">
          <cell r="B176">
            <v>85.45</v>
          </cell>
          <cell r="D176">
            <v>244.37920000000003</v>
          </cell>
        </row>
        <row r="177">
          <cell r="B177">
            <v>85.47</v>
          </cell>
          <cell r="D177">
            <v>244.47592000000009</v>
          </cell>
        </row>
        <row r="178">
          <cell r="B178">
            <v>85.54</v>
          </cell>
          <cell r="D178">
            <v>244.94340000000003</v>
          </cell>
        </row>
        <row r="179">
          <cell r="B179">
            <v>85.54</v>
          </cell>
          <cell r="D179">
            <v>245.13683999999998</v>
          </cell>
        </row>
        <row r="180">
          <cell r="B180">
            <v>85.59</v>
          </cell>
          <cell r="D180">
            <v>245.34640000000002</v>
          </cell>
        </row>
        <row r="181">
          <cell r="B181">
            <v>85.59</v>
          </cell>
          <cell r="D181">
            <v>246.24912000000006</v>
          </cell>
        </row>
        <row r="182">
          <cell r="B182">
            <v>85.67</v>
          </cell>
          <cell r="D182">
            <v>246.71660000000003</v>
          </cell>
        </row>
        <row r="183">
          <cell r="B183">
            <v>85.69</v>
          </cell>
          <cell r="D183">
            <v>246.81332000000006</v>
          </cell>
        </row>
        <row r="184">
          <cell r="B184">
            <v>85.85</v>
          </cell>
          <cell r="D184">
            <v>246.91003999999998</v>
          </cell>
        </row>
        <row r="185">
          <cell r="B185">
            <v>85.86</v>
          </cell>
          <cell r="D185">
            <v>246.91003999999998</v>
          </cell>
        </row>
        <row r="186">
          <cell r="B186">
            <v>86</v>
          </cell>
          <cell r="D186">
            <v>246.91003999999998</v>
          </cell>
        </row>
        <row r="187">
          <cell r="B187">
            <v>86.09</v>
          </cell>
          <cell r="D187">
            <v>247.10347999999996</v>
          </cell>
        </row>
        <row r="188">
          <cell r="B188">
            <v>86.15</v>
          </cell>
          <cell r="D188">
            <v>247.18407999999997</v>
          </cell>
        </row>
        <row r="189">
          <cell r="B189">
            <v>86.22</v>
          </cell>
          <cell r="D189">
            <v>247.28080000000003</v>
          </cell>
        </row>
        <row r="190">
          <cell r="B190">
            <v>86.31</v>
          </cell>
          <cell r="D190">
            <v>247.37752000000006</v>
          </cell>
        </row>
        <row r="191">
          <cell r="B191">
            <v>86.35</v>
          </cell>
          <cell r="D191">
            <v>247.37752000000006</v>
          </cell>
        </row>
        <row r="192">
          <cell r="B192">
            <v>86.41</v>
          </cell>
          <cell r="D192">
            <v>247.47423999999998</v>
          </cell>
        </row>
        <row r="193">
          <cell r="B193">
            <v>86.42</v>
          </cell>
          <cell r="D193">
            <v>247.49036000000004</v>
          </cell>
        </row>
        <row r="194">
          <cell r="B194">
            <v>86.49</v>
          </cell>
          <cell r="D194">
            <v>247.84500000000003</v>
          </cell>
        </row>
        <row r="195">
          <cell r="B195">
            <v>86.55</v>
          </cell>
          <cell r="D195">
            <v>247.84500000000003</v>
          </cell>
        </row>
        <row r="196">
          <cell r="B196">
            <v>86.58</v>
          </cell>
          <cell r="D196">
            <v>248.08680000000001</v>
          </cell>
        </row>
        <row r="197">
          <cell r="B197">
            <v>86.62</v>
          </cell>
          <cell r="D197">
            <v>248.11903999999998</v>
          </cell>
        </row>
        <row r="198">
          <cell r="B198">
            <v>86.65</v>
          </cell>
          <cell r="D198">
            <v>248.40920000000003</v>
          </cell>
        </row>
        <row r="199">
          <cell r="B199">
            <v>86.68</v>
          </cell>
          <cell r="D199">
            <v>248.4898</v>
          </cell>
        </row>
        <row r="200">
          <cell r="B200">
            <v>86.72</v>
          </cell>
          <cell r="D200">
            <v>248.73160000000001</v>
          </cell>
        </row>
        <row r="201">
          <cell r="B201">
            <v>86.76</v>
          </cell>
          <cell r="D201">
            <v>249.23132000000007</v>
          </cell>
        </row>
        <row r="202">
          <cell r="B202">
            <v>86.85</v>
          </cell>
          <cell r="D202">
            <v>249.53760000000003</v>
          </cell>
        </row>
        <row r="203">
          <cell r="B203">
            <v>86.89</v>
          </cell>
          <cell r="D203">
            <v>249.60207999999994</v>
          </cell>
        </row>
        <row r="204">
          <cell r="B204">
            <v>86.9</v>
          </cell>
          <cell r="D204">
            <v>249.66656000000003</v>
          </cell>
        </row>
        <row r="205">
          <cell r="B205">
            <v>87.02</v>
          </cell>
          <cell r="D205">
            <v>250.02120000000002</v>
          </cell>
        </row>
        <row r="206">
          <cell r="B206">
            <v>87.02</v>
          </cell>
          <cell r="D206">
            <v>250.16627999999994</v>
          </cell>
        </row>
        <row r="207">
          <cell r="B207">
            <v>87.06</v>
          </cell>
          <cell r="D207">
            <v>250.16627999999994</v>
          </cell>
        </row>
        <row r="208">
          <cell r="B208">
            <v>87.08</v>
          </cell>
          <cell r="D208">
            <v>250.27912000000006</v>
          </cell>
        </row>
        <row r="209">
          <cell r="B209">
            <v>87.16</v>
          </cell>
          <cell r="D209">
            <v>250.71436000000006</v>
          </cell>
        </row>
        <row r="210">
          <cell r="B210">
            <v>87.17</v>
          </cell>
          <cell r="D210">
            <v>250.74660000000003</v>
          </cell>
        </row>
        <row r="211">
          <cell r="B211">
            <v>87.2</v>
          </cell>
          <cell r="D211">
            <v>251.63320000000002</v>
          </cell>
        </row>
        <row r="212">
          <cell r="B212">
            <v>87.2</v>
          </cell>
          <cell r="D212">
            <v>251.79440000000002</v>
          </cell>
        </row>
        <row r="213">
          <cell r="B213">
            <v>87.24</v>
          </cell>
          <cell r="D213">
            <v>252.11680000000001</v>
          </cell>
        </row>
        <row r="214">
          <cell r="B214">
            <v>87.24</v>
          </cell>
          <cell r="D214">
            <v>252.39084</v>
          </cell>
        </row>
        <row r="215">
          <cell r="B215">
            <v>87.26</v>
          </cell>
          <cell r="D215">
            <v>252.43920000000003</v>
          </cell>
        </row>
        <row r="216">
          <cell r="B216">
            <v>87.37</v>
          </cell>
          <cell r="D216">
            <v>253.56760000000003</v>
          </cell>
        </row>
        <row r="217">
          <cell r="B217">
            <v>87.38</v>
          </cell>
          <cell r="D217">
            <v>253.77716000000004</v>
          </cell>
        </row>
        <row r="218">
          <cell r="B218">
            <v>87.43</v>
          </cell>
          <cell r="D218">
            <v>253.87387999999996</v>
          </cell>
        </row>
        <row r="219">
          <cell r="B219">
            <v>87.54</v>
          </cell>
          <cell r="D219">
            <v>254.14792000000008</v>
          </cell>
        </row>
        <row r="220">
          <cell r="B220">
            <v>87.56</v>
          </cell>
          <cell r="D220">
            <v>254.2124</v>
          </cell>
        </row>
        <row r="221">
          <cell r="B221">
            <v>87.57</v>
          </cell>
          <cell r="D221">
            <v>254.42196000000004</v>
          </cell>
        </row>
        <row r="222">
          <cell r="B222">
            <v>87.57</v>
          </cell>
          <cell r="D222">
            <v>254.42196000000004</v>
          </cell>
        </row>
        <row r="223">
          <cell r="B223">
            <v>87.57</v>
          </cell>
          <cell r="D223">
            <v>254.88943999999998</v>
          </cell>
        </row>
        <row r="224">
          <cell r="B224">
            <v>87.58</v>
          </cell>
          <cell r="D224">
            <v>255.08287999999996</v>
          </cell>
        </row>
        <row r="225">
          <cell r="B225">
            <v>87.6</v>
          </cell>
          <cell r="D225">
            <v>255.16347999999996</v>
          </cell>
        </row>
        <row r="226">
          <cell r="B226">
            <v>87.6</v>
          </cell>
          <cell r="D226">
            <v>255.16347999999996</v>
          </cell>
        </row>
        <row r="227">
          <cell r="B227">
            <v>87.71</v>
          </cell>
          <cell r="D227">
            <v>255.16347999999996</v>
          </cell>
        </row>
        <row r="228">
          <cell r="B228">
            <v>87.71</v>
          </cell>
          <cell r="D228">
            <v>255.3408</v>
          </cell>
        </row>
        <row r="229">
          <cell r="B229">
            <v>87.71</v>
          </cell>
          <cell r="D229">
            <v>255.45363999999998</v>
          </cell>
        </row>
        <row r="230">
          <cell r="B230">
            <v>87.75</v>
          </cell>
          <cell r="D230">
            <v>255.50200000000001</v>
          </cell>
        </row>
        <row r="231">
          <cell r="B231">
            <v>87.77</v>
          </cell>
          <cell r="D231">
            <v>255.66320000000002</v>
          </cell>
        </row>
        <row r="232">
          <cell r="B232">
            <v>87.79</v>
          </cell>
          <cell r="D232">
            <v>255.66320000000002</v>
          </cell>
        </row>
        <row r="233">
          <cell r="B233">
            <v>87.79</v>
          </cell>
          <cell r="D233">
            <v>255.82440000000003</v>
          </cell>
        </row>
        <row r="234">
          <cell r="B234">
            <v>87.79</v>
          </cell>
          <cell r="D234">
            <v>255.82440000000003</v>
          </cell>
        </row>
        <row r="235">
          <cell r="B235">
            <v>87.81</v>
          </cell>
          <cell r="D235">
            <v>255.90500000000003</v>
          </cell>
        </row>
        <row r="236">
          <cell r="B236">
            <v>87.81</v>
          </cell>
          <cell r="D236">
            <v>255.98560000000001</v>
          </cell>
        </row>
        <row r="237">
          <cell r="B237">
            <v>87.82</v>
          </cell>
          <cell r="D237">
            <v>256.17903999999999</v>
          </cell>
        </row>
        <row r="238">
          <cell r="B238">
            <v>87.86</v>
          </cell>
          <cell r="D238">
            <v>256.27576000000005</v>
          </cell>
        </row>
        <row r="239">
          <cell r="B239">
            <v>87.86</v>
          </cell>
          <cell r="D239">
            <v>256.30799999999999</v>
          </cell>
        </row>
        <row r="240">
          <cell r="B240">
            <v>87.95</v>
          </cell>
          <cell r="D240">
            <v>256.30799999999999</v>
          </cell>
        </row>
        <row r="241">
          <cell r="B241">
            <v>88.13</v>
          </cell>
          <cell r="D241">
            <v>256.37247999999994</v>
          </cell>
        </row>
        <row r="242">
          <cell r="B242">
            <v>88.15</v>
          </cell>
          <cell r="D242">
            <v>256.37247999999994</v>
          </cell>
        </row>
        <row r="243">
          <cell r="B243">
            <v>88.16</v>
          </cell>
          <cell r="D243">
            <v>256.82383999999996</v>
          </cell>
        </row>
        <row r="244">
          <cell r="B244">
            <v>88.19</v>
          </cell>
          <cell r="D244">
            <v>256.92056000000002</v>
          </cell>
        </row>
        <row r="245">
          <cell r="B245">
            <v>88.22</v>
          </cell>
          <cell r="D245">
            <v>256.98503999999997</v>
          </cell>
        </row>
        <row r="246">
          <cell r="B246">
            <v>88.24</v>
          </cell>
          <cell r="D246">
            <v>257.56536000000006</v>
          </cell>
        </row>
        <row r="247">
          <cell r="B247">
            <v>88.28</v>
          </cell>
          <cell r="D247">
            <v>257.66207999999995</v>
          </cell>
        </row>
        <row r="248">
          <cell r="B248">
            <v>88.47</v>
          </cell>
          <cell r="D248">
            <v>257.75880000000001</v>
          </cell>
        </row>
        <row r="249">
          <cell r="B249">
            <v>88.47</v>
          </cell>
          <cell r="D249">
            <v>257.79104000000001</v>
          </cell>
        </row>
        <row r="250">
          <cell r="B250">
            <v>88.5</v>
          </cell>
          <cell r="D250">
            <v>258.12956000000003</v>
          </cell>
        </row>
        <row r="251">
          <cell r="B251">
            <v>88.53</v>
          </cell>
          <cell r="D251">
            <v>258.12956000000003</v>
          </cell>
        </row>
        <row r="252">
          <cell r="B252">
            <v>88.55</v>
          </cell>
          <cell r="D252">
            <v>258.30687999999998</v>
          </cell>
        </row>
        <row r="253">
          <cell r="B253">
            <v>88.67</v>
          </cell>
          <cell r="D253">
            <v>258.38747999999998</v>
          </cell>
        </row>
        <row r="254">
          <cell r="B254">
            <v>88.74</v>
          </cell>
          <cell r="D254">
            <v>258.58092000000005</v>
          </cell>
        </row>
        <row r="255">
          <cell r="B255">
            <v>88.76</v>
          </cell>
          <cell r="D255">
            <v>258.58092000000005</v>
          </cell>
        </row>
        <row r="256">
          <cell r="B256">
            <v>88.87</v>
          </cell>
          <cell r="D256">
            <v>259.12900000000002</v>
          </cell>
        </row>
        <row r="257">
          <cell r="B257">
            <v>88.87</v>
          </cell>
          <cell r="D257">
            <v>259.32243999999997</v>
          </cell>
        </row>
        <row r="258">
          <cell r="B258">
            <v>88.88</v>
          </cell>
          <cell r="D258">
            <v>259.59647999999999</v>
          </cell>
        </row>
        <row r="259">
          <cell r="B259">
            <v>88.9</v>
          </cell>
          <cell r="D259">
            <v>259.67707999999993</v>
          </cell>
        </row>
        <row r="260">
          <cell r="B260">
            <v>88.91</v>
          </cell>
          <cell r="D260">
            <v>260.24127999999996</v>
          </cell>
        </row>
        <row r="261">
          <cell r="B261">
            <v>88.98</v>
          </cell>
          <cell r="D261">
            <v>260.59592000000009</v>
          </cell>
        </row>
        <row r="262">
          <cell r="B262">
            <v>89.05</v>
          </cell>
          <cell r="D262">
            <v>260.59592000000009</v>
          </cell>
        </row>
        <row r="263">
          <cell r="B263">
            <v>89.05</v>
          </cell>
          <cell r="D263">
            <v>260.88607999999994</v>
          </cell>
        </row>
        <row r="264">
          <cell r="B264">
            <v>89.06</v>
          </cell>
          <cell r="D264">
            <v>260.88607999999994</v>
          </cell>
        </row>
        <row r="265">
          <cell r="B265">
            <v>89.1</v>
          </cell>
          <cell r="D265">
            <v>260.96667999999994</v>
          </cell>
        </row>
        <row r="266">
          <cell r="B266">
            <v>89.1</v>
          </cell>
          <cell r="D266">
            <v>260.96667999999994</v>
          </cell>
        </row>
        <row r="267">
          <cell r="B267">
            <v>89.11</v>
          </cell>
          <cell r="D267">
            <v>261.16012000000006</v>
          </cell>
        </row>
        <row r="268">
          <cell r="B268">
            <v>89.16</v>
          </cell>
          <cell r="D268">
            <v>261.19236000000006</v>
          </cell>
        </row>
        <row r="269">
          <cell r="B269">
            <v>89.16</v>
          </cell>
          <cell r="D269">
            <v>261.33744000000002</v>
          </cell>
        </row>
        <row r="270">
          <cell r="B270">
            <v>89.2</v>
          </cell>
          <cell r="D270">
            <v>261.33744000000002</v>
          </cell>
        </row>
        <row r="271">
          <cell r="B271">
            <v>89.22</v>
          </cell>
          <cell r="D271">
            <v>261.83716000000004</v>
          </cell>
        </row>
        <row r="272">
          <cell r="B272">
            <v>89.26</v>
          </cell>
          <cell r="D272">
            <v>261.98223999999999</v>
          </cell>
        </row>
        <row r="273">
          <cell r="B273">
            <v>89.27</v>
          </cell>
          <cell r="D273">
            <v>262.15956000000006</v>
          </cell>
        </row>
        <row r="274">
          <cell r="B274">
            <v>89.28</v>
          </cell>
          <cell r="D274">
            <v>262.62703999999997</v>
          </cell>
        </row>
        <row r="275">
          <cell r="B275">
            <v>89.31</v>
          </cell>
          <cell r="D275">
            <v>263.07839999999999</v>
          </cell>
        </row>
        <row r="276">
          <cell r="B276">
            <v>89.32</v>
          </cell>
          <cell r="D276">
            <v>263.54587999999995</v>
          </cell>
        </row>
        <row r="277">
          <cell r="B277">
            <v>89.32</v>
          </cell>
          <cell r="D277">
            <v>263.72320000000002</v>
          </cell>
        </row>
        <row r="278">
          <cell r="B278">
            <v>89.34</v>
          </cell>
          <cell r="D278">
            <v>263.80380000000002</v>
          </cell>
        </row>
        <row r="279">
          <cell r="B279">
            <v>89.39</v>
          </cell>
          <cell r="D279">
            <v>263.90052000000009</v>
          </cell>
        </row>
        <row r="280">
          <cell r="B280">
            <v>89.4</v>
          </cell>
          <cell r="D280">
            <v>264.07783999999998</v>
          </cell>
        </row>
        <row r="281">
          <cell r="B281">
            <v>89.42</v>
          </cell>
          <cell r="D281">
            <v>264.62592000000006</v>
          </cell>
        </row>
        <row r="282">
          <cell r="B282">
            <v>89.43</v>
          </cell>
          <cell r="D282">
            <v>264.93220000000002</v>
          </cell>
        </row>
        <row r="283">
          <cell r="B283">
            <v>89.45</v>
          </cell>
          <cell r="D283">
            <v>265.17400000000004</v>
          </cell>
        </row>
        <row r="284">
          <cell r="B284">
            <v>89.52</v>
          </cell>
          <cell r="D284">
            <v>265.20623999999998</v>
          </cell>
        </row>
        <row r="285">
          <cell r="B285">
            <v>89.6</v>
          </cell>
          <cell r="D285">
            <v>266.01223999999996</v>
          </cell>
        </row>
        <row r="286">
          <cell r="B286">
            <v>89.66</v>
          </cell>
          <cell r="D286">
            <v>266.18956000000003</v>
          </cell>
        </row>
        <row r="287">
          <cell r="B287">
            <v>89.69</v>
          </cell>
          <cell r="D287">
            <v>266.27016000000003</v>
          </cell>
        </row>
        <row r="288">
          <cell r="B288">
            <v>89.7</v>
          </cell>
          <cell r="D288">
            <v>266.28627999999998</v>
          </cell>
        </row>
        <row r="289">
          <cell r="B289">
            <v>89.74</v>
          </cell>
          <cell r="D289">
            <v>266.81824</v>
          </cell>
        </row>
        <row r="290">
          <cell r="B290">
            <v>89.78</v>
          </cell>
          <cell r="D290">
            <v>266.89884000000001</v>
          </cell>
        </row>
        <row r="291">
          <cell r="B291">
            <v>89.84</v>
          </cell>
          <cell r="D291">
            <v>267.09227999999996</v>
          </cell>
        </row>
        <row r="292">
          <cell r="B292">
            <v>89.85</v>
          </cell>
          <cell r="D292">
            <v>267.09227999999996</v>
          </cell>
        </row>
        <row r="293">
          <cell r="B293">
            <v>89.87</v>
          </cell>
          <cell r="D293">
            <v>267.55976000000004</v>
          </cell>
        </row>
        <row r="294">
          <cell r="B294">
            <v>89.88</v>
          </cell>
          <cell r="D294">
            <v>267.55976000000004</v>
          </cell>
        </row>
        <row r="295">
          <cell r="B295">
            <v>89.93</v>
          </cell>
          <cell r="D295">
            <v>267.55976000000004</v>
          </cell>
        </row>
        <row r="296">
          <cell r="B296">
            <v>89.95</v>
          </cell>
          <cell r="D296">
            <v>267.55976000000004</v>
          </cell>
        </row>
        <row r="297">
          <cell r="B297">
            <v>89.98</v>
          </cell>
          <cell r="D297">
            <v>267.73707999999993</v>
          </cell>
        </row>
        <row r="298">
          <cell r="B298">
            <v>90.08</v>
          </cell>
          <cell r="D298">
            <v>267.81767999999994</v>
          </cell>
        </row>
        <row r="299">
          <cell r="B299">
            <v>90.14</v>
          </cell>
          <cell r="D299">
            <v>267.81767999999994</v>
          </cell>
        </row>
        <row r="300">
          <cell r="B300">
            <v>90.16</v>
          </cell>
          <cell r="D300">
            <v>268.01112000000006</v>
          </cell>
        </row>
        <row r="301">
          <cell r="B301">
            <v>90.16</v>
          </cell>
          <cell r="D301">
            <v>268.01112000000006</v>
          </cell>
        </row>
        <row r="302">
          <cell r="B302">
            <v>90.22</v>
          </cell>
          <cell r="D302">
            <v>268.28516000000002</v>
          </cell>
        </row>
        <row r="303">
          <cell r="B303">
            <v>90.28</v>
          </cell>
          <cell r="D303">
            <v>268.46247999999997</v>
          </cell>
        </row>
        <row r="304">
          <cell r="B304">
            <v>90.45</v>
          </cell>
          <cell r="D304">
            <v>268.46247999999997</v>
          </cell>
        </row>
        <row r="305">
          <cell r="B305">
            <v>90.47</v>
          </cell>
          <cell r="D305">
            <v>268.63980000000004</v>
          </cell>
        </row>
        <row r="306">
          <cell r="B306">
            <v>90.72</v>
          </cell>
          <cell r="D306">
            <v>268.91383999999999</v>
          </cell>
        </row>
      </sheetData>
      <sheetData sheetId="13">
        <row r="19">
          <cell r="B19">
            <v>68.53</v>
          </cell>
          <cell r="D19">
            <v>125.94168000000006</v>
          </cell>
        </row>
        <row r="20">
          <cell r="B20">
            <v>68.66</v>
          </cell>
          <cell r="D20">
            <v>136.00215999999998</v>
          </cell>
        </row>
        <row r="21">
          <cell r="B21">
            <v>68.83</v>
          </cell>
          <cell r="D21">
            <v>138.75360000000001</v>
          </cell>
        </row>
        <row r="22">
          <cell r="B22">
            <v>68.87</v>
          </cell>
          <cell r="D22">
            <v>139.56384000000003</v>
          </cell>
        </row>
        <row r="23">
          <cell r="B23">
            <v>69.06</v>
          </cell>
          <cell r="D23">
            <v>139.63135999999997</v>
          </cell>
        </row>
        <row r="24">
          <cell r="B24">
            <v>69.83</v>
          </cell>
          <cell r="D24">
            <v>140.27280000000002</v>
          </cell>
        </row>
        <row r="25">
          <cell r="B25">
            <v>70.23</v>
          </cell>
          <cell r="D25">
            <v>140.35720000000001</v>
          </cell>
        </row>
        <row r="26">
          <cell r="B26">
            <v>70.37</v>
          </cell>
          <cell r="D26">
            <v>140.64415999999997</v>
          </cell>
        </row>
        <row r="27">
          <cell r="B27">
            <v>70.78</v>
          </cell>
          <cell r="D27">
            <v>140.76231999999993</v>
          </cell>
        </row>
        <row r="28">
          <cell r="B28">
            <v>70.8</v>
          </cell>
          <cell r="D28">
            <v>140.86359999999999</v>
          </cell>
        </row>
        <row r="29">
          <cell r="B29">
            <v>70.819999999999993</v>
          </cell>
          <cell r="D29">
            <v>141.04928000000007</v>
          </cell>
        </row>
        <row r="30">
          <cell r="B30">
            <v>71.150000000000006</v>
          </cell>
          <cell r="D30">
            <v>141.45439999999999</v>
          </cell>
        </row>
        <row r="31">
          <cell r="B31">
            <v>71.209999999999994</v>
          </cell>
          <cell r="D31">
            <v>141.55568000000005</v>
          </cell>
        </row>
        <row r="32">
          <cell r="B32">
            <v>71.650000000000006</v>
          </cell>
          <cell r="D32">
            <v>142.06208000000007</v>
          </cell>
        </row>
        <row r="33">
          <cell r="B33">
            <v>71.650000000000006</v>
          </cell>
          <cell r="D33">
            <v>142.12960000000001</v>
          </cell>
        </row>
        <row r="34">
          <cell r="B34">
            <v>72.150000000000006</v>
          </cell>
          <cell r="D34">
            <v>142.26464000000004</v>
          </cell>
        </row>
        <row r="35">
          <cell r="B35">
            <v>72.48</v>
          </cell>
          <cell r="D35">
            <v>142.29840000000002</v>
          </cell>
        </row>
        <row r="36">
          <cell r="B36">
            <v>72.58</v>
          </cell>
          <cell r="D36">
            <v>142.29840000000002</v>
          </cell>
        </row>
        <row r="37">
          <cell r="B37">
            <v>72.63</v>
          </cell>
          <cell r="D37">
            <v>142.29840000000002</v>
          </cell>
        </row>
        <row r="38">
          <cell r="B38">
            <v>72.87</v>
          </cell>
          <cell r="D38">
            <v>142.46719999999999</v>
          </cell>
        </row>
        <row r="39">
          <cell r="B39">
            <v>73.37</v>
          </cell>
          <cell r="D39">
            <v>142.46719999999999</v>
          </cell>
        </row>
        <row r="40">
          <cell r="B40">
            <v>73.67</v>
          </cell>
          <cell r="D40">
            <v>143.05799999999999</v>
          </cell>
        </row>
        <row r="41">
          <cell r="B41">
            <v>74.05</v>
          </cell>
          <cell r="D41">
            <v>143.26055999999997</v>
          </cell>
        </row>
        <row r="42">
          <cell r="B42">
            <v>74.709999999999994</v>
          </cell>
          <cell r="D42">
            <v>143.36184000000003</v>
          </cell>
        </row>
        <row r="43">
          <cell r="B43">
            <v>74.91</v>
          </cell>
          <cell r="D43">
            <v>143.66568000000007</v>
          </cell>
        </row>
        <row r="44">
          <cell r="B44">
            <v>74.989999999999995</v>
          </cell>
          <cell r="D44">
            <v>143.96951999999993</v>
          </cell>
        </row>
        <row r="45">
          <cell r="B45">
            <v>74.989999999999995</v>
          </cell>
          <cell r="D45">
            <v>144.05391999999995</v>
          </cell>
        </row>
        <row r="46">
          <cell r="B46">
            <v>75.03</v>
          </cell>
          <cell r="D46">
            <v>144.17208000000008</v>
          </cell>
        </row>
        <row r="47">
          <cell r="B47">
            <v>75.05</v>
          </cell>
          <cell r="D47">
            <v>144.17208000000008</v>
          </cell>
        </row>
        <row r="48">
          <cell r="B48">
            <v>75.42</v>
          </cell>
          <cell r="D48">
            <v>144.9992</v>
          </cell>
        </row>
        <row r="49">
          <cell r="B49">
            <v>75.44</v>
          </cell>
          <cell r="D49">
            <v>145.47184000000004</v>
          </cell>
        </row>
        <row r="50">
          <cell r="B50">
            <v>75.58</v>
          </cell>
          <cell r="D50">
            <v>145.8432</v>
          </cell>
        </row>
        <row r="51">
          <cell r="B51">
            <v>75.81</v>
          </cell>
          <cell r="D51">
            <v>146.26519999999999</v>
          </cell>
        </row>
        <row r="52">
          <cell r="B52">
            <v>75.88</v>
          </cell>
          <cell r="D52">
            <v>146.51840000000001</v>
          </cell>
        </row>
        <row r="53">
          <cell r="B53">
            <v>76.040000000000006</v>
          </cell>
          <cell r="D53">
            <v>146.51840000000001</v>
          </cell>
        </row>
        <row r="54">
          <cell r="B54">
            <v>76.430000000000007</v>
          </cell>
          <cell r="D54">
            <v>146.85599999999999</v>
          </cell>
        </row>
        <row r="55">
          <cell r="B55">
            <v>76.650000000000006</v>
          </cell>
          <cell r="D55">
            <v>146.97415999999998</v>
          </cell>
        </row>
        <row r="56">
          <cell r="B56">
            <v>76.680000000000007</v>
          </cell>
          <cell r="D56">
            <v>147.05855999999997</v>
          </cell>
        </row>
        <row r="57">
          <cell r="B57">
            <v>76.75</v>
          </cell>
          <cell r="D57">
            <v>147.36240000000001</v>
          </cell>
        </row>
        <row r="58">
          <cell r="B58">
            <v>76.86</v>
          </cell>
          <cell r="D58">
            <v>147.53120000000001</v>
          </cell>
        </row>
        <row r="59">
          <cell r="B59">
            <v>77.03</v>
          </cell>
          <cell r="D59">
            <v>147.97008000000005</v>
          </cell>
        </row>
        <row r="60">
          <cell r="B60">
            <v>77.2</v>
          </cell>
          <cell r="D60">
            <v>147.97008000000005</v>
          </cell>
        </row>
        <row r="61">
          <cell r="B61">
            <v>77.27</v>
          </cell>
          <cell r="D61">
            <v>148.0376</v>
          </cell>
        </row>
        <row r="62">
          <cell r="B62">
            <v>77.42</v>
          </cell>
          <cell r="D62">
            <v>148.37520000000001</v>
          </cell>
        </row>
        <row r="63">
          <cell r="B63">
            <v>77.56</v>
          </cell>
          <cell r="D63">
            <v>148.45959999999999</v>
          </cell>
        </row>
        <row r="64">
          <cell r="B64">
            <v>77.760000000000005</v>
          </cell>
          <cell r="D64">
            <v>148.6284</v>
          </cell>
        </row>
        <row r="65">
          <cell r="B65">
            <v>77.8</v>
          </cell>
          <cell r="D65">
            <v>148.96600000000001</v>
          </cell>
        </row>
        <row r="66">
          <cell r="B66">
            <v>78.489999999999995</v>
          </cell>
          <cell r="D66">
            <v>148.96600000000001</v>
          </cell>
        </row>
        <row r="67">
          <cell r="B67">
            <v>78.8</v>
          </cell>
          <cell r="D67">
            <v>149.0504</v>
          </cell>
        </row>
        <row r="68">
          <cell r="B68">
            <v>78.81</v>
          </cell>
          <cell r="D68">
            <v>149.13480000000001</v>
          </cell>
        </row>
        <row r="69">
          <cell r="B69">
            <v>78.88</v>
          </cell>
          <cell r="D69">
            <v>149.2192</v>
          </cell>
        </row>
        <row r="70">
          <cell r="B70">
            <v>78.930000000000007</v>
          </cell>
          <cell r="D70">
            <v>149.26984000000004</v>
          </cell>
        </row>
        <row r="71">
          <cell r="B71">
            <v>79.12</v>
          </cell>
          <cell r="D71">
            <v>149.38800000000001</v>
          </cell>
        </row>
        <row r="72">
          <cell r="B72">
            <v>79.14</v>
          </cell>
          <cell r="D72">
            <v>149.38800000000001</v>
          </cell>
        </row>
        <row r="73">
          <cell r="B73">
            <v>79.2</v>
          </cell>
          <cell r="D73">
            <v>149.38800000000001</v>
          </cell>
        </row>
        <row r="74">
          <cell r="B74">
            <v>79.42</v>
          </cell>
          <cell r="D74">
            <v>149.47239999999999</v>
          </cell>
        </row>
        <row r="75">
          <cell r="B75">
            <v>79.48</v>
          </cell>
          <cell r="D75">
            <v>149.47239999999999</v>
          </cell>
        </row>
        <row r="76">
          <cell r="B76">
            <v>79.61</v>
          </cell>
          <cell r="D76">
            <v>149.55680000000001</v>
          </cell>
        </row>
        <row r="77">
          <cell r="B77">
            <v>79.89</v>
          </cell>
          <cell r="D77">
            <v>149.67495999999997</v>
          </cell>
        </row>
        <row r="78">
          <cell r="B78">
            <v>79.89</v>
          </cell>
          <cell r="D78">
            <v>149.67495999999997</v>
          </cell>
        </row>
        <row r="79">
          <cell r="B79">
            <v>79.92</v>
          </cell>
          <cell r="D79">
            <v>149.67495999999997</v>
          </cell>
        </row>
        <row r="80">
          <cell r="B80">
            <v>80.040000000000006</v>
          </cell>
          <cell r="D80">
            <v>149.72560000000001</v>
          </cell>
        </row>
        <row r="81">
          <cell r="B81">
            <v>80.099999999999994</v>
          </cell>
          <cell r="D81">
            <v>149.75935999999999</v>
          </cell>
        </row>
        <row r="82">
          <cell r="B82">
            <v>80.12</v>
          </cell>
          <cell r="D82">
            <v>149.86064000000005</v>
          </cell>
        </row>
        <row r="83">
          <cell r="B83">
            <v>80.23</v>
          </cell>
          <cell r="D83">
            <v>150.06319999999999</v>
          </cell>
        </row>
        <row r="84">
          <cell r="B84">
            <v>80.260000000000005</v>
          </cell>
          <cell r="D84">
            <v>150.06319999999999</v>
          </cell>
        </row>
        <row r="85">
          <cell r="B85">
            <v>80.260000000000005</v>
          </cell>
          <cell r="D85">
            <v>150.06319999999999</v>
          </cell>
        </row>
        <row r="86">
          <cell r="B86">
            <v>80.319999999999993</v>
          </cell>
          <cell r="D86">
            <v>150.16448000000005</v>
          </cell>
        </row>
        <row r="87">
          <cell r="B87">
            <v>80.33</v>
          </cell>
          <cell r="D87">
            <v>150.16448000000005</v>
          </cell>
        </row>
        <row r="88">
          <cell r="B88">
            <v>80.45</v>
          </cell>
          <cell r="D88">
            <v>150.26575999999997</v>
          </cell>
        </row>
        <row r="89">
          <cell r="B89">
            <v>80.47</v>
          </cell>
          <cell r="D89">
            <v>150.4008</v>
          </cell>
        </row>
        <row r="90">
          <cell r="B90">
            <v>80.58</v>
          </cell>
          <cell r="D90">
            <v>150.48519999999999</v>
          </cell>
        </row>
        <row r="91">
          <cell r="B91">
            <v>80.59</v>
          </cell>
          <cell r="D91">
            <v>150.75528000000006</v>
          </cell>
        </row>
        <row r="92">
          <cell r="B92">
            <v>80.69</v>
          </cell>
          <cell r="D92">
            <v>150.75528000000006</v>
          </cell>
        </row>
        <row r="93">
          <cell r="B93">
            <v>80.75</v>
          </cell>
          <cell r="D93">
            <v>150.8228</v>
          </cell>
        </row>
        <row r="94">
          <cell r="B94">
            <v>80.78</v>
          </cell>
          <cell r="D94">
            <v>150.8228</v>
          </cell>
        </row>
        <row r="95">
          <cell r="B95">
            <v>80.78</v>
          </cell>
          <cell r="D95">
            <v>150.85655999999997</v>
          </cell>
        </row>
        <row r="96">
          <cell r="B96">
            <v>80.8</v>
          </cell>
          <cell r="D96">
            <v>150.95784000000003</v>
          </cell>
        </row>
        <row r="97">
          <cell r="B97">
            <v>80.83</v>
          </cell>
          <cell r="D97">
            <v>151.05911999999995</v>
          </cell>
        </row>
        <row r="98">
          <cell r="B98">
            <v>80.89</v>
          </cell>
          <cell r="D98">
            <v>151.16040000000001</v>
          </cell>
        </row>
        <row r="99">
          <cell r="B99">
            <v>80.92</v>
          </cell>
          <cell r="D99">
            <v>151.85248000000007</v>
          </cell>
        </row>
        <row r="100">
          <cell r="B100">
            <v>80.95</v>
          </cell>
          <cell r="D100">
            <v>151.95375999999999</v>
          </cell>
        </row>
        <row r="101">
          <cell r="B101">
            <v>81.010000000000005</v>
          </cell>
          <cell r="D101">
            <v>152.2576</v>
          </cell>
        </row>
        <row r="102">
          <cell r="B102">
            <v>81.11</v>
          </cell>
          <cell r="D102">
            <v>152.4264</v>
          </cell>
        </row>
        <row r="103">
          <cell r="B103">
            <v>81.209999999999994</v>
          </cell>
          <cell r="D103">
            <v>152.54455999999996</v>
          </cell>
        </row>
        <row r="104">
          <cell r="B104">
            <v>81.400000000000006</v>
          </cell>
          <cell r="D104">
            <v>152.64584000000005</v>
          </cell>
        </row>
        <row r="105">
          <cell r="B105">
            <v>81.41</v>
          </cell>
          <cell r="D105">
            <v>152.74711999999994</v>
          </cell>
        </row>
        <row r="106">
          <cell r="B106">
            <v>81.42</v>
          </cell>
          <cell r="D106">
            <v>153.05095999999998</v>
          </cell>
        </row>
        <row r="107">
          <cell r="B107">
            <v>81.47</v>
          </cell>
          <cell r="D107">
            <v>153.25351999999995</v>
          </cell>
        </row>
        <row r="108">
          <cell r="B108">
            <v>81.540000000000006</v>
          </cell>
          <cell r="D108">
            <v>153.25351999999995</v>
          </cell>
        </row>
        <row r="109">
          <cell r="B109">
            <v>81.569999999999993</v>
          </cell>
          <cell r="D109">
            <v>153.4392</v>
          </cell>
        </row>
        <row r="110">
          <cell r="B110">
            <v>81.680000000000007</v>
          </cell>
          <cell r="D110">
            <v>153.4392</v>
          </cell>
        </row>
        <row r="111">
          <cell r="B111">
            <v>81.7</v>
          </cell>
          <cell r="D111">
            <v>153.608</v>
          </cell>
        </row>
        <row r="112">
          <cell r="B112">
            <v>81.78</v>
          </cell>
          <cell r="D112">
            <v>153.64175999999998</v>
          </cell>
        </row>
        <row r="113">
          <cell r="B113">
            <v>81.790000000000006</v>
          </cell>
          <cell r="D113">
            <v>153.77680000000001</v>
          </cell>
        </row>
        <row r="114">
          <cell r="B114">
            <v>81.8</v>
          </cell>
          <cell r="D114">
            <v>154.11440000000002</v>
          </cell>
        </row>
        <row r="115">
          <cell r="B115">
            <v>81.92</v>
          </cell>
          <cell r="D115">
            <v>154.23255999999998</v>
          </cell>
        </row>
        <row r="116">
          <cell r="B116">
            <v>81.95</v>
          </cell>
          <cell r="D116">
            <v>154.28319999999999</v>
          </cell>
        </row>
        <row r="117">
          <cell r="B117">
            <v>81.99</v>
          </cell>
          <cell r="D117">
            <v>154.33384000000004</v>
          </cell>
        </row>
        <row r="118">
          <cell r="B118">
            <v>82.03</v>
          </cell>
          <cell r="D118">
            <v>154.43511999999996</v>
          </cell>
        </row>
        <row r="119">
          <cell r="B119">
            <v>82.11</v>
          </cell>
          <cell r="D119">
            <v>154.452</v>
          </cell>
        </row>
        <row r="120">
          <cell r="B120">
            <v>82.12</v>
          </cell>
          <cell r="D120">
            <v>155.29599999999999</v>
          </cell>
        </row>
        <row r="121">
          <cell r="B121">
            <v>82.14</v>
          </cell>
          <cell r="D121">
            <v>155.4648</v>
          </cell>
        </row>
        <row r="122">
          <cell r="B122">
            <v>82.25</v>
          </cell>
          <cell r="D122">
            <v>156.14000000000001</v>
          </cell>
        </row>
        <row r="123">
          <cell r="B123">
            <v>82.42</v>
          </cell>
          <cell r="D123">
            <v>156.20751999999993</v>
          </cell>
        </row>
        <row r="124">
          <cell r="B124">
            <v>82.45</v>
          </cell>
          <cell r="D124">
            <v>156.32568000000006</v>
          </cell>
        </row>
        <row r="125">
          <cell r="B125">
            <v>82.45</v>
          </cell>
          <cell r="D125">
            <v>156.32568000000006</v>
          </cell>
        </row>
        <row r="126">
          <cell r="B126">
            <v>82.53</v>
          </cell>
          <cell r="D126">
            <v>156.4776</v>
          </cell>
        </row>
        <row r="127">
          <cell r="B127">
            <v>82.64</v>
          </cell>
          <cell r="D127">
            <v>156.8152</v>
          </cell>
        </row>
        <row r="128">
          <cell r="B128">
            <v>82.7</v>
          </cell>
          <cell r="D128">
            <v>156.91648000000006</v>
          </cell>
        </row>
        <row r="129">
          <cell r="B129">
            <v>82.75</v>
          </cell>
          <cell r="D129">
            <v>156.98400000000001</v>
          </cell>
        </row>
        <row r="130">
          <cell r="B130">
            <v>82.75</v>
          </cell>
          <cell r="D130">
            <v>157.15280000000001</v>
          </cell>
        </row>
        <row r="131">
          <cell r="B131">
            <v>82.89</v>
          </cell>
          <cell r="D131">
            <v>157.32160000000002</v>
          </cell>
        </row>
        <row r="132">
          <cell r="B132">
            <v>82.91</v>
          </cell>
          <cell r="D132">
            <v>157.32160000000002</v>
          </cell>
        </row>
        <row r="133">
          <cell r="B133">
            <v>82.92</v>
          </cell>
          <cell r="D133">
            <v>157.828</v>
          </cell>
        </row>
        <row r="134">
          <cell r="B134">
            <v>82.95</v>
          </cell>
          <cell r="D134">
            <v>157.99680000000001</v>
          </cell>
        </row>
        <row r="135">
          <cell r="B135">
            <v>83.09</v>
          </cell>
          <cell r="D135">
            <v>158.16560000000001</v>
          </cell>
        </row>
        <row r="136">
          <cell r="B136">
            <v>83.18</v>
          </cell>
          <cell r="D136">
            <v>158.28375999999997</v>
          </cell>
        </row>
        <row r="137">
          <cell r="B137">
            <v>83.25</v>
          </cell>
          <cell r="D137">
            <v>158.50319999999999</v>
          </cell>
        </row>
        <row r="138">
          <cell r="B138">
            <v>83.3</v>
          </cell>
          <cell r="D138">
            <v>158.68888000000007</v>
          </cell>
        </row>
        <row r="139">
          <cell r="B139">
            <v>83.4</v>
          </cell>
          <cell r="D139">
            <v>159.00960000000001</v>
          </cell>
        </row>
        <row r="140">
          <cell r="B140">
            <v>83.53</v>
          </cell>
          <cell r="D140">
            <v>159.17840000000001</v>
          </cell>
        </row>
        <row r="141">
          <cell r="B141">
            <v>83.6</v>
          </cell>
          <cell r="D141">
            <v>159.34720000000002</v>
          </cell>
        </row>
        <row r="142">
          <cell r="B142">
            <v>83.63</v>
          </cell>
          <cell r="D142">
            <v>159.38095999999999</v>
          </cell>
        </row>
        <row r="143">
          <cell r="B143">
            <v>83.64</v>
          </cell>
          <cell r="D143">
            <v>159.6848</v>
          </cell>
        </row>
        <row r="144">
          <cell r="B144">
            <v>83.66</v>
          </cell>
          <cell r="D144">
            <v>159.8536</v>
          </cell>
        </row>
        <row r="145">
          <cell r="B145">
            <v>83.68</v>
          </cell>
          <cell r="D145">
            <v>160.0224</v>
          </cell>
        </row>
        <row r="146">
          <cell r="B146">
            <v>83.7</v>
          </cell>
          <cell r="D146">
            <v>160.25871999999995</v>
          </cell>
        </row>
        <row r="147">
          <cell r="B147">
            <v>83.71</v>
          </cell>
          <cell r="D147">
            <v>160.25871999999995</v>
          </cell>
        </row>
        <row r="148">
          <cell r="B148">
            <v>83.8</v>
          </cell>
          <cell r="D148">
            <v>160.25871999999995</v>
          </cell>
        </row>
        <row r="149">
          <cell r="B149">
            <v>84.05</v>
          </cell>
          <cell r="D149">
            <v>160.36000000000001</v>
          </cell>
        </row>
        <row r="150">
          <cell r="B150">
            <v>84.2</v>
          </cell>
          <cell r="D150">
            <v>160.36000000000001</v>
          </cell>
        </row>
        <row r="151">
          <cell r="B151">
            <v>84.3</v>
          </cell>
          <cell r="D151">
            <v>160.36000000000001</v>
          </cell>
        </row>
        <row r="152">
          <cell r="B152">
            <v>84.31</v>
          </cell>
          <cell r="D152">
            <v>161.37280000000001</v>
          </cell>
        </row>
        <row r="153">
          <cell r="B153">
            <v>84.34</v>
          </cell>
          <cell r="D153">
            <v>161.44031999999996</v>
          </cell>
        </row>
        <row r="154">
          <cell r="B154">
            <v>84.38</v>
          </cell>
          <cell r="D154">
            <v>161.71039999999999</v>
          </cell>
        </row>
        <row r="155">
          <cell r="B155">
            <v>84.42</v>
          </cell>
          <cell r="D155">
            <v>161.92984000000004</v>
          </cell>
        </row>
        <row r="156">
          <cell r="B156">
            <v>84.55</v>
          </cell>
          <cell r="D156">
            <v>162.048</v>
          </cell>
        </row>
        <row r="157">
          <cell r="B157">
            <v>84.55</v>
          </cell>
          <cell r="D157">
            <v>162.048</v>
          </cell>
        </row>
        <row r="158">
          <cell r="B158">
            <v>84.61</v>
          </cell>
          <cell r="D158">
            <v>162.09864000000005</v>
          </cell>
        </row>
        <row r="159">
          <cell r="B159">
            <v>84.61</v>
          </cell>
          <cell r="D159">
            <v>162.21680000000001</v>
          </cell>
        </row>
        <row r="160">
          <cell r="B160">
            <v>84.66</v>
          </cell>
          <cell r="D160">
            <v>162.21680000000001</v>
          </cell>
        </row>
        <row r="161">
          <cell r="B161">
            <v>84.75</v>
          </cell>
          <cell r="D161">
            <v>162.38560000000001</v>
          </cell>
        </row>
        <row r="162">
          <cell r="B162">
            <v>84.78</v>
          </cell>
          <cell r="D162">
            <v>162.892</v>
          </cell>
        </row>
        <row r="163">
          <cell r="B163">
            <v>84.81</v>
          </cell>
          <cell r="D163">
            <v>162.90888000000007</v>
          </cell>
        </row>
        <row r="164">
          <cell r="B164">
            <v>84.87</v>
          </cell>
          <cell r="D164">
            <v>163.0608</v>
          </cell>
        </row>
        <row r="165">
          <cell r="B165">
            <v>84.93</v>
          </cell>
          <cell r="D165">
            <v>163.21271999999993</v>
          </cell>
        </row>
        <row r="166">
          <cell r="B166">
            <v>84.94</v>
          </cell>
          <cell r="D166">
            <v>163.2296</v>
          </cell>
        </row>
        <row r="167">
          <cell r="B167">
            <v>84.94</v>
          </cell>
          <cell r="D167">
            <v>163.41528000000008</v>
          </cell>
        </row>
        <row r="168">
          <cell r="B168">
            <v>84.96</v>
          </cell>
          <cell r="D168">
            <v>163.41528000000008</v>
          </cell>
        </row>
        <row r="169">
          <cell r="B169">
            <v>85.05</v>
          </cell>
          <cell r="D169">
            <v>163.56720000000001</v>
          </cell>
        </row>
        <row r="170">
          <cell r="B170">
            <v>85.18</v>
          </cell>
          <cell r="D170">
            <v>163.60095999999999</v>
          </cell>
        </row>
        <row r="171">
          <cell r="B171">
            <v>85.22</v>
          </cell>
          <cell r="D171">
            <v>163.60095999999999</v>
          </cell>
        </row>
        <row r="172">
          <cell r="B172">
            <v>85.23</v>
          </cell>
          <cell r="D172">
            <v>163.80351999999993</v>
          </cell>
        </row>
        <row r="173">
          <cell r="B173">
            <v>85.25</v>
          </cell>
          <cell r="D173">
            <v>164.19175999999999</v>
          </cell>
        </row>
        <row r="174">
          <cell r="B174">
            <v>85.3</v>
          </cell>
          <cell r="D174">
            <v>164.41120000000001</v>
          </cell>
        </row>
        <row r="175">
          <cell r="B175">
            <v>85.36</v>
          </cell>
          <cell r="D175">
            <v>164.47871999999995</v>
          </cell>
        </row>
        <row r="176">
          <cell r="B176">
            <v>85.45</v>
          </cell>
          <cell r="D176">
            <v>164.68128000000007</v>
          </cell>
        </row>
        <row r="177">
          <cell r="B177">
            <v>85.47</v>
          </cell>
          <cell r="D177">
            <v>164.88384000000005</v>
          </cell>
        </row>
        <row r="178">
          <cell r="B178">
            <v>85.54</v>
          </cell>
          <cell r="D178">
            <v>164.98511999999994</v>
          </cell>
        </row>
        <row r="179">
          <cell r="B179">
            <v>85.54</v>
          </cell>
          <cell r="D179">
            <v>164.98511999999994</v>
          </cell>
        </row>
        <row r="180">
          <cell r="B180">
            <v>85.59</v>
          </cell>
          <cell r="D180">
            <v>165.06951999999995</v>
          </cell>
        </row>
        <row r="181">
          <cell r="B181">
            <v>85.59</v>
          </cell>
          <cell r="D181">
            <v>165.0864</v>
          </cell>
        </row>
        <row r="182">
          <cell r="B182">
            <v>85.67</v>
          </cell>
          <cell r="D182">
            <v>165.27208000000007</v>
          </cell>
        </row>
        <row r="183">
          <cell r="B183">
            <v>85.69</v>
          </cell>
          <cell r="D183">
            <v>165.59280000000001</v>
          </cell>
        </row>
        <row r="184">
          <cell r="B184">
            <v>85.85</v>
          </cell>
          <cell r="D184">
            <v>165.60968000000005</v>
          </cell>
        </row>
        <row r="185">
          <cell r="B185">
            <v>85.86</v>
          </cell>
          <cell r="D185">
            <v>165.66031999999996</v>
          </cell>
        </row>
        <row r="186">
          <cell r="B186">
            <v>86</v>
          </cell>
          <cell r="D186">
            <v>165.66031999999996</v>
          </cell>
        </row>
        <row r="187">
          <cell r="B187">
            <v>86.09</v>
          </cell>
          <cell r="D187">
            <v>165.66031999999996</v>
          </cell>
        </row>
        <row r="188">
          <cell r="B188">
            <v>86.15</v>
          </cell>
          <cell r="D188">
            <v>165.66031999999996</v>
          </cell>
        </row>
        <row r="189">
          <cell r="B189">
            <v>86.22</v>
          </cell>
          <cell r="D189">
            <v>165.86288000000008</v>
          </cell>
        </row>
        <row r="190">
          <cell r="B190">
            <v>86.31</v>
          </cell>
          <cell r="D190">
            <v>165.94728000000006</v>
          </cell>
        </row>
        <row r="191">
          <cell r="B191">
            <v>86.35</v>
          </cell>
          <cell r="D191">
            <v>166.0992</v>
          </cell>
        </row>
        <row r="192">
          <cell r="B192">
            <v>86.41</v>
          </cell>
          <cell r="D192">
            <v>166.0992</v>
          </cell>
        </row>
        <row r="193">
          <cell r="B193">
            <v>86.42</v>
          </cell>
          <cell r="D193">
            <v>166.25111999999996</v>
          </cell>
        </row>
        <row r="194">
          <cell r="B194">
            <v>86.49</v>
          </cell>
          <cell r="D194">
            <v>166.33551999999995</v>
          </cell>
        </row>
        <row r="195">
          <cell r="B195">
            <v>86.55</v>
          </cell>
          <cell r="D195">
            <v>166.45368000000008</v>
          </cell>
        </row>
        <row r="196">
          <cell r="B196">
            <v>86.58</v>
          </cell>
          <cell r="D196">
            <v>166.74064000000004</v>
          </cell>
        </row>
        <row r="197">
          <cell r="B197">
            <v>86.62</v>
          </cell>
          <cell r="D197">
            <v>166.77440000000001</v>
          </cell>
        </row>
        <row r="198">
          <cell r="B198">
            <v>86.65</v>
          </cell>
          <cell r="D198">
            <v>166.84191999999993</v>
          </cell>
        </row>
        <row r="199">
          <cell r="B199">
            <v>86.68</v>
          </cell>
          <cell r="D199">
            <v>166.84191999999993</v>
          </cell>
        </row>
        <row r="200">
          <cell r="B200">
            <v>86.72</v>
          </cell>
          <cell r="D200">
            <v>166.84191999999993</v>
          </cell>
        </row>
        <row r="201">
          <cell r="B201">
            <v>86.76</v>
          </cell>
          <cell r="D201">
            <v>166.92631999999995</v>
          </cell>
        </row>
        <row r="202">
          <cell r="B202">
            <v>86.85</v>
          </cell>
          <cell r="D202">
            <v>167.12888000000007</v>
          </cell>
        </row>
        <row r="203">
          <cell r="B203">
            <v>86.89</v>
          </cell>
          <cell r="D203">
            <v>167.23015999999998</v>
          </cell>
        </row>
        <row r="204">
          <cell r="B204">
            <v>86.9</v>
          </cell>
          <cell r="D204">
            <v>167.23015999999998</v>
          </cell>
        </row>
        <row r="205">
          <cell r="B205">
            <v>87.02</v>
          </cell>
          <cell r="D205">
            <v>167.61840000000001</v>
          </cell>
        </row>
        <row r="206">
          <cell r="B206">
            <v>87.02</v>
          </cell>
          <cell r="D206">
            <v>167.90535999999997</v>
          </cell>
        </row>
        <row r="207">
          <cell r="B207">
            <v>87.06</v>
          </cell>
          <cell r="D207">
            <v>167.90535999999997</v>
          </cell>
        </row>
        <row r="208">
          <cell r="B208">
            <v>87.08</v>
          </cell>
          <cell r="D208">
            <v>168.00664000000003</v>
          </cell>
        </row>
        <row r="209">
          <cell r="B209">
            <v>87.16</v>
          </cell>
          <cell r="D209">
            <v>168.10791999999995</v>
          </cell>
        </row>
        <row r="210">
          <cell r="B210">
            <v>87.17</v>
          </cell>
          <cell r="D210">
            <v>168.2936</v>
          </cell>
        </row>
        <row r="211">
          <cell r="B211">
            <v>87.2</v>
          </cell>
          <cell r="D211">
            <v>168.2936</v>
          </cell>
        </row>
        <row r="212">
          <cell r="B212">
            <v>87.2</v>
          </cell>
          <cell r="D212">
            <v>168.59744000000003</v>
          </cell>
        </row>
        <row r="213">
          <cell r="B213">
            <v>87.24</v>
          </cell>
          <cell r="D213">
            <v>168.8844</v>
          </cell>
        </row>
        <row r="214">
          <cell r="B214">
            <v>87.24</v>
          </cell>
          <cell r="D214">
            <v>168.96880000000002</v>
          </cell>
        </row>
        <row r="215">
          <cell r="B215">
            <v>87.26</v>
          </cell>
          <cell r="D215">
            <v>168.98568000000006</v>
          </cell>
        </row>
        <row r="216">
          <cell r="B216">
            <v>87.37</v>
          </cell>
          <cell r="D216">
            <v>169.07008000000008</v>
          </cell>
        </row>
        <row r="217">
          <cell r="B217">
            <v>87.38</v>
          </cell>
          <cell r="D217">
            <v>169.13759999999999</v>
          </cell>
        </row>
        <row r="218">
          <cell r="B218">
            <v>87.43</v>
          </cell>
          <cell r="D218">
            <v>169.37391999999994</v>
          </cell>
        </row>
        <row r="219">
          <cell r="B219">
            <v>87.54</v>
          </cell>
          <cell r="D219">
            <v>169.37391999999994</v>
          </cell>
        </row>
        <row r="220">
          <cell r="B220">
            <v>87.56</v>
          </cell>
          <cell r="D220">
            <v>169.45831999999996</v>
          </cell>
        </row>
        <row r="221">
          <cell r="B221">
            <v>87.57</v>
          </cell>
          <cell r="D221">
            <v>169.45831999999996</v>
          </cell>
        </row>
        <row r="222">
          <cell r="B222">
            <v>87.57</v>
          </cell>
          <cell r="D222">
            <v>169.57648000000006</v>
          </cell>
        </row>
        <row r="223">
          <cell r="B223">
            <v>87.57</v>
          </cell>
          <cell r="D223">
            <v>169.64400000000001</v>
          </cell>
        </row>
        <row r="224">
          <cell r="B224">
            <v>87.58</v>
          </cell>
          <cell r="D224">
            <v>169.72839999999999</v>
          </cell>
        </row>
        <row r="225">
          <cell r="B225">
            <v>87.6</v>
          </cell>
          <cell r="D225">
            <v>169.76215999999997</v>
          </cell>
        </row>
        <row r="226">
          <cell r="B226">
            <v>87.6</v>
          </cell>
          <cell r="D226">
            <v>169.81280000000001</v>
          </cell>
        </row>
        <row r="227">
          <cell r="B227">
            <v>87.71</v>
          </cell>
          <cell r="D227">
            <v>169.96471999999994</v>
          </cell>
        </row>
        <row r="228">
          <cell r="B228">
            <v>87.71</v>
          </cell>
          <cell r="D228">
            <v>169.98160000000001</v>
          </cell>
        </row>
        <row r="229">
          <cell r="B229">
            <v>87.71</v>
          </cell>
          <cell r="D229">
            <v>170.15040000000002</v>
          </cell>
        </row>
        <row r="230">
          <cell r="B230">
            <v>87.75</v>
          </cell>
          <cell r="D230">
            <v>170.25168000000008</v>
          </cell>
        </row>
        <row r="231">
          <cell r="B231">
            <v>87.77</v>
          </cell>
          <cell r="D231">
            <v>170.42048000000005</v>
          </cell>
        </row>
        <row r="232">
          <cell r="B232">
            <v>87.79</v>
          </cell>
          <cell r="D232">
            <v>170.53864000000004</v>
          </cell>
        </row>
        <row r="233">
          <cell r="B233">
            <v>87.79</v>
          </cell>
          <cell r="D233">
            <v>170.82560000000001</v>
          </cell>
        </row>
        <row r="234">
          <cell r="B234">
            <v>87.79</v>
          </cell>
          <cell r="D234">
            <v>171.21384000000003</v>
          </cell>
        </row>
        <row r="235">
          <cell r="B235">
            <v>87.81</v>
          </cell>
          <cell r="D235">
            <v>171.21384000000003</v>
          </cell>
        </row>
        <row r="236">
          <cell r="B236">
            <v>87.81</v>
          </cell>
          <cell r="D236">
            <v>171.21384000000003</v>
          </cell>
        </row>
        <row r="237">
          <cell r="B237">
            <v>87.82</v>
          </cell>
          <cell r="D237">
            <v>171.21384000000003</v>
          </cell>
        </row>
        <row r="238">
          <cell r="B238">
            <v>87.86</v>
          </cell>
          <cell r="D238">
            <v>171.31511999999995</v>
          </cell>
        </row>
        <row r="239">
          <cell r="B239">
            <v>87.86</v>
          </cell>
          <cell r="D239">
            <v>171.51768000000007</v>
          </cell>
        </row>
        <row r="240">
          <cell r="B240">
            <v>87.95</v>
          </cell>
          <cell r="D240">
            <v>171.51768000000007</v>
          </cell>
        </row>
        <row r="241">
          <cell r="B241">
            <v>88.13</v>
          </cell>
          <cell r="D241">
            <v>171.51768000000007</v>
          </cell>
        </row>
        <row r="242">
          <cell r="B242">
            <v>88.15</v>
          </cell>
          <cell r="D242">
            <v>171.72024000000005</v>
          </cell>
        </row>
        <row r="243">
          <cell r="B243">
            <v>88.16</v>
          </cell>
          <cell r="D243">
            <v>171.72024000000005</v>
          </cell>
        </row>
        <row r="244">
          <cell r="B244">
            <v>88.19</v>
          </cell>
          <cell r="D244">
            <v>171.80464000000003</v>
          </cell>
        </row>
        <row r="245">
          <cell r="B245">
            <v>88.22</v>
          </cell>
          <cell r="D245">
            <v>172.10848000000007</v>
          </cell>
        </row>
        <row r="246">
          <cell r="B246">
            <v>88.24</v>
          </cell>
          <cell r="D246">
            <v>172.17600000000002</v>
          </cell>
        </row>
        <row r="247">
          <cell r="B247">
            <v>88.28</v>
          </cell>
          <cell r="D247">
            <v>172.34479999999999</v>
          </cell>
        </row>
        <row r="248">
          <cell r="B248">
            <v>88.47</v>
          </cell>
          <cell r="D248">
            <v>172.41231999999994</v>
          </cell>
        </row>
        <row r="249">
          <cell r="B249">
            <v>88.47</v>
          </cell>
          <cell r="D249">
            <v>172.49671999999995</v>
          </cell>
        </row>
        <row r="250">
          <cell r="B250">
            <v>88.5</v>
          </cell>
          <cell r="D250">
            <v>172.58111999999994</v>
          </cell>
        </row>
        <row r="251">
          <cell r="B251">
            <v>88.53</v>
          </cell>
          <cell r="D251">
            <v>172.63175999999999</v>
          </cell>
        </row>
        <row r="252">
          <cell r="B252">
            <v>88.55</v>
          </cell>
          <cell r="D252">
            <v>172.6824</v>
          </cell>
        </row>
        <row r="253">
          <cell r="B253">
            <v>88.67</v>
          </cell>
          <cell r="D253">
            <v>172.88495999999998</v>
          </cell>
        </row>
        <row r="254">
          <cell r="B254">
            <v>88.74</v>
          </cell>
          <cell r="D254">
            <v>172.88495999999998</v>
          </cell>
        </row>
        <row r="255">
          <cell r="B255">
            <v>88.76</v>
          </cell>
          <cell r="D255">
            <v>172.88495999999998</v>
          </cell>
        </row>
        <row r="256">
          <cell r="B256">
            <v>88.87</v>
          </cell>
          <cell r="D256">
            <v>172.88495999999998</v>
          </cell>
        </row>
        <row r="257">
          <cell r="B257">
            <v>88.87</v>
          </cell>
          <cell r="D257">
            <v>172.96935999999997</v>
          </cell>
        </row>
        <row r="258">
          <cell r="B258">
            <v>88.88</v>
          </cell>
          <cell r="D258">
            <v>172.96935999999997</v>
          </cell>
        </row>
        <row r="259">
          <cell r="B259">
            <v>88.9</v>
          </cell>
          <cell r="D259">
            <v>172.96935999999997</v>
          </cell>
        </row>
        <row r="260">
          <cell r="B260">
            <v>88.91</v>
          </cell>
          <cell r="D260">
            <v>173.07064000000003</v>
          </cell>
        </row>
        <row r="261">
          <cell r="B261">
            <v>88.98</v>
          </cell>
          <cell r="D261">
            <v>173.13815999999997</v>
          </cell>
        </row>
        <row r="262">
          <cell r="B262">
            <v>89.05</v>
          </cell>
          <cell r="D262">
            <v>173.6952</v>
          </cell>
        </row>
        <row r="263">
          <cell r="B263">
            <v>89.05</v>
          </cell>
          <cell r="D263">
            <v>173.84711999999993</v>
          </cell>
        </row>
        <row r="264">
          <cell r="B264">
            <v>89.06</v>
          </cell>
          <cell r="D264">
            <v>173.98215999999996</v>
          </cell>
        </row>
        <row r="265">
          <cell r="B265">
            <v>89.1</v>
          </cell>
          <cell r="D265">
            <v>174.50544000000005</v>
          </cell>
        </row>
        <row r="266">
          <cell r="B266">
            <v>89.1</v>
          </cell>
          <cell r="D266">
            <v>174.80928000000006</v>
          </cell>
        </row>
        <row r="267">
          <cell r="B267">
            <v>89.11</v>
          </cell>
          <cell r="D267">
            <v>174.91055999999998</v>
          </cell>
        </row>
        <row r="268">
          <cell r="B268">
            <v>89.16</v>
          </cell>
          <cell r="D268">
            <v>175.19751999999994</v>
          </cell>
        </row>
        <row r="269">
          <cell r="B269">
            <v>89.16</v>
          </cell>
          <cell r="D269">
            <v>175.19751999999994</v>
          </cell>
        </row>
        <row r="270">
          <cell r="B270">
            <v>89.2</v>
          </cell>
          <cell r="D270">
            <v>175.2988</v>
          </cell>
        </row>
        <row r="271">
          <cell r="B271">
            <v>89.22</v>
          </cell>
          <cell r="D271">
            <v>175.40008000000006</v>
          </cell>
        </row>
        <row r="272">
          <cell r="B272">
            <v>89.26</v>
          </cell>
          <cell r="D272">
            <v>175.50135999999998</v>
          </cell>
        </row>
        <row r="273">
          <cell r="B273">
            <v>89.27</v>
          </cell>
          <cell r="D273">
            <v>175.68704000000002</v>
          </cell>
        </row>
        <row r="274">
          <cell r="B274">
            <v>89.28</v>
          </cell>
          <cell r="D274">
            <v>176.46351999999993</v>
          </cell>
        </row>
        <row r="275">
          <cell r="B275">
            <v>89.31</v>
          </cell>
          <cell r="D275">
            <v>176.64920000000001</v>
          </cell>
        </row>
        <row r="276">
          <cell r="B276">
            <v>89.32</v>
          </cell>
          <cell r="D276">
            <v>176.81800000000001</v>
          </cell>
        </row>
        <row r="277">
          <cell r="B277">
            <v>89.32</v>
          </cell>
          <cell r="D277">
            <v>176.85175999999998</v>
          </cell>
        </row>
        <row r="278">
          <cell r="B278">
            <v>89.34</v>
          </cell>
          <cell r="D278">
            <v>176.85175999999998</v>
          </cell>
        </row>
        <row r="279">
          <cell r="B279">
            <v>89.39</v>
          </cell>
          <cell r="D279">
            <v>177.81391999999994</v>
          </cell>
        </row>
        <row r="280">
          <cell r="B280">
            <v>89.4</v>
          </cell>
          <cell r="D280">
            <v>177.81391999999994</v>
          </cell>
        </row>
        <row r="281">
          <cell r="B281">
            <v>89.42</v>
          </cell>
          <cell r="D281">
            <v>177.9152</v>
          </cell>
        </row>
        <row r="282">
          <cell r="B282">
            <v>89.43</v>
          </cell>
          <cell r="D282">
            <v>177.9152</v>
          </cell>
        </row>
        <row r="283">
          <cell r="B283">
            <v>89.45</v>
          </cell>
          <cell r="D283">
            <v>177.99960000000002</v>
          </cell>
        </row>
        <row r="284">
          <cell r="B284">
            <v>89.52</v>
          </cell>
          <cell r="D284">
            <v>177.99960000000002</v>
          </cell>
        </row>
        <row r="285">
          <cell r="B285">
            <v>89.6</v>
          </cell>
          <cell r="D285">
            <v>178.10088000000007</v>
          </cell>
        </row>
        <row r="286">
          <cell r="B286">
            <v>89.66</v>
          </cell>
          <cell r="D286">
            <v>178.10088000000007</v>
          </cell>
        </row>
        <row r="287">
          <cell r="B287">
            <v>89.69</v>
          </cell>
          <cell r="D287">
            <v>178.10088000000007</v>
          </cell>
        </row>
        <row r="288">
          <cell r="B288">
            <v>89.7</v>
          </cell>
          <cell r="D288">
            <v>178.77608000000006</v>
          </cell>
        </row>
        <row r="289">
          <cell r="B289">
            <v>89.74</v>
          </cell>
          <cell r="D289">
            <v>178.77608000000006</v>
          </cell>
        </row>
        <row r="290">
          <cell r="B290">
            <v>89.78</v>
          </cell>
          <cell r="D290">
            <v>179.16431999999995</v>
          </cell>
        </row>
        <row r="291">
          <cell r="B291">
            <v>89.84</v>
          </cell>
          <cell r="D291">
            <v>179.55255999999997</v>
          </cell>
        </row>
        <row r="292">
          <cell r="B292">
            <v>89.85</v>
          </cell>
          <cell r="D292">
            <v>179.63695999999999</v>
          </cell>
        </row>
        <row r="293">
          <cell r="B293">
            <v>89.87</v>
          </cell>
          <cell r="D293">
            <v>179.75511999999995</v>
          </cell>
        </row>
        <row r="294">
          <cell r="B294">
            <v>89.88</v>
          </cell>
          <cell r="D294">
            <v>179.83951999999994</v>
          </cell>
        </row>
        <row r="295">
          <cell r="B295">
            <v>89.93</v>
          </cell>
          <cell r="D295">
            <v>180.22775999999999</v>
          </cell>
        </row>
        <row r="296">
          <cell r="B296">
            <v>89.95</v>
          </cell>
          <cell r="D296">
            <v>180.41344000000004</v>
          </cell>
        </row>
        <row r="297">
          <cell r="B297">
            <v>89.98</v>
          </cell>
          <cell r="D297">
            <v>180.51471999999995</v>
          </cell>
        </row>
        <row r="298">
          <cell r="B298">
            <v>90.08</v>
          </cell>
          <cell r="D298">
            <v>181.18991999999994</v>
          </cell>
        </row>
        <row r="299">
          <cell r="B299">
            <v>90.14</v>
          </cell>
          <cell r="D299">
            <v>181.18991999999994</v>
          </cell>
        </row>
        <row r="300">
          <cell r="B300">
            <v>90.16</v>
          </cell>
          <cell r="D300">
            <v>181.2912</v>
          </cell>
        </row>
        <row r="301">
          <cell r="B301">
            <v>90.16</v>
          </cell>
          <cell r="D301">
            <v>181.37560000000002</v>
          </cell>
        </row>
        <row r="302">
          <cell r="B302">
            <v>90.22</v>
          </cell>
          <cell r="D302">
            <v>181.42624000000004</v>
          </cell>
        </row>
        <row r="303">
          <cell r="B303">
            <v>90.28</v>
          </cell>
          <cell r="D303">
            <v>181.47688000000008</v>
          </cell>
        </row>
        <row r="304">
          <cell r="B304">
            <v>90.45</v>
          </cell>
          <cell r="D304">
            <v>181.94951999999995</v>
          </cell>
        </row>
        <row r="305">
          <cell r="B305">
            <v>90.47</v>
          </cell>
          <cell r="D305">
            <v>182.05080000000001</v>
          </cell>
        </row>
        <row r="306">
          <cell r="B306">
            <v>90.72</v>
          </cell>
          <cell r="D306">
            <v>182.20271999999994</v>
          </cell>
        </row>
      </sheetData>
      <sheetData sheetId="14">
        <row r="19">
          <cell r="B19">
            <v>70.78</v>
          </cell>
          <cell r="D19">
            <v>-42.11851999999989</v>
          </cell>
        </row>
        <row r="20">
          <cell r="B20">
            <v>70.8</v>
          </cell>
          <cell r="D20">
            <v>-41.180119999999889</v>
          </cell>
        </row>
        <row r="21">
          <cell r="B21">
            <v>70.819999999999993</v>
          </cell>
          <cell r="D21">
            <v>-40.116600000000005</v>
          </cell>
        </row>
        <row r="22">
          <cell r="B22">
            <v>71.150000000000006</v>
          </cell>
          <cell r="D22">
            <v>-31.749200000000002</v>
          </cell>
        </row>
        <row r="23">
          <cell r="B23">
            <v>71.209999999999994</v>
          </cell>
          <cell r="D23">
            <v>-20.0974</v>
          </cell>
        </row>
        <row r="24">
          <cell r="B24">
            <v>71.650000000000006</v>
          </cell>
          <cell r="D24">
            <v>-16.249959999999945</v>
          </cell>
        </row>
        <row r="25">
          <cell r="B25">
            <v>71.650000000000006</v>
          </cell>
          <cell r="D25">
            <v>-15.170800000000002</v>
          </cell>
        </row>
        <row r="26">
          <cell r="B26">
            <v>72.150000000000006</v>
          </cell>
          <cell r="D26">
            <v>-15.170800000000002</v>
          </cell>
        </row>
        <row r="27">
          <cell r="B27">
            <v>72.58</v>
          </cell>
          <cell r="D27">
            <v>-15.061319999999887</v>
          </cell>
        </row>
        <row r="28">
          <cell r="B28">
            <v>72.63</v>
          </cell>
          <cell r="D28">
            <v>-15.061319999999887</v>
          </cell>
        </row>
        <row r="29">
          <cell r="B29">
            <v>73.37</v>
          </cell>
          <cell r="D29">
            <v>-14.811080000000114</v>
          </cell>
        </row>
        <row r="30">
          <cell r="B30">
            <v>73.67</v>
          </cell>
          <cell r="D30">
            <v>-14.732880000000115</v>
          </cell>
        </row>
        <row r="31">
          <cell r="B31">
            <v>74.05</v>
          </cell>
          <cell r="D31">
            <v>-14.091640000000059</v>
          </cell>
        </row>
        <row r="32">
          <cell r="B32">
            <v>74.709999999999994</v>
          </cell>
          <cell r="D32">
            <v>-13.544240000000057</v>
          </cell>
        </row>
        <row r="33">
          <cell r="B33">
            <v>74.91</v>
          </cell>
          <cell r="D33">
            <v>-13.325280000000115</v>
          </cell>
        </row>
        <row r="34">
          <cell r="B34">
            <v>74.989999999999995</v>
          </cell>
          <cell r="D34">
            <v>-13.231440000000058</v>
          </cell>
        </row>
        <row r="35">
          <cell r="B35">
            <v>74.989999999999995</v>
          </cell>
          <cell r="D35">
            <v>-13.231440000000058</v>
          </cell>
        </row>
        <row r="36">
          <cell r="B36">
            <v>75.03</v>
          </cell>
          <cell r="D36">
            <v>-12.996840000000057</v>
          </cell>
        </row>
        <row r="37">
          <cell r="B37">
            <v>75.05</v>
          </cell>
          <cell r="D37">
            <v>-12.996840000000057</v>
          </cell>
        </row>
        <row r="38">
          <cell r="B38">
            <v>75.42</v>
          </cell>
          <cell r="D38">
            <v>-12.777880000000115</v>
          </cell>
        </row>
        <row r="39">
          <cell r="B39">
            <v>75.44</v>
          </cell>
          <cell r="D39">
            <v>-12.777880000000115</v>
          </cell>
        </row>
        <row r="40">
          <cell r="B40">
            <v>75.58</v>
          </cell>
          <cell r="D40">
            <v>-12.777880000000115</v>
          </cell>
        </row>
        <row r="41">
          <cell r="B41">
            <v>75.81</v>
          </cell>
          <cell r="D41">
            <v>-12.684040000000058</v>
          </cell>
        </row>
        <row r="42">
          <cell r="B42">
            <v>75.88</v>
          </cell>
          <cell r="D42">
            <v>-12.684040000000058</v>
          </cell>
        </row>
        <row r="43">
          <cell r="B43">
            <v>76.040000000000006</v>
          </cell>
          <cell r="D43">
            <v>-12.574559999999945</v>
          </cell>
        </row>
        <row r="44">
          <cell r="B44">
            <v>76.430000000000007</v>
          </cell>
          <cell r="D44">
            <v>-12.574559999999945</v>
          </cell>
        </row>
        <row r="45">
          <cell r="B45">
            <v>76.650000000000006</v>
          </cell>
          <cell r="D45">
            <v>-12.465080000000114</v>
          </cell>
        </row>
        <row r="46">
          <cell r="B46">
            <v>76.680000000000007</v>
          </cell>
          <cell r="D46">
            <v>-12.465080000000114</v>
          </cell>
        </row>
        <row r="47">
          <cell r="B47">
            <v>76.75</v>
          </cell>
          <cell r="D47">
            <v>-12.465080000000114</v>
          </cell>
        </row>
        <row r="48">
          <cell r="B48">
            <v>76.86</v>
          </cell>
          <cell r="D48">
            <v>-12.355600000000001</v>
          </cell>
        </row>
        <row r="49">
          <cell r="B49">
            <v>77.03</v>
          </cell>
          <cell r="D49">
            <v>-12.246119999999888</v>
          </cell>
        </row>
        <row r="50">
          <cell r="B50">
            <v>77.2</v>
          </cell>
          <cell r="D50">
            <v>-12.136640000000058</v>
          </cell>
        </row>
        <row r="51">
          <cell r="B51">
            <v>77.27</v>
          </cell>
          <cell r="D51">
            <v>-12.136640000000058</v>
          </cell>
        </row>
        <row r="52">
          <cell r="B52">
            <v>77.42</v>
          </cell>
          <cell r="D52">
            <v>-12.136640000000058</v>
          </cell>
        </row>
        <row r="53">
          <cell r="B53">
            <v>77.760000000000005</v>
          </cell>
          <cell r="D53">
            <v>-12.027159999999943</v>
          </cell>
        </row>
        <row r="54">
          <cell r="B54">
            <v>77.8</v>
          </cell>
          <cell r="D54">
            <v>-11.917680000000114</v>
          </cell>
        </row>
        <row r="55">
          <cell r="B55">
            <v>78.8</v>
          </cell>
          <cell r="D55">
            <v>-11.917680000000114</v>
          </cell>
        </row>
        <row r="56">
          <cell r="B56">
            <v>78.81</v>
          </cell>
          <cell r="D56">
            <v>-11.917680000000114</v>
          </cell>
        </row>
        <row r="57">
          <cell r="B57">
            <v>78.88</v>
          </cell>
          <cell r="D57">
            <v>-11.917680000000114</v>
          </cell>
        </row>
        <row r="58">
          <cell r="B58">
            <v>79.14</v>
          </cell>
          <cell r="D58">
            <v>-11.808200000000001</v>
          </cell>
        </row>
        <row r="59">
          <cell r="B59">
            <v>79.42</v>
          </cell>
          <cell r="D59">
            <v>-11.808200000000001</v>
          </cell>
        </row>
        <row r="60">
          <cell r="B60">
            <v>79.48</v>
          </cell>
          <cell r="D60">
            <v>-11.808200000000001</v>
          </cell>
        </row>
        <row r="61">
          <cell r="B61">
            <v>79.61</v>
          </cell>
          <cell r="D61">
            <v>-11.761280000000115</v>
          </cell>
        </row>
        <row r="62">
          <cell r="B62">
            <v>79.89</v>
          </cell>
          <cell r="D62">
            <v>-11.73</v>
          </cell>
        </row>
        <row r="63">
          <cell r="B63">
            <v>79.92</v>
          </cell>
          <cell r="D63">
            <v>-11.589240000000057</v>
          </cell>
        </row>
        <row r="64">
          <cell r="B64">
            <v>80.040000000000006</v>
          </cell>
          <cell r="D64">
            <v>-11.589240000000057</v>
          </cell>
        </row>
        <row r="65">
          <cell r="B65">
            <v>80.099999999999994</v>
          </cell>
          <cell r="D65">
            <v>-11.589240000000057</v>
          </cell>
        </row>
        <row r="66">
          <cell r="B66">
            <v>80.12</v>
          </cell>
          <cell r="D66">
            <v>-11.479759999999944</v>
          </cell>
        </row>
        <row r="67">
          <cell r="B67">
            <v>80.23</v>
          </cell>
          <cell r="D67">
            <v>-11.370280000000115</v>
          </cell>
        </row>
        <row r="68">
          <cell r="B68">
            <v>80.260000000000005</v>
          </cell>
          <cell r="D68">
            <v>-11.370280000000115</v>
          </cell>
        </row>
        <row r="69">
          <cell r="B69">
            <v>80.260000000000005</v>
          </cell>
          <cell r="D69">
            <v>-11.370280000000115</v>
          </cell>
        </row>
        <row r="70">
          <cell r="B70">
            <v>80.45</v>
          </cell>
          <cell r="D70">
            <v>-11.370280000000115</v>
          </cell>
        </row>
        <row r="71">
          <cell r="B71">
            <v>80.47</v>
          </cell>
          <cell r="D71">
            <v>-11.276440000000058</v>
          </cell>
        </row>
        <row r="72">
          <cell r="B72">
            <v>80.58</v>
          </cell>
          <cell r="D72">
            <v>-11.276440000000058</v>
          </cell>
        </row>
        <row r="73">
          <cell r="B73">
            <v>80.59</v>
          </cell>
          <cell r="D73">
            <v>-11.041840000000057</v>
          </cell>
        </row>
        <row r="74">
          <cell r="B74">
            <v>80.75</v>
          </cell>
          <cell r="D74">
            <v>-11.041840000000057</v>
          </cell>
        </row>
        <row r="75">
          <cell r="B75">
            <v>80.78</v>
          </cell>
          <cell r="D75">
            <v>-11.041840000000057</v>
          </cell>
        </row>
        <row r="76">
          <cell r="B76">
            <v>80.8</v>
          </cell>
          <cell r="D76">
            <v>-10.838519999999887</v>
          </cell>
        </row>
        <row r="77">
          <cell r="B77">
            <v>80.83</v>
          </cell>
          <cell r="D77">
            <v>-10.822880000000115</v>
          </cell>
        </row>
        <row r="78">
          <cell r="B78">
            <v>80.89</v>
          </cell>
          <cell r="D78">
            <v>-10.729040000000058</v>
          </cell>
        </row>
        <row r="79">
          <cell r="B79">
            <v>80.92</v>
          </cell>
          <cell r="D79">
            <v>-10.729040000000058</v>
          </cell>
        </row>
        <row r="80">
          <cell r="B80">
            <v>80.95</v>
          </cell>
          <cell r="D80">
            <v>-10.729040000000058</v>
          </cell>
        </row>
        <row r="81">
          <cell r="B81">
            <v>81.010000000000005</v>
          </cell>
          <cell r="D81">
            <v>-10.729040000000058</v>
          </cell>
        </row>
        <row r="82">
          <cell r="B82">
            <v>81.11</v>
          </cell>
          <cell r="D82">
            <v>-10.7134</v>
          </cell>
        </row>
        <row r="83">
          <cell r="B83">
            <v>81.209999999999994</v>
          </cell>
          <cell r="D83">
            <v>-10.666480000000115</v>
          </cell>
        </row>
        <row r="84">
          <cell r="B84">
            <v>81.400000000000006</v>
          </cell>
          <cell r="D84">
            <v>-10.619559999999943</v>
          </cell>
        </row>
        <row r="85">
          <cell r="B85">
            <v>81.41</v>
          </cell>
          <cell r="D85">
            <v>-10.619559999999943</v>
          </cell>
        </row>
        <row r="86">
          <cell r="B86">
            <v>81.42</v>
          </cell>
          <cell r="D86">
            <v>-10.525719999999888</v>
          </cell>
        </row>
        <row r="87">
          <cell r="B87">
            <v>81.47</v>
          </cell>
          <cell r="D87">
            <v>-10.525719999999888</v>
          </cell>
        </row>
        <row r="88">
          <cell r="B88">
            <v>81.540000000000006</v>
          </cell>
          <cell r="D88">
            <v>-10.400600000000001</v>
          </cell>
        </row>
        <row r="89">
          <cell r="B89">
            <v>81.569999999999993</v>
          </cell>
          <cell r="D89">
            <v>-10.291119999999887</v>
          </cell>
        </row>
        <row r="90">
          <cell r="B90">
            <v>81.680000000000007</v>
          </cell>
          <cell r="D90">
            <v>-10.291119999999887</v>
          </cell>
        </row>
        <row r="91">
          <cell r="B91">
            <v>81.7</v>
          </cell>
          <cell r="D91">
            <v>-10.291119999999887</v>
          </cell>
        </row>
        <row r="92">
          <cell r="B92">
            <v>81.78</v>
          </cell>
          <cell r="D92">
            <v>-10.291119999999887</v>
          </cell>
        </row>
        <row r="93">
          <cell r="B93">
            <v>81.790000000000006</v>
          </cell>
          <cell r="D93">
            <v>-10.181640000000058</v>
          </cell>
        </row>
        <row r="94">
          <cell r="B94">
            <v>81.92</v>
          </cell>
          <cell r="D94">
            <v>-10.181640000000058</v>
          </cell>
        </row>
        <row r="95">
          <cell r="B95">
            <v>81.95</v>
          </cell>
          <cell r="D95">
            <v>-10.181640000000058</v>
          </cell>
        </row>
        <row r="96">
          <cell r="B96">
            <v>81.99</v>
          </cell>
          <cell r="D96">
            <v>-10.181640000000058</v>
          </cell>
        </row>
        <row r="97">
          <cell r="B97">
            <v>82.03</v>
          </cell>
          <cell r="D97">
            <v>-10.181640000000058</v>
          </cell>
        </row>
        <row r="98">
          <cell r="B98">
            <v>82.11</v>
          </cell>
          <cell r="D98">
            <v>-10.181640000000058</v>
          </cell>
        </row>
        <row r="99">
          <cell r="B99">
            <v>82.12</v>
          </cell>
          <cell r="D99">
            <v>-10.134719999999888</v>
          </cell>
        </row>
        <row r="100">
          <cell r="B100">
            <v>82.25</v>
          </cell>
          <cell r="D100">
            <v>-10.072159999999943</v>
          </cell>
        </row>
        <row r="101">
          <cell r="B101">
            <v>82.42</v>
          </cell>
          <cell r="D101">
            <v>-9.9939599999999444</v>
          </cell>
        </row>
        <row r="102">
          <cell r="B102">
            <v>82.45</v>
          </cell>
          <cell r="D102">
            <v>-9.9626800000001143</v>
          </cell>
        </row>
        <row r="103">
          <cell r="B103">
            <v>82.45</v>
          </cell>
          <cell r="D103">
            <v>-9.9626800000001143</v>
          </cell>
        </row>
        <row r="104">
          <cell r="B104">
            <v>82.53</v>
          </cell>
          <cell r="D104">
            <v>-9.9626800000001143</v>
          </cell>
        </row>
        <row r="105">
          <cell r="B105">
            <v>82.7</v>
          </cell>
          <cell r="D105">
            <v>-9.9626800000001143</v>
          </cell>
        </row>
        <row r="106">
          <cell r="B106">
            <v>82.75</v>
          </cell>
          <cell r="D106">
            <v>-9.9626800000001143</v>
          </cell>
        </row>
        <row r="107">
          <cell r="B107">
            <v>82.75</v>
          </cell>
          <cell r="D107">
            <v>-9.8844800000001136</v>
          </cell>
        </row>
        <row r="108">
          <cell r="B108">
            <v>82.89</v>
          </cell>
          <cell r="D108">
            <v>-9.8688400000000573</v>
          </cell>
        </row>
        <row r="109">
          <cell r="B109">
            <v>82.91</v>
          </cell>
          <cell r="D109">
            <v>-9.8688400000000573</v>
          </cell>
        </row>
        <row r="110">
          <cell r="B110">
            <v>82.92</v>
          </cell>
          <cell r="D110">
            <v>-9.8688400000000573</v>
          </cell>
        </row>
        <row r="111">
          <cell r="B111">
            <v>82.95</v>
          </cell>
          <cell r="D111">
            <v>-9.8688400000000573</v>
          </cell>
        </row>
        <row r="112">
          <cell r="B112">
            <v>83.09</v>
          </cell>
          <cell r="D112">
            <v>-9.743719999999886</v>
          </cell>
        </row>
        <row r="113">
          <cell r="B113">
            <v>83.18</v>
          </cell>
          <cell r="D113">
            <v>-9.743719999999886</v>
          </cell>
        </row>
        <row r="114">
          <cell r="B114">
            <v>83.25</v>
          </cell>
          <cell r="D114">
            <v>-9.649880000000115</v>
          </cell>
        </row>
        <row r="115">
          <cell r="B115">
            <v>83.3</v>
          </cell>
          <cell r="D115">
            <v>-9.649880000000115</v>
          </cell>
        </row>
        <row r="116">
          <cell r="B116">
            <v>83.4</v>
          </cell>
          <cell r="D116">
            <v>-9.6186000000000007</v>
          </cell>
        </row>
        <row r="117">
          <cell r="B117">
            <v>83.53</v>
          </cell>
          <cell r="D117">
            <v>-9.4309199999998867</v>
          </cell>
        </row>
        <row r="118">
          <cell r="B118">
            <v>83.63</v>
          </cell>
          <cell r="D118">
            <v>-9.4309199999998867</v>
          </cell>
        </row>
        <row r="119">
          <cell r="B119">
            <v>83.64</v>
          </cell>
          <cell r="D119">
            <v>-9.4309199999998867</v>
          </cell>
        </row>
        <row r="120">
          <cell r="B120">
            <v>83.66</v>
          </cell>
          <cell r="D120">
            <v>-9.4309199999998867</v>
          </cell>
        </row>
        <row r="121">
          <cell r="B121">
            <v>83.68</v>
          </cell>
          <cell r="D121">
            <v>-9.1024800000001136</v>
          </cell>
        </row>
        <row r="122">
          <cell r="B122">
            <v>83.7</v>
          </cell>
          <cell r="D122">
            <v>-8.9930000000000003</v>
          </cell>
        </row>
        <row r="123">
          <cell r="B123">
            <v>83.71</v>
          </cell>
          <cell r="D123">
            <v>-8.8991599999999433</v>
          </cell>
        </row>
        <row r="124">
          <cell r="B124">
            <v>83.8</v>
          </cell>
          <cell r="D124">
            <v>-8.8991599999999433</v>
          </cell>
        </row>
        <row r="125">
          <cell r="B125">
            <v>84.05</v>
          </cell>
          <cell r="D125">
            <v>-8.8991599999999433</v>
          </cell>
        </row>
        <row r="126">
          <cell r="B126">
            <v>84.2</v>
          </cell>
          <cell r="D126">
            <v>-8.8991599999999433</v>
          </cell>
        </row>
        <row r="127">
          <cell r="B127">
            <v>84.3</v>
          </cell>
          <cell r="D127">
            <v>-8.8991599999999433</v>
          </cell>
        </row>
        <row r="128">
          <cell r="B128">
            <v>84.31</v>
          </cell>
          <cell r="D128">
            <v>-8.774040000000058</v>
          </cell>
        </row>
        <row r="129">
          <cell r="B129">
            <v>84.34</v>
          </cell>
          <cell r="D129">
            <v>-8.774040000000058</v>
          </cell>
        </row>
        <row r="130">
          <cell r="B130">
            <v>84.38</v>
          </cell>
          <cell r="D130">
            <v>-8.774040000000058</v>
          </cell>
        </row>
        <row r="131">
          <cell r="B131">
            <v>84.42</v>
          </cell>
          <cell r="D131">
            <v>-8.774040000000058</v>
          </cell>
        </row>
        <row r="132">
          <cell r="B132">
            <v>84.55</v>
          </cell>
          <cell r="D132">
            <v>-8.774040000000058</v>
          </cell>
        </row>
        <row r="133">
          <cell r="B133">
            <v>84.55</v>
          </cell>
          <cell r="D133">
            <v>-8.6958400000000573</v>
          </cell>
        </row>
        <row r="134">
          <cell r="B134">
            <v>84.61</v>
          </cell>
          <cell r="D134">
            <v>-8.664559999999943</v>
          </cell>
        </row>
        <row r="135">
          <cell r="B135">
            <v>84.61</v>
          </cell>
          <cell r="D135">
            <v>-8.664559999999943</v>
          </cell>
        </row>
        <row r="136">
          <cell r="B136">
            <v>84.66</v>
          </cell>
          <cell r="D136">
            <v>-8.664559999999943</v>
          </cell>
        </row>
        <row r="137">
          <cell r="B137">
            <v>84.75</v>
          </cell>
          <cell r="D137">
            <v>-8.664559999999943</v>
          </cell>
        </row>
        <row r="138">
          <cell r="B138">
            <v>84.78</v>
          </cell>
          <cell r="D138">
            <v>-8.664559999999943</v>
          </cell>
        </row>
        <row r="139">
          <cell r="B139">
            <v>84.81</v>
          </cell>
          <cell r="D139">
            <v>-8.6020000000000003</v>
          </cell>
        </row>
        <row r="140">
          <cell r="B140">
            <v>84.87</v>
          </cell>
          <cell r="D140">
            <v>-8.6020000000000003</v>
          </cell>
        </row>
        <row r="141">
          <cell r="B141">
            <v>84.93</v>
          </cell>
          <cell r="D141">
            <v>-8.6020000000000003</v>
          </cell>
        </row>
        <row r="142">
          <cell r="B142">
            <v>84.94</v>
          </cell>
          <cell r="D142">
            <v>-8.570719999999886</v>
          </cell>
        </row>
        <row r="143">
          <cell r="B143">
            <v>84.94</v>
          </cell>
          <cell r="D143">
            <v>-8.570719999999886</v>
          </cell>
        </row>
        <row r="144">
          <cell r="B144">
            <v>84.96</v>
          </cell>
          <cell r="D144">
            <v>-8.570719999999886</v>
          </cell>
        </row>
        <row r="145">
          <cell r="B145">
            <v>85.05</v>
          </cell>
          <cell r="D145">
            <v>-8.4456000000000007</v>
          </cell>
        </row>
        <row r="146">
          <cell r="B146">
            <v>85.18</v>
          </cell>
          <cell r="D146">
            <v>-8.4456000000000007</v>
          </cell>
        </row>
        <row r="147">
          <cell r="B147">
            <v>85.22</v>
          </cell>
          <cell r="D147">
            <v>-8.4456000000000007</v>
          </cell>
        </row>
        <row r="148">
          <cell r="B148">
            <v>85.23</v>
          </cell>
          <cell r="D148">
            <v>-8.4456000000000007</v>
          </cell>
        </row>
        <row r="149">
          <cell r="B149">
            <v>85.25</v>
          </cell>
          <cell r="D149">
            <v>-8.4456000000000007</v>
          </cell>
        </row>
        <row r="150">
          <cell r="B150">
            <v>85.3</v>
          </cell>
          <cell r="D150">
            <v>-8.4456000000000007</v>
          </cell>
        </row>
        <row r="151">
          <cell r="B151">
            <v>85.36</v>
          </cell>
          <cell r="D151">
            <v>-8.4456000000000007</v>
          </cell>
        </row>
        <row r="152">
          <cell r="B152">
            <v>85.45</v>
          </cell>
          <cell r="D152">
            <v>-8.383040000000058</v>
          </cell>
        </row>
        <row r="153">
          <cell r="B153">
            <v>85.47</v>
          </cell>
          <cell r="D153">
            <v>-8.3517599999999437</v>
          </cell>
        </row>
        <row r="154">
          <cell r="B154">
            <v>85.54</v>
          </cell>
          <cell r="D154">
            <v>-8.3517599999999437</v>
          </cell>
        </row>
        <row r="155">
          <cell r="B155">
            <v>85.54</v>
          </cell>
          <cell r="D155">
            <v>-8.3517599999999437</v>
          </cell>
        </row>
        <row r="156">
          <cell r="B156">
            <v>85.59</v>
          </cell>
          <cell r="D156">
            <v>-8.3517599999999437</v>
          </cell>
        </row>
        <row r="157">
          <cell r="B157">
            <v>85.59</v>
          </cell>
          <cell r="D157">
            <v>-8.289200000000001</v>
          </cell>
        </row>
        <row r="158">
          <cell r="B158">
            <v>85.67</v>
          </cell>
          <cell r="D158">
            <v>-8.289200000000001</v>
          </cell>
        </row>
        <row r="159">
          <cell r="B159">
            <v>85.69</v>
          </cell>
          <cell r="D159">
            <v>-8.289200000000001</v>
          </cell>
        </row>
        <row r="160">
          <cell r="B160">
            <v>85.85</v>
          </cell>
          <cell r="D160">
            <v>-8.289200000000001</v>
          </cell>
        </row>
        <row r="161">
          <cell r="B161">
            <v>85.86</v>
          </cell>
          <cell r="D161">
            <v>-8.2422800000001146</v>
          </cell>
        </row>
        <row r="162">
          <cell r="B162">
            <v>86</v>
          </cell>
          <cell r="D162">
            <v>-8.1328000000000014</v>
          </cell>
        </row>
        <row r="163">
          <cell r="B163">
            <v>86.09</v>
          </cell>
          <cell r="D163">
            <v>-8.1328000000000014</v>
          </cell>
        </row>
        <row r="164">
          <cell r="B164">
            <v>86.15</v>
          </cell>
          <cell r="D164">
            <v>-8.1328000000000014</v>
          </cell>
        </row>
        <row r="165">
          <cell r="B165">
            <v>86.22</v>
          </cell>
          <cell r="D165">
            <v>-8.1328000000000014</v>
          </cell>
        </row>
        <row r="166">
          <cell r="B166">
            <v>86.31</v>
          </cell>
          <cell r="D166">
            <v>-8.1328000000000014</v>
          </cell>
        </row>
        <row r="167">
          <cell r="B167">
            <v>86.35</v>
          </cell>
          <cell r="D167">
            <v>-8.1328000000000014</v>
          </cell>
        </row>
        <row r="168">
          <cell r="B168">
            <v>86.41</v>
          </cell>
          <cell r="D168">
            <v>-8.0233199999998863</v>
          </cell>
        </row>
        <row r="169">
          <cell r="B169">
            <v>86.42</v>
          </cell>
          <cell r="D169">
            <v>-8.0233199999998863</v>
          </cell>
        </row>
        <row r="170">
          <cell r="B170">
            <v>86.49</v>
          </cell>
          <cell r="D170">
            <v>-8.0233199999998863</v>
          </cell>
        </row>
        <row r="171">
          <cell r="B171">
            <v>86.55</v>
          </cell>
          <cell r="D171">
            <v>-8.0233199999998863</v>
          </cell>
        </row>
        <row r="172">
          <cell r="B172">
            <v>86.58</v>
          </cell>
          <cell r="D172">
            <v>-7.9764000000000008</v>
          </cell>
        </row>
        <row r="173">
          <cell r="B173">
            <v>86.62</v>
          </cell>
          <cell r="D173">
            <v>-7.9764000000000008</v>
          </cell>
        </row>
        <row r="174">
          <cell r="B174">
            <v>86.65</v>
          </cell>
          <cell r="D174">
            <v>-7.9764000000000008</v>
          </cell>
        </row>
        <row r="175">
          <cell r="B175">
            <v>86.68</v>
          </cell>
          <cell r="D175">
            <v>-7.9764000000000008</v>
          </cell>
        </row>
        <row r="176">
          <cell r="B176">
            <v>86.72</v>
          </cell>
          <cell r="D176">
            <v>-7.9138400000000573</v>
          </cell>
        </row>
        <row r="177">
          <cell r="B177">
            <v>86.76</v>
          </cell>
          <cell r="D177">
            <v>-7.9138400000000573</v>
          </cell>
        </row>
        <row r="178">
          <cell r="B178">
            <v>86.85</v>
          </cell>
          <cell r="D178">
            <v>-7.9138400000000573</v>
          </cell>
        </row>
        <row r="179">
          <cell r="B179">
            <v>86.89</v>
          </cell>
          <cell r="D179">
            <v>-7.9138400000000573</v>
          </cell>
        </row>
        <row r="180">
          <cell r="B180">
            <v>86.9</v>
          </cell>
          <cell r="D180">
            <v>-7.9138400000000573</v>
          </cell>
        </row>
        <row r="181">
          <cell r="B181">
            <v>87.02</v>
          </cell>
          <cell r="D181">
            <v>-7.82</v>
          </cell>
        </row>
        <row r="182">
          <cell r="B182">
            <v>87.02</v>
          </cell>
          <cell r="D182">
            <v>-7.82</v>
          </cell>
        </row>
        <row r="183">
          <cell r="B183">
            <v>87.06</v>
          </cell>
          <cell r="D183">
            <v>-7.7418000000000005</v>
          </cell>
        </row>
        <row r="184">
          <cell r="B184">
            <v>87.08</v>
          </cell>
          <cell r="D184">
            <v>-7.6948800000001141</v>
          </cell>
        </row>
        <row r="185">
          <cell r="B185">
            <v>87.16</v>
          </cell>
          <cell r="D185">
            <v>-7.6636000000000006</v>
          </cell>
        </row>
        <row r="186">
          <cell r="B186">
            <v>87.17</v>
          </cell>
          <cell r="D186">
            <v>-7.6010400000000571</v>
          </cell>
        </row>
        <row r="187">
          <cell r="B187">
            <v>87.2</v>
          </cell>
          <cell r="D187">
            <v>-7.6010400000000571</v>
          </cell>
        </row>
        <row r="188">
          <cell r="B188">
            <v>87.2</v>
          </cell>
          <cell r="D188">
            <v>-7.507200000000001</v>
          </cell>
        </row>
        <row r="189">
          <cell r="B189">
            <v>87.24</v>
          </cell>
          <cell r="D189">
            <v>-7.507200000000001</v>
          </cell>
        </row>
        <row r="190">
          <cell r="B190">
            <v>87.24</v>
          </cell>
          <cell r="D190">
            <v>-7.507200000000001</v>
          </cell>
        </row>
        <row r="191">
          <cell r="B191">
            <v>87.26</v>
          </cell>
          <cell r="D191">
            <v>-7.507200000000001</v>
          </cell>
        </row>
        <row r="192">
          <cell r="B192">
            <v>87.37</v>
          </cell>
          <cell r="D192">
            <v>-7.4446400000000574</v>
          </cell>
        </row>
        <row r="193">
          <cell r="B193">
            <v>87.38</v>
          </cell>
          <cell r="D193">
            <v>-7.3664400000000576</v>
          </cell>
        </row>
        <row r="194">
          <cell r="B194">
            <v>87.43</v>
          </cell>
          <cell r="D194">
            <v>-7.3508000000000004</v>
          </cell>
        </row>
        <row r="195">
          <cell r="B195">
            <v>87.54</v>
          </cell>
          <cell r="D195">
            <v>-7.3508000000000004</v>
          </cell>
        </row>
        <row r="196">
          <cell r="B196">
            <v>87.56</v>
          </cell>
          <cell r="D196">
            <v>-7.3508000000000004</v>
          </cell>
        </row>
        <row r="197">
          <cell r="B197">
            <v>87.57</v>
          </cell>
          <cell r="D197">
            <v>-7.2882400000000578</v>
          </cell>
        </row>
        <row r="198">
          <cell r="B198">
            <v>87.57</v>
          </cell>
          <cell r="D198">
            <v>-7.2726000000000006</v>
          </cell>
        </row>
        <row r="199">
          <cell r="B199">
            <v>87.57</v>
          </cell>
          <cell r="D199">
            <v>-7.2726000000000006</v>
          </cell>
        </row>
        <row r="200">
          <cell r="B200">
            <v>87.58</v>
          </cell>
          <cell r="D200">
            <v>-7.2726000000000006</v>
          </cell>
        </row>
        <row r="201">
          <cell r="B201">
            <v>87.6</v>
          </cell>
          <cell r="D201">
            <v>-7.2726000000000006</v>
          </cell>
        </row>
        <row r="202">
          <cell r="B202">
            <v>87.6</v>
          </cell>
          <cell r="D202">
            <v>-7.2726000000000006</v>
          </cell>
        </row>
        <row r="203">
          <cell r="B203">
            <v>87.71</v>
          </cell>
          <cell r="D203">
            <v>-7.1944000000000008</v>
          </cell>
        </row>
        <row r="204">
          <cell r="B204">
            <v>87.71</v>
          </cell>
          <cell r="D204">
            <v>-7.1631199999998865</v>
          </cell>
        </row>
        <row r="205">
          <cell r="B205">
            <v>87.71</v>
          </cell>
          <cell r="D205">
            <v>-7.1631199999998865</v>
          </cell>
        </row>
        <row r="206">
          <cell r="B206">
            <v>87.75</v>
          </cell>
          <cell r="D206">
            <v>-7.0536400000000574</v>
          </cell>
        </row>
        <row r="207">
          <cell r="B207">
            <v>87.77</v>
          </cell>
          <cell r="D207">
            <v>-7.0536400000000574</v>
          </cell>
        </row>
        <row r="208">
          <cell r="B208">
            <v>87.79</v>
          </cell>
          <cell r="D208">
            <v>-7.0536400000000574</v>
          </cell>
        </row>
        <row r="209">
          <cell r="B209">
            <v>87.79</v>
          </cell>
          <cell r="D209">
            <v>-7.0536400000000574</v>
          </cell>
        </row>
        <row r="210">
          <cell r="B210">
            <v>87.79</v>
          </cell>
          <cell r="D210">
            <v>-7.0380000000000003</v>
          </cell>
        </row>
        <row r="211">
          <cell r="B211">
            <v>87.81</v>
          </cell>
          <cell r="D211">
            <v>-7.0380000000000003</v>
          </cell>
        </row>
        <row r="212">
          <cell r="B212">
            <v>87.81</v>
          </cell>
          <cell r="D212">
            <v>-7.0380000000000003</v>
          </cell>
        </row>
        <row r="213">
          <cell r="B213">
            <v>87.82</v>
          </cell>
          <cell r="D213">
            <v>-7.0380000000000003</v>
          </cell>
        </row>
        <row r="214">
          <cell r="B214">
            <v>87.86</v>
          </cell>
          <cell r="D214">
            <v>-6.8346800000001142</v>
          </cell>
        </row>
        <row r="215">
          <cell r="B215">
            <v>87.86</v>
          </cell>
          <cell r="D215">
            <v>-6.8346800000001142</v>
          </cell>
        </row>
        <row r="216">
          <cell r="B216">
            <v>87.95</v>
          </cell>
          <cell r="D216">
            <v>-6.7252000000000001</v>
          </cell>
        </row>
        <row r="217">
          <cell r="B217">
            <v>88.13</v>
          </cell>
          <cell r="D217">
            <v>-6.7252000000000001</v>
          </cell>
        </row>
        <row r="218">
          <cell r="B218">
            <v>88.15</v>
          </cell>
          <cell r="D218">
            <v>-6.7252000000000001</v>
          </cell>
        </row>
        <row r="219">
          <cell r="B219">
            <v>88.16</v>
          </cell>
          <cell r="D219">
            <v>-6.7252000000000001</v>
          </cell>
        </row>
        <row r="220">
          <cell r="B220">
            <v>88.19</v>
          </cell>
          <cell r="D220">
            <v>-6.7252000000000001</v>
          </cell>
        </row>
        <row r="221">
          <cell r="B221">
            <v>88.22</v>
          </cell>
          <cell r="D221">
            <v>-6.7252000000000001</v>
          </cell>
        </row>
        <row r="222">
          <cell r="B222">
            <v>88.24</v>
          </cell>
          <cell r="D222">
            <v>-6.6782800000001146</v>
          </cell>
        </row>
        <row r="223">
          <cell r="B223">
            <v>88.28</v>
          </cell>
          <cell r="D223">
            <v>-6.6157199999998868</v>
          </cell>
        </row>
        <row r="224">
          <cell r="B224">
            <v>88.47</v>
          </cell>
          <cell r="D224">
            <v>-6.6157199999998868</v>
          </cell>
        </row>
        <row r="225">
          <cell r="B225">
            <v>88.47</v>
          </cell>
          <cell r="D225">
            <v>-6.6157199999998868</v>
          </cell>
        </row>
        <row r="226">
          <cell r="B226">
            <v>88.5</v>
          </cell>
          <cell r="D226">
            <v>-6.5688000000000004</v>
          </cell>
        </row>
        <row r="227">
          <cell r="B227">
            <v>88.53</v>
          </cell>
          <cell r="D227">
            <v>-6.5688000000000004</v>
          </cell>
        </row>
        <row r="228">
          <cell r="B228">
            <v>88.55</v>
          </cell>
          <cell r="D228">
            <v>-6.4124000000000008</v>
          </cell>
        </row>
        <row r="229">
          <cell r="B229">
            <v>88.67</v>
          </cell>
          <cell r="D229">
            <v>-6.3967599999999436</v>
          </cell>
        </row>
        <row r="230">
          <cell r="B230">
            <v>88.74</v>
          </cell>
          <cell r="D230">
            <v>-6.2560000000000002</v>
          </cell>
        </row>
        <row r="231">
          <cell r="B231">
            <v>88.76</v>
          </cell>
          <cell r="D231">
            <v>-6.2560000000000002</v>
          </cell>
        </row>
        <row r="232">
          <cell r="B232">
            <v>88.87</v>
          </cell>
          <cell r="D232">
            <v>-6.2560000000000002</v>
          </cell>
        </row>
        <row r="233">
          <cell r="B233">
            <v>88.87</v>
          </cell>
          <cell r="D233">
            <v>-6.0839599999999434</v>
          </cell>
        </row>
        <row r="234">
          <cell r="B234">
            <v>88.88</v>
          </cell>
          <cell r="D234">
            <v>-5.9744800000001144</v>
          </cell>
        </row>
        <row r="235">
          <cell r="B235">
            <v>88.9</v>
          </cell>
          <cell r="D235">
            <v>-5.9432</v>
          </cell>
        </row>
        <row r="236">
          <cell r="B236">
            <v>88.91</v>
          </cell>
          <cell r="D236">
            <v>-5.9432</v>
          </cell>
        </row>
        <row r="237">
          <cell r="B237">
            <v>88.98</v>
          </cell>
          <cell r="D237">
            <v>-5.9432</v>
          </cell>
        </row>
        <row r="238">
          <cell r="B238">
            <v>89.05</v>
          </cell>
          <cell r="D238">
            <v>-5.8650000000000002</v>
          </cell>
        </row>
        <row r="239">
          <cell r="B239">
            <v>89.05</v>
          </cell>
          <cell r="D239">
            <v>-5.8650000000000002</v>
          </cell>
        </row>
        <row r="240">
          <cell r="B240">
            <v>89.06</v>
          </cell>
          <cell r="D240">
            <v>-5.7868000000000004</v>
          </cell>
        </row>
        <row r="241">
          <cell r="B241">
            <v>89.1</v>
          </cell>
          <cell r="D241">
            <v>-5.7868000000000004</v>
          </cell>
        </row>
        <row r="242">
          <cell r="B242">
            <v>89.1</v>
          </cell>
          <cell r="D242">
            <v>-5.7868000000000004</v>
          </cell>
        </row>
        <row r="243">
          <cell r="B243">
            <v>89.11</v>
          </cell>
          <cell r="D243">
            <v>-5.7868000000000004</v>
          </cell>
        </row>
        <row r="244">
          <cell r="B244">
            <v>89.16</v>
          </cell>
          <cell r="D244">
            <v>-5.6304000000000007</v>
          </cell>
        </row>
        <row r="245">
          <cell r="B245">
            <v>89.16</v>
          </cell>
          <cell r="D245">
            <v>-5.5522</v>
          </cell>
        </row>
        <row r="246">
          <cell r="B246">
            <v>89.2</v>
          </cell>
          <cell r="D246">
            <v>-5.5522</v>
          </cell>
        </row>
        <row r="247">
          <cell r="B247">
            <v>89.22</v>
          </cell>
          <cell r="D247">
            <v>-5.4740000000000002</v>
          </cell>
        </row>
        <row r="248">
          <cell r="B248">
            <v>89.26</v>
          </cell>
          <cell r="D248">
            <v>-5.4270800000001138</v>
          </cell>
        </row>
        <row r="249">
          <cell r="B249">
            <v>89.27</v>
          </cell>
          <cell r="D249">
            <v>-5.3332400000000577</v>
          </cell>
        </row>
        <row r="250">
          <cell r="B250">
            <v>89.28</v>
          </cell>
          <cell r="D250">
            <v>-5.3332400000000577</v>
          </cell>
        </row>
        <row r="251">
          <cell r="B251">
            <v>89.31</v>
          </cell>
          <cell r="D251">
            <v>-5.3332400000000577</v>
          </cell>
        </row>
        <row r="252">
          <cell r="B252">
            <v>89.32</v>
          </cell>
          <cell r="D252">
            <v>-5.3332400000000577</v>
          </cell>
        </row>
        <row r="253">
          <cell r="B253">
            <v>89.32</v>
          </cell>
          <cell r="D253">
            <v>-5.3176000000000005</v>
          </cell>
        </row>
        <row r="254">
          <cell r="B254">
            <v>89.34</v>
          </cell>
          <cell r="D254">
            <v>-5.2237599999999436</v>
          </cell>
        </row>
        <row r="255">
          <cell r="B255">
            <v>89.39</v>
          </cell>
          <cell r="D255">
            <v>-5.2237599999999436</v>
          </cell>
        </row>
        <row r="256">
          <cell r="B256">
            <v>89.4</v>
          </cell>
          <cell r="D256">
            <v>-5.1612</v>
          </cell>
        </row>
        <row r="257">
          <cell r="B257">
            <v>89.42</v>
          </cell>
          <cell r="D257">
            <v>-5.1612</v>
          </cell>
        </row>
        <row r="258">
          <cell r="B258">
            <v>89.43</v>
          </cell>
          <cell r="D258">
            <v>-5.1612</v>
          </cell>
        </row>
        <row r="259">
          <cell r="B259">
            <v>89.45</v>
          </cell>
          <cell r="D259">
            <v>-5.1612</v>
          </cell>
        </row>
        <row r="260">
          <cell r="B260">
            <v>89.52</v>
          </cell>
          <cell r="D260">
            <v>-5.1142800000001145</v>
          </cell>
        </row>
        <row r="261">
          <cell r="B261">
            <v>89.6</v>
          </cell>
          <cell r="D261">
            <v>-5.0986400000000573</v>
          </cell>
        </row>
        <row r="262">
          <cell r="B262">
            <v>89.66</v>
          </cell>
          <cell r="D262">
            <v>-5.0048000000000004</v>
          </cell>
        </row>
        <row r="263">
          <cell r="B263">
            <v>89.69</v>
          </cell>
          <cell r="D263">
            <v>-5.0048000000000004</v>
          </cell>
        </row>
        <row r="264">
          <cell r="B264">
            <v>89.7</v>
          </cell>
          <cell r="D264">
            <v>-5.0048000000000004</v>
          </cell>
        </row>
        <row r="265">
          <cell r="B265">
            <v>89.74</v>
          </cell>
          <cell r="D265">
            <v>-5.0048000000000004</v>
          </cell>
        </row>
        <row r="266">
          <cell r="B266">
            <v>89.78</v>
          </cell>
          <cell r="D266">
            <v>-5.0048000000000004</v>
          </cell>
        </row>
        <row r="267">
          <cell r="B267">
            <v>89.84</v>
          </cell>
          <cell r="D267">
            <v>-4.8953199999998862</v>
          </cell>
        </row>
        <row r="268">
          <cell r="B268">
            <v>89.85</v>
          </cell>
          <cell r="D268">
            <v>-4.8953199999998862</v>
          </cell>
        </row>
        <row r="269">
          <cell r="B269">
            <v>89.87</v>
          </cell>
          <cell r="D269">
            <v>-4.8484000000000007</v>
          </cell>
        </row>
        <row r="270">
          <cell r="B270">
            <v>89.88</v>
          </cell>
          <cell r="D270">
            <v>-4.8484000000000007</v>
          </cell>
        </row>
        <row r="271">
          <cell r="B271">
            <v>89.93</v>
          </cell>
          <cell r="D271">
            <v>-4.8484000000000007</v>
          </cell>
        </row>
        <row r="272">
          <cell r="B272">
            <v>89.95</v>
          </cell>
          <cell r="D272">
            <v>-4.7858400000000572</v>
          </cell>
        </row>
        <row r="273">
          <cell r="B273">
            <v>89.98</v>
          </cell>
          <cell r="D273">
            <v>-4.5825199999998869</v>
          </cell>
        </row>
        <row r="274">
          <cell r="B274">
            <v>90.08</v>
          </cell>
          <cell r="D274">
            <v>-4.5356000000000005</v>
          </cell>
        </row>
        <row r="275">
          <cell r="B275">
            <v>90.14</v>
          </cell>
          <cell r="D275">
            <v>-4.2228000000000003</v>
          </cell>
        </row>
        <row r="276">
          <cell r="B276">
            <v>90.16</v>
          </cell>
          <cell r="D276">
            <v>-4.2228000000000003</v>
          </cell>
        </row>
        <row r="277">
          <cell r="B277">
            <v>90.16</v>
          </cell>
          <cell r="D277">
            <v>-4.2228000000000003</v>
          </cell>
        </row>
        <row r="278">
          <cell r="B278">
            <v>90.22</v>
          </cell>
          <cell r="D278">
            <v>-1.4076000000000002</v>
          </cell>
        </row>
        <row r="279">
          <cell r="B279">
            <v>90.28</v>
          </cell>
          <cell r="D279">
            <v>-0.84455999999994313</v>
          </cell>
        </row>
        <row r="280">
          <cell r="B280">
            <v>90.45</v>
          </cell>
          <cell r="D280">
            <v>2.8152000000000004</v>
          </cell>
        </row>
        <row r="281">
          <cell r="B281">
            <v>90.47</v>
          </cell>
          <cell r="D281">
            <v>3.0810800000001142</v>
          </cell>
        </row>
      </sheetData>
      <sheetData sheetId="15">
        <row r="19">
          <cell r="B19">
            <v>71.650000000000006</v>
          </cell>
          <cell r="D19">
            <v>-29.16535</v>
          </cell>
        </row>
        <row r="20">
          <cell r="B20">
            <v>71.650000000000006</v>
          </cell>
          <cell r="D20">
            <v>-20.155189999999937</v>
          </cell>
        </row>
        <row r="21">
          <cell r="B21">
            <v>72.150000000000006</v>
          </cell>
          <cell r="D21">
            <v>-19.93666000000006</v>
          </cell>
        </row>
        <row r="22">
          <cell r="B22">
            <v>72.58</v>
          </cell>
          <cell r="D22">
            <v>-19.600460000000062</v>
          </cell>
        </row>
        <row r="23">
          <cell r="B23">
            <v>72.63</v>
          </cell>
          <cell r="D23">
            <v>-19.533220000000121</v>
          </cell>
        </row>
        <row r="24">
          <cell r="B24">
            <v>73.37</v>
          </cell>
          <cell r="D24">
            <v>-19.533220000000121</v>
          </cell>
        </row>
        <row r="25">
          <cell r="B25">
            <v>73.67</v>
          </cell>
          <cell r="D25">
            <v>-19.516410000000061</v>
          </cell>
        </row>
        <row r="26">
          <cell r="B26">
            <v>74.05</v>
          </cell>
          <cell r="D26">
            <v>-19.516410000000061</v>
          </cell>
        </row>
        <row r="27">
          <cell r="B27">
            <v>74.709999999999994</v>
          </cell>
          <cell r="D27">
            <v>-19.516410000000061</v>
          </cell>
        </row>
        <row r="28">
          <cell r="B28">
            <v>74.91</v>
          </cell>
          <cell r="D28">
            <v>-19.43236000000006</v>
          </cell>
        </row>
        <row r="29">
          <cell r="B29">
            <v>74.989999999999995</v>
          </cell>
          <cell r="D29">
            <v>-19.39873999999994</v>
          </cell>
        </row>
        <row r="30">
          <cell r="B30">
            <v>74.989999999999995</v>
          </cell>
          <cell r="D30">
            <v>-19.39873999999994</v>
          </cell>
        </row>
        <row r="31">
          <cell r="B31">
            <v>75.03</v>
          </cell>
          <cell r="D31">
            <v>-19.264260000000061</v>
          </cell>
        </row>
        <row r="32">
          <cell r="B32">
            <v>75.05</v>
          </cell>
          <cell r="D32">
            <v>-19.264260000000061</v>
          </cell>
        </row>
        <row r="33">
          <cell r="B33">
            <v>75.42</v>
          </cell>
          <cell r="D33">
            <v>-19.264260000000061</v>
          </cell>
        </row>
        <row r="34">
          <cell r="B34">
            <v>75.44</v>
          </cell>
          <cell r="D34">
            <v>-19.112970000000121</v>
          </cell>
        </row>
        <row r="35">
          <cell r="B35">
            <v>75.58</v>
          </cell>
          <cell r="D35">
            <v>-19.112970000000121</v>
          </cell>
        </row>
        <row r="36">
          <cell r="B36">
            <v>75.81</v>
          </cell>
          <cell r="D36">
            <v>-18.97848999999994</v>
          </cell>
        </row>
        <row r="37">
          <cell r="B37">
            <v>75.88</v>
          </cell>
          <cell r="D37">
            <v>-18.97848999999994</v>
          </cell>
        </row>
        <row r="38">
          <cell r="B38">
            <v>76.040000000000006</v>
          </cell>
          <cell r="D38">
            <v>-18.961679999999877</v>
          </cell>
        </row>
        <row r="39">
          <cell r="B39">
            <v>76.430000000000007</v>
          </cell>
          <cell r="D39">
            <v>-18.860820000000121</v>
          </cell>
        </row>
        <row r="40">
          <cell r="B40">
            <v>76.650000000000006</v>
          </cell>
          <cell r="D40">
            <v>-18.860820000000121</v>
          </cell>
        </row>
        <row r="41">
          <cell r="B41">
            <v>76.680000000000007</v>
          </cell>
          <cell r="D41">
            <v>-18.860820000000121</v>
          </cell>
        </row>
        <row r="42">
          <cell r="B42">
            <v>76.75</v>
          </cell>
          <cell r="D42">
            <v>-18.860820000000121</v>
          </cell>
        </row>
        <row r="43">
          <cell r="B43">
            <v>76.86</v>
          </cell>
          <cell r="D43">
            <v>-18.72633999999994</v>
          </cell>
        </row>
        <row r="44">
          <cell r="B44">
            <v>77.03</v>
          </cell>
          <cell r="D44">
            <v>-18.72633999999994</v>
          </cell>
        </row>
        <row r="45">
          <cell r="B45">
            <v>77.2</v>
          </cell>
          <cell r="D45">
            <v>-18.72633999999994</v>
          </cell>
        </row>
        <row r="46">
          <cell r="B46">
            <v>77.27</v>
          </cell>
          <cell r="D46">
            <v>-18.72633999999994</v>
          </cell>
        </row>
        <row r="47">
          <cell r="B47">
            <v>77.42</v>
          </cell>
          <cell r="D47">
            <v>-18.591860000000061</v>
          </cell>
        </row>
        <row r="48">
          <cell r="B48">
            <v>77.760000000000005</v>
          </cell>
          <cell r="D48">
            <v>-18.591860000000061</v>
          </cell>
        </row>
        <row r="49">
          <cell r="B49">
            <v>77.8</v>
          </cell>
          <cell r="D49">
            <v>-18.591860000000061</v>
          </cell>
        </row>
        <row r="50">
          <cell r="B50">
            <v>78.8</v>
          </cell>
          <cell r="D50">
            <v>-18.591860000000061</v>
          </cell>
        </row>
        <row r="51">
          <cell r="B51">
            <v>78.81</v>
          </cell>
          <cell r="D51">
            <v>-18.591860000000061</v>
          </cell>
        </row>
        <row r="52">
          <cell r="B52">
            <v>78.88</v>
          </cell>
          <cell r="D52">
            <v>-18.440570000000122</v>
          </cell>
        </row>
        <row r="53">
          <cell r="B53">
            <v>79.14</v>
          </cell>
          <cell r="D53">
            <v>-18.440570000000122</v>
          </cell>
        </row>
        <row r="54">
          <cell r="B54">
            <v>79.42</v>
          </cell>
          <cell r="D54">
            <v>-18.440570000000122</v>
          </cell>
        </row>
        <row r="55">
          <cell r="B55">
            <v>79.48</v>
          </cell>
          <cell r="D55">
            <v>-18.440570000000122</v>
          </cell>
        </row>
        <row r="56">
          <cell r="B56">
            <v>79.61</v>
          </cell>
          <cell r="D56">
            <v>-18.440570000000122</v>
          </cell>
        </row>
        <row r="57">
          <cell r="B57">
            <v>79.89</v>
          </cell>
          <cell r="D57">
            <v>-18.322900000000001</v>
          </cell>
        </row>
        <row r="58">
          <cell r="B58">
            <v>79.92</v>
          </cell>
          <cell r="D58">
            <v>-18.322900000000001</v>
          </cell>
        </row>
        <row r="59">
          <cell r="B59">
            <v>80.040000000000006</v>
          </cell>
          <cell r="D59">
            <v>-18.188420000000121</v>
          </cell>
        </row>
        <row r="60">
          <cell r="B60">
            <v>80.099999999999994</v>
          </cell>
          <cell r="D60">
            <v>-18.188420000000121</v>
          </cell>
        </row>
        <row r="61">
          <cell r="B61">
            <v>80.12</v>
          </cell>
          <cell r="D61">
            <v>-18.188420000000121</v>
          </cell>
        </row>
        <row r="62">
          <cell r="B62">
            <v>80.23</v>
          </cell>
          <cell r="D62">
            <v>-18.188420000000121</v>
          </cell>
        </row>
        <row r="63">
          <cell r="B63">
            <v>80.260000000000005</v>
          </cell>
          <cell r="D63">
            <v>-18.188420000000121</v>
          </cell>
        </row>
        <row r="64">
          <cell r="B64">
            <v>80.260000000000005</v>
          </cell>
          <cell r="D64">
            <v>-18.188420000000121</v>
          </cell>
        </row>
        <row r="65">
          <cell r="B65">
            <v>80.45</v>
          </cell>
          <cell r="D65">
            <v>-18.188420000000121</v>
          </cell>
        </row>
        <row r="66">
          <cell r="B66">
            <v>80.47</v>
          </cell>
          <cell r="D66">
            <v>-18.121179999999878</v>
          </cell>
        </row>
        <row r="67">
          <cell r="B67">
            <v>80.58</v>
          </cell>
          <cell r="D67">
            <v>-18.05393999999994</v>
          </cell>
        </row>
        <row r="68">
          <cell r="B68">
            <v>80.59</v>
          </cell>
          <cell r="D68">
            <v>-18.05393999999994</v>
          </cell>
        </row>
        <row r="69">
          <cell r="B69">
            <v>80.69</v>
          </cell>
          <cell r="D69">
            <v>-18.05393999999994</v>
          </cell>
        </row>
        <row r="70">
          <cell r="B70">
            <v>80.75</v>
          </cell>
          <cell r="D70">
            <v>-18.05393999999994</v>
          </cell>
        </row>
        <row r="71">
          <cell r="B71">
            <v>80.78</v>
          </cell>
          <cell r="D71">
            <v>-18.05393999999994</v>
          </cell>
        </row>
        <row r="72">
          <cell r="B72">
            <v>80.8</v>
          </cell>
          <cell r="D72">
            <v>-18.003510000000063</v>
          </cell>
        </row>
        <row r="73">
          <cell r="B73">
            <v>80.83</v>
          </cell>
          <cell r="D73">
            <v>-17.936270000000121</v>
          </cell>
        </row>
        <row r="74">
          <cell r="B74">
            <v>80.89</v>
          </cell>
          <cell r="D74">
            <v>-17.919460000000061</v>
          </cell>
        </row>
        <row r="75">
          <cell r="B75">
            <v>80.92</v>
          </cell>
          <cell r="D75">
            <v>-17.784979999999877</v>
          </cell>
        </row>
        <row r="76">
          <cell r="B76">
            <v>80.95</v>
          </cell>
          <cell r="D76">
            <v>-17.784979999999877</v>
          </cell>
        </row>
        <row r="77">
          <cell r="B77">
            <v>81.010000000000005</v>
          </cell>
          <cell r="D77">
            <v>-17.784979999999877</v>
          </cell>
        </row>
        <row r="78">
          <cell r="B78">
            <v>81.11</v>
          </cell>
          <cell r="D78">
            <v>-17.784979999999877</v>
          </cell>
        </row>
        <row r="79">
          <cell r="B79">
            <v>81.209999999999994</v>
          </cell>
          <cell r="D79">
            <v>-17.784979999999877</v>
          </cell>
        </row>
        <row r="80">
          <cell r="B80">
            <v>81.400000000000006</v>
          </cell>
          <cell r="D80">
            <v>-17.784979999999877</v>
          </cell>
        </row>
        <row r="81">
          <cell r="B81">
            <v>81.41</v>
          </cell>
          <cell r="D81">
            <v>-17.650500000000001</v>
          </cell>
        </row>
        <row r="82">
          <cell r="B82">
            <v>81.42</v>
          </cell>
          <cell r="D82">
            <v>-17.650500000000001</v>
          </cell>
        </row>
        <row r="83">
          <cell r="B83">
            <v>81.47</v>
          </cell>
          <cell r="D83">
            <v>-17.650500000000001</v>
          </cell>
        </row>
        <row r="84">
          <cell r="B84">
            <v>81.540000000000006</v>
          </cell>
          <cell r="D84">
            <v>-17.650500000000001</v>
          </cell>
        </row>
        <row r="85">
          <cell r="B85">
            <v>81.569999999999993</v>
          </cell>
          <cell r="D85">
            <v>-17.56645</v>
          </cell>
        </row>
        <row r="86">
          <cell r="B86">
            <v>81.680000000000007</v>
          </cell>
          <cell r="D86">
            <v>-17.516020000000122</v>
          </cell>
        </row>
        <row r="87">
          <cell r="B87">
            <v>81.7</v>
          </cell>
          <cell r="D87">
            <v>-17.516020000000122</v>
          </cell>
        </row>
        <row r="88">
          <cell r="B88">
            <v>81.78</v>
          </cell>
          <cell r="D88">
            <v>-17.516020000000122</v>
          </cell>
        </row>
        <row r="89">
          <cell r="B89">
            <v>81.790000000000006</v>
          </cell>
          <cell r="D89">
            <v>-17.381539999999937</v>
          </cell>
        </row>
        <row r="90">
          <cell r="B90">
            <v>81.92</v>
          </cell>
          <cell r="D90">
            <v>-17.381539999999937</v>
          </cell>
        </row>
        <row r="91">
          <cell r="B91">
            <v>81.95</v>
          </cell>
          <cell r="D91">
            <v>-17.381539999999937</v>
          </cell>
        </row>
        <row r="92">
          <cell r="B92">
            <v>81.99</v>
          </cell>
          <cell r="D92">
            <v>-17.381539999999937</v>
          </cell>
        </row>
        <row r="93">
          <cell r="B93">
            <v>82.03</v>
          </cell>
          <cell r="D93">
            <v>-17.247060000000062</v>
          </cell>
        </row>
        <row r="94">
          <cell r="B94">
            <v>82.11</v>
          </cell>
          <cell r="D94">
            <v>-17.247060000000062</v>
          </cell>
        </row>
        <row r="95">
          <cell r="B95">
            <v>82.12</v>
          </cell>
          <cell r="D95">
            <v>-17.247060000000062</v>
          </cell>
        </row>
        <row r="96">
          <cell r="B96">
            <v>82.25</v>
          </cell>
          <cell r="D96">
            <v>-17.112579999999877</v>
          </cell>
        </row>
        <row r="97">
          <cell r="B97">
            <v>82.42</v>
          </cell>
          <cell r="D97">
            <v>-17.112579999999877</v>
          </cell>
        </row>
        <row r="98">
          <cell r="B98">
            <v>82.45</v>
          </cell>
          <cell r="D98">
            <v>-17.112579999999877</v>
          </cell>
        </row>
        <row r="99">
          <cell r="B99">
            <v>82.45</v>
          </cell>
          <cell r="D99">
            <v>-17.112579999999877</v>
          </cell>
        </row>
        <row r="100">
          <cell r="B100">
            <v>82.53</v>
          </cell>
          <cell r="D100">
            <v>-17.112579999999877</v>
          </cell>
        </row>
        <row r="101">
          <cell r="B101">
            <v>82.7</v>
          </cell>
          <cell r="D101">
            <v>-17.112579999999877</v>
          </cell>
        </row>
        <row r="102">
          <cell r="B102">
            <v>82.75</v>
          </cell>
          <cell r="D102">
            <v>-16.994910000000061</v>
          </cell>
        </row>
        <row r="103">
          <cell r="B103">
            <v>82.75</v>
          </cell>
          <cell r="D103">
            <v>-16.994910000000061</v>
          </cell>
        </row>
        <row r="104">
          <cell r="B104">
            <v>82.89</v>
          </cell>
          <cell r="D104">
            <v>-16.994910000000061</v>
          </cell>
        </row>
        <row r="105">
          <cell r="B105">
            <v>82.91</v>
          </cell>
          <cell r="D105">
            <v>-16.994910000000061</v>
          </cell>
        </row>
        <row r="106">
          <cell r="B106">
            <v>82.92</v>
          </cell>
          <cell r="D106">
            <v>-16.994910000000061</v>
          </cell>
        </row>
        <row r="107">
          <cell r="B107">
            <v>82.95</v>
          </cell>
          <cell r="D107">
            <v>-16.994910000000061</v>
          </cell>
        </row>
        <row r="108">
          <cell r="B108">
            <v>83.09</v>
          </cell>
          <cell r="D108">
            <v>-16.994910000000061</v>
          </cell>
        </row>
        <row r="109">
          <cell r="B109">
            <v>83.18</v>
          </cell>
          <cell r="D109">
            <v>-16.843620000000122</v>
          </cell>
        </row>
        <row r="110">
          <cell r="B110">
            <v>83.25</v>
          </cell>
          <cell r="D110">
            <v>-16.843620000000122</v>
          </cell>
        </row>
        <row r="111">
          <cell r="B111">
            <v>83.3</v>
          </cell>
          <cell r="D111">
            <v>-16.843620000000122</v>
          </cell>
        </row>
        <row r="112">
          <cell r="B112">
            <v>83.4</v>
          </cell>
          <cell r="D112">
            <v>-16.843620000000122</v>
          </cell>
        </row>
        <row r="113">
          <cell r="B113">
            <v>83.53</v>
          </cell>
          <cell r="D113">
            <v>-16.843620000000122</v>
          </cell>
        </row>
        <row r="114">
          <cell r="B114">
            <v>83.63</v>
          </cell>
          <cell r="D114">
            <v>-16.709139999999937</v>
          </cell>
        </row>
        <row r="115">
          <cell r="B115">
            <v>83.64</v>
          </cell>
          <cell r="D115">
            <v>-16.709139999999937</v>
          </cell>
        </row>
        <row r="116">
          <cell r="B116">
            <v>83.66</v>
          </cell>
          <cell r="D116">
            <v>-16.709139999999937</v>
          </cell>
        </row>
        <row r="117">
          <cell r="B117">
            <v>83.68</v>
          </cell>
          <cell r="D117">
            <v>-16.6419</v>
          </cell>
        </row>
        <row r="118">
          <cell r="B118">
            <v>83.7</v>
          </cell>
          <cell r="D118">
            <v>-16.6419</v>
          </cell>
        </row>
        <row r="119">
          <cell r="B119">
            <v>83.71</v>
          </cell>
          <cell r="D119">
            <v>-16.6419</v>
          </cell>
        </row>
        <row r="120">
          <cell r="B120">
            <v>83.8</v>
          </cell>
          <cell r="D120">
            <v>-16.574660000000062</v>
          </cell>
        </row>
        <row r="121">
          <cell r="B121">
            <v>84.05</v>
          </cell>
          <cell r="D121">
            <v>-16.574660000000062</v>
          </cell>
        </row>
        <row r="122">
          <cell r="B122">
            <v>84.2</v>
          </cell>
          <cell r="D122">
            <v>-16.574660000000062</v>
          </cell>
        </row>
        <row r="123">
          <cell r="B123">
            <v>84.3</v>
          </cell>
          <cell r="D123">
            <v>-16.574660000000062</v>
          </cell>
        </row>
        <row r="124">
          <cell r="B124">
            <v>84.31</v>
          </cell>
          <cell r="D124">
            <v>-16.574660000000062</v>
          </cell>
        </row>
        <row r="125">
          <cell r="B125">
            <v>84.34</v>
          </cell>
          <cell r="D125">
            <v>-16.574660000000062</v>
          </cell>
        </row>
        <row r="126">
          <cell r="B126">
            <v>84.38</v>
          </cell>
          <cell r="D126">
            <v>-16.574660000000062</v>
          </cell>
        </row>
        <row r="127">
          <cell r="B127">
            <v>84.42</v>
          </cell>
          <cell r="D127">
            <v>-16.473800000000001</v>
          </cell>
        </row>
        <row r="128">
          <cell r="B128">
            <v>84.55</v>
          </cell>
          <cell r="D128">
            <v>-16.456989999999937</v>
          </cell>
        </row>
        <row r="129">
          <cell r="B129">
            <v>84.55</v>
          </cell>
          <cell r="D129">
            <v>-16.456989999999937</v>
          </cell>
        </row>
        <row r="130">
          <cell r="B130">
            <v>84.61</v>
          </cell>
          <cell r="D130">
            <v>-16.456989999999937</v>
          </cell>
        </row>
        <row r="131">
          <cell r="B131">
            <v>84.61</v>
          </cell>
          <cell r="D131">
            <v>-16.322510000000062</v>
          </cell>
        </row>
        <row r="132">
          <cell r="B132">
            <v>84.66</v>
          </cell>
          <cell r="D132">
            <v>-16.322510000000062</v>
          </cell>
        </row>
        <row r="133">
          <cell r="B133">
            <v>84.75</v>
          </cell>
          <cell r="D133">
            <v>-16.322510000000062</v>
          </cell>
        </row>
        <row r="134">
          <cell r="B134">
            <v>84.78</v>
          </cell>
          <cell r="D134">
            <v>-16.322510000000062</v>
          </cell>
        </row>
        <row r="135">
          <cell r="B135">
            <v>84.81</v>
          </cell>
          <cell r="D135">
            <v>-16.322510000000062</v>
          </cell>
        </row>
        <row r="136">
          <cell r="B136">
            <v>84.87</v>
          </cell>
          <cell r="D136">
            <v>-16.305700000000002</v>
          </cell>
        </row>
        <row r="137">
          <cell r="B137">
            <v>84.93</v>
          </cell>
          <cell r="D137">
            <v>-16.305700000000002</v>
          </cell>
        </row>
        <row r="138">
          <cell r="B138">
            <v>84.94</v>
          </cell>
          <cell r="D138">
            <v>-16.305700000000002</v>
          </cell>
        </row>
        <row r="139">
          <cell r="B139">
            <v>84.94</v>
          </cell>
          <cell r="D139">
            <v>-16.171220000000122</v>
          </cell>
        </row>
        <row r="140">
          <cell r="B140">
            <v>84.96</v>
          </cell>
          <cell r="D140">
            <v>-16.053550000000001</v>
          </cell>
        </row>
        <row r="141">
          <cell r="B141">
            <v>85.05</v>
          </cell>
          <cell r="D141">
            <v>-16.053550000000001</v>
          </cell>
        </row>
        <row r="142">
          <cell r="B142">
            <v>85.18</v>
          </cell>
          <cell r="D142">
            <v>-16.053550000000001</v>
          </cell>
        </row>
        <row r="143">
          <cell r="B143">
            <v>85.22</v>
          </cell>
          <cell r="D143">
            <v>-16.053550000000001</v>
          </cell>
        </row>
        <row r="144">
          <cell r="B144">
            <v>85.23</v>
          </cell>
          <cell r="D144">
            <v>-15.952689999999938</v>
          </cell>
        </row>
        <row r="145">
          <cell r="B145">
            <v>85.25</v>
          </cell>
          <cell r="D145">
            <v>-15.952689999999938</v>
          </cell>
        </row>
        <row r="146">
          <cell r="B146">
            <v>85.3</v>
          </cell>
          <cell r="D146">
            <v>-15.919070000000122</v>
          </cell>
        </row>
        <row r="147">
          <cell r="B147">
            <v>85.36</v>
          </cell>
          <cell r="D147">
            <v>-15.919070000000122</v>
          </cell>
        </row>
        <row r="148">
          <cell r="B148">
            <v>85.45</v>
          </cell>
          <cell r="D148">
            <v>-15.919070000000122</v>
          </cell>
        </row>
        <row r="149">
          <cell r="B149">
            <v>85.47</v>
          </cell>
          <cell r="D149">
            <v>-15.919070000000122</v>
          </cell>
        </row>
        <row r="150">
          <cell r="B150">
            <v>85.54</v>
          </cell>
          <cell r="D150">
            <v>-15.784589999999939</v>
          </cell>
        </row>
        <row r="151">
          <cell r="B151">
            <v>85.54</v>
          </cell>
          <cell r="D151">
            <v>-15.784589999999939</v>
          </cell>
        </row>
        <row r="152">
          <cell r="B152">
            <v>85.59</v>
          </cell>
          <cell r="D152">
            <v>-15.784589999999939</v>
          </cell>
        </row>
        <row r="153">
          <cell r="B153">
            <v>85.59</v>
          </cell>
          <cell r="D153">
            <v>-15.650110000000062</v>
          </cell>
        </row>
        <row r="154">
          <cell r="B154">
            <v>85.67</v>
          </cell>
          <cell r="D154">
            <v>-15.650110000000062</v>
          </cell>
        </row>
        <row r="155">
          <cell r="B155">
            <v>85.69</v>
          </cell>
          <cell r="D155">
            <v>-15.549250000000001</v>
          </cell>
        </row>
        <row r="156">
          <cell r="B156">
            <v>85.85</v>
          </cell>
          <cell r="D156">
            <v>-15.515629999999877</v>
          </cell>
        </row>
        <row r="157">
          <cell r="B157">
            <v>85.86</v>
          </cell>
          <cell r="D157">
            <v>-15.515629999999877</v>
          </cell>
        </row>
        <row r="158">
          <cell r="B158">
            <v>86</v>
          </cell>
          <cell r="D158">
            <v>-15.515629999999877</v>
          </cell>
        </row>
        <row r="159">
          <cell r="B159">
            <v>86.09</v>
          </cell>
          <cell r="D159">
            <v>-15.515629999999877</v>
          </cell>
        </row>
        <row r="160">
          <cell r="B160">
            <v>86.15</v>
          </cell>
          <cell r="D160">
            <v>-15.515629999999877</v>
          </cell>
        </row>
        <row r="161">
          <cell r="B161">
            <v>86.22</v>
          </cell>
          <cell r="D161">
            <v>-15.397960000000062</v>
          </cell>
        </row>
        <row r="162">
          <cell r="B162">
            <v>86.31</v>
          </cell>
          <cell r="D162">
            <v>-15.38115</v>
          </cell>
        </row>
        <row r="163">
          <cell r="B163">
            <v>86.35</v>
          </cell>
          <cell r="D163">
            <v>-15.2971</v>
          </cell>
        </row>
        <row r="164">
          <cell r="B164">
            <v>86.41</v>
          </cell>
          <cell r="D164">
            <v>-15.246670000000123</v>
          </cell>
        </row>
        <row r="165">
          <cell r="B165">
            <v>86.42</v>
          </cell>
          <cell r="D165">
            <v>-15.246670000000123</v>
          </cell>
        </row>
        <row r="166">
          <cell r="B166">
            <v>86.49</v>
          </cell>
          <cell r="D166">
            <v>-15.246670000000123</v>
          </cell>
        </row>
        <row r="167">
          <cell r="B167">
            <v>86.55</v>
          </cell>
          <cell r="D167">
            <v>-15.162620000000123</v>
          </cell>
        </row>
        <row r="168">
          <cell r="B168">
            <v>86.58</v>
          </cell>
          <cell r="D168">
            <v>-15.11218999999994</v>
          </cell>
        </row>
        <row r="169">
          <cell r="B169">
            <v>86.62</v>
          </cell>
          <cell r="D169">
            <v>-14.960900000000001</v>
          </cell>
        </row>
        <row r="170">
          <cell r="B170">
            <v>86.65</v>
          </cell>
          <cell r="D170">
            <v>-14.843229999999878</v>
          </cell>
        </row>
        <row r="171">
          <cell r="B171">
            <v>86.68</v>
          </cell>
          <cell r="D171">
            <v>-14.7928</v>
          </cell>
        </row>
        <row r="172">
          <cell r="B172">
            <v>86.72</v>
          </cell>
          <cell r="D172">
            <v>-14.7928</v>
          </cell>
        </row>
        <row r="173">
          <cell r="B173">
            <v>86.76</v>
          </cell>
          <cell r="D173">
            <v>-14.7928</v>
          </cell>
        </row>
        <row r="174">
          <cell r="B174">
            <v>86.85</v>
          </cell>
          <cell r="D174">
            <v>-14.70875</v>
          </cell>
        </row>
        <row r="175">
          <cell r="B175">
            <v>86.89</v>
          </cell>
          <cell r="D175">
            <v>-14.70875</v>
          </cell>
        </row>
        <row r="176">
          <cell r="B176">
            <v>86.9</v>
          </cell>
          <cell r="D176">
            <v>-14.70875</v>
          </cell>
        </row>
        <row r="177">
          <cell r="B177">
            <v>87.02</v>
          </cell>
          <cell r="D177">
            <v>-14.70875</v>
          </cell>
        </row>
        <row r="178">
          <cell r="B178">
            <v>87.02</v>
          </cell>
          <cell r="D178">
            <v>-14.624700000000001</v>
          </cell>
        </row>
        <row r="179">
          <cell r="B179">
            <v>87.06</v>
          </cell>
          <cell r="D179">
            <v>-14.624700000000001</v>
          </cell>
        </row>
        <row r="180">
          <cell r="B180">
            <v>87.08</v>
          </cell>
          <cell r="D180">
            <v>-14.4566</v>
          </cell>
        </row>
        <row r="181">
          <cell r="B181">
            <v>87.16</v>
          </cell>
          <cell r="D181">
            <v>-14.4566</v>
          </cell>
        </row>
        <row r="182">
          <cell r="B182">
            <v>87.17</v>
          </cell>
          <cell r="D182">
            <v>-14.439789999999938</v>
          </cell>
        </row>
        <row r="183">
          <cell r="B183">
            <v>87.2</v>
          </cell>
          <cell r="D183">
            <v>-14.288499999999999</v>
          </cell>
        </row>
        <row r="184">
          <cell r="B184">
            <v>87.2</v>
          </cell>
          <cell r="D184">
            <v>-14.288499999999999</v>
          </cell>
        </row>
        <row r="185">
          <cell r="B185">
            <v>87.24</v>
          </cell>
          <cell r="D185">
            <v>-14.288499999999999</v>
          </cell>
        </row>
        <row r="186">
          <cell r="B186">
            <v>87.24</v>
          </cell>
          <cell r="D186">
            <v>-14.18763999999994</v>
          </cell>
        </row>
        <row r="187">
          <cell r="B187">
            <v>87.26</v>
          </cell>
          <cell r="D187">
            <v>-14.18763999999994</v>
          </cell>
        </row>
        <row r="188">
          <cell r="B188">
            <v>87.37</v>
          </cell>
          <cell r="D188">
            <v>-14.1204</v>
          </cell>
        </row>
        <row r="189">
          <cell r="B189">
            <v>87.38</v>
          </cell>
          <cell r="D189">
            <v>-14.1204</v>
          </cell>
        </row>
        <row r="190">
          <cell r="B190">
            <v>87.43</v>
          </cell>
          <cell r="D190">
            <v>-14.1204</v>
          </cell>
        </row>
        <row r="191">
          <cell r="B191">
            <v>87.54</v>
          </cell>
          <cell r="D191">
            <v>-14.1204</v>
          </cell>
        </row>
        <row r="192">
          <cell r="B192">
            <v>87.56</v>
          </cell>
          <cell r="D192">
            <v>-14.05316000000006</v>
          </cell>
        </row>
        <row r="193">
          <cell r="B193">
            <v>87.57</v>
          </cell>
          <cell r="D193">
            <v>-14.05316000000006</v>
          </cell>
        </row>
        <row r="194">
          <cell r="B194">
            <v>87.57</v>
          </cell>
          <cell r="D194">
            <v>-14.036350000000001</v>
          </cell>
        </row>
        <row r="195">
          <cell r="B195">
            <v>87.57</v>
          </cell>
          <cell r="D195">
            <v>-13.952299999999999</v>
          </cell>
        </row>
        <row r="196">
          <cell r="B196">
            <v>87.58</v>
          </cell>
          <cell r="D196">
            <v>-13.952299999999999</v>
          </cell>
        </row>
        <row r="197">
          <cell r="B197">
            <v>87.6</v>
          </cell>
          <cell r="D197">
            <v>-13.952299999999999</v>
          </cell>
        </row>
        <row r="198">
          <cell r="B198">
            <v>87.6</v>
          </cell>
          <cell r="D198">
            <v>-13.918679999999878</v>
          </cell>
        </row>
        <row r="199">
          <cell r="B199">
            <v>87.71</v>
          </cell>
          <cell r="D199">
            <v>-13.817820000000122</v>
          </cell>
        </row>
        <row r="200">
          <cell r="B200">
            <v>87.71</v>
          </cell>
          <cell r="D200">
            <v>-13.7842</v>
          </cell>
        </row>
        <row r="201">
          <cell r="B201">
            <v>87.71</v>
          </cell>
          <cell r="D201">
            <v>-13.7842</v>
          </cell>
        </row>
        <row r="202">
          <cell r="B202">
            <v>87.75</v>
          </cell>
          <cell r="D202">
            <v>-13.7842</v>
          </cell>
        </row>
        <row r="203">
          <cell r="B203">
            <v>87.77</v>
          </cell>
          <cell r="D203">
            <v>-13.7842</v>
          </cell>
        </row>
        <row r="204">
          <cell r="B204">
            <v>87.79</v>
          </cell>
          <cell r="D204">
            <v>-13.7842</v>
          </cell>
        </row>
        <row r="205">
          <cell r="B205">
            <v>87.79</v>
          </cell>
          <cell r="D205">
            <v>-13.616099999999999</v>
          </cell>
        </row>
        <row r="206">
          <cell r="B206">
            <v>87.79</v>
          </cell>
          <cell r="D206">
            <v>-13.448</v>
          </cell>
        </row>
        <row r="207">
          <cell r="B207">
            <v>87.81</v>
          </cell>
          <cell r="D207">
            <v>-13.448</v>
          </cell>
        </row>
        <row r="208">
          <cell r="B208">
            <v>87.81</v>
          </cell>
          <cell r="D208">
            <v>-13.448</v>
          </cell>
        </row>
        <row r="209">
          <cell r="B209">
            <v>87.82</v>
          </cell>
          <cell r="D209">
            <v>-13.448</v>
          </cell>
        </row>
        <row r="210">
          <cell r="B210">
            <v>87.86</v>
          </cell>
          <cell r="D210">
            <v>-13.2799</v>
          </cell>
        </row>
        <row r="211">
          <cell r="B211">
            <v>87.86</v>
          </cell>
          <cell r="D211">
            <v>-13.2799</v>
          </cell>
        </row>
        <row r="212">
          <cell r="B212">
            <v>87.95</v>
          </cell>
          <cell r="D212">
            <v>-13.2799</v>
          </cell>
        </row>
        <row r="213">
          <cell r="B213">
            <v>88.13</v>
          </cell>
          <cell r="D213">
            <v>-13.111800000000001</v>
          </cell>
        </row>
        <row r="214">
          <cell r="B214">
            <v>88.15</v>
          </cell>
          <cell r="D214">
            <v>-13.111800000000001</v>
          </cell>
        </row>
        <row r="215">
          <cell r="B215">
            <v>88.16</v>
          </cell>
          <cell r="D215">
            <v>-13.111800000000001</v>
          </cell>
        </row>
        <row r="216">
          <cell r="B216">
            <v>88.19</v>
          </cell>
          <cell r="D216">
            <v>-13.111800000000001</v>
          </cell>
        </row>
        <row r="217">
          <cell r="B217">
            <v>88.22</v>
          </cell>
          <cell r="D217">
            <v>-13.111800000000001</v>
          </cell>
        </row>
        <row r="218">
          <cell r="B218">
            <v>88.24</v>
          </cell>
          <cell r="D218">
            <v>-12.977320000000121</v>
          </cell>
        </row>
        <row r="219">
          <cell r="B219">
            <v>88.28</v>
          </cell>
          <cell r="D219">
            <v>-12.9437</v>
          </cell>
        </row>
        <row r="220">
          <cell r="B220">
            <v>88.47</v>
          </cell>
          <cell r="D220">
            <v>-12.9437</v>
          </cell>
        </row>
        <row r="221">
          <cell r="B221">
            <v>88.47</v>
          </cell>
          <cell r="D221">
            <v>-12.9437</v>
          </cell>
        </row>
        <row r="222">
          <cell r="B222">
            <v>88.5</v>
          </cell>
          <cell r="D222">
            <v>-12.775600000000001</v>
          </cell>
        </row>
        <row r="223">
          <cell r="B223">
            <v>88.53</v>
          </cell>
          <cell r="D223">
            <v>-12.708360000000061</v>
          </cell>
        </row>
        <row r="224">
          <cell r="B224">
            <v>88.55</v>
          </cell>
          <cell r="D224">
            <v>-12.6075</v>
          </cell>
        </row>
        <row r="225">
          <cell r="B225">
            <v>88.67</v>
          </cell>
          <cell r="D225">
            <v>-12.439399999999999</v>
          </cell>
        </row>
        <row r="226">
          <cell r="B226">
            <v>88.74</v>
          </cell>
          <cell r="D226">
            <v>-12.321729999999878</v>
          </cell>
        </row>
        <row r="227">
          <cell r="B227">
            <v>88.76</v>
          </cell>
          <cell r="D227">
            <v>-12.321729999999878</v>
          </cell>
        </row>
        <row r="228">
          <cell r="B228">
            <v>88.87</v>
          </cell>
          <cell r="D228">
            <v>-12.2713</v>
          </cell>
        </row>
        <row r="229">
          <cell r="B229">
            <v>88.87</v>
          </cell>
          <cell r="D229">
            <v>-12.2713</v>
          </cell>
        </row>
        <row r="230">
          <cell r="B230">
            <v>88.88</v>
          </cell>
          <cell r="D230">
            <v>-12.136820000000123</v>
          </cell>
        </row>
        <row r="231">
          <cell r="B231">
            <v>88.9</v>
          </cell>
          <cell r="D231">
            <v>-12.120010000000061</v>
          </cell>
        </row>
        <row r="232">
          <cell r="B232">
            <v>88.91</v>
          </cell>
          <cell r="D232">
            <v>-12.103199999999999</v>
          </cell>
        </row>
        <row r="233">
          <cell r="B233">
            <v>88.98</v>
          </cell>
          <cell r="D233">
            <v>-12.103199999999999</v>
          </cell>
        </row>
        <row r="234">
          <cell r="B234">
            <v>89.05</v>
          </cell>
          <cell r="D234">
            <v>-12.086389999999939</v>
          </cell>
        </row>
        <row r="235">
          <cell r="B235">
            <v>89.05</v>
          </cell>
          <cell r="D235">
            <v>-12.052770000000121</v>
          </cell>
        </row>
        <row r="236">
          <cell r="B236">
            <v>89.06</v>
          </cell>
          <cell r="D236">
            <v>-11.9351</v>
          </cell>
        </row>
        <row r="237">
          <cell r="B237">
            <v>89.1</v>
          </cell>
          <cell r="D237">
            <v>-11.783810000000061</v>
          </cell>
        </row>
        <row r="238">
          <cell r="B238">
            <v>89.1</v>
          </cell>
          <cell r="D238">
            <v>-11.766999999999999</v>
          </cell>
        </row>
        <row r="239">
          <cell r="B239">
            <v>89.11</v>
          </cell>
          <cell r="D239">
            <v>-11.766999999999999</v>
          </cell>
        </row>
        <row r="240">
          <cell r="B240">
            <v>89.16</v>
          </cell>
          <cell r="D240">
            <v>-11.649329999999878</v>
          </cell>
        </row>
        <row r="241">
          <cell r="B241">
            <v>89.16</v>
          </cell>
          <cell r="D241">
            <v>-11.649329999999878</v>
          </cell>
        </row>
        <row r="242">
          <cell r="B242">
            <v>89.2</v>
          </cell>
          <cell r="D242">
            <v>-11.514849999999999</v>
          </cell>
        </row>
        <row r="243">
          <cell r="B243">
            <v>89.22</v>
          </cell>
          <cell r="D243">
            <v>-11.4308</v>
          </cell>
        </row>
        <row r="244">
          <cell r="B244">
            <v>89.26</v>
          </cell>
          <cell r="D244">
            <v>-11.4308</v>
          </cell>
        </row>
        <row r="245">
          <cell r="B245">
            <v>89.27</v>
          </cell>
          <cell r="D245">
            <v>-11.397179999999878</v>
          </cell>
        </row>
        <row r="246">
          <cell r="B246">
            <v>89.28</v>
          </cell>
          <cell r="D246">
            <v>-11.262700000000001</v>
          </cell>
        </row>
        <row r="247">
          <cell r="B247">
            <v>89.31</v>
          </cell>
          <cell r="D247">
            <v>-11.262700000000001</v>
          </cell>
        </row>
        <row r="248">
          <cell r="B248">
            <v>89.32</v>
          </cell>
          <cell r="D248">
            <v>-11.262700000000001</v>
          </cell>
        </row>
        <row r="249">
          <cell r="B249">
            <v>89.32</v>
          </cell>
          <cell r="D249">
            <v>-11.128220000000121</v>
          </cell>
        </row>
        <row r="250">
          <cell r="B250">
            <v>89.34</v>
          </cell>
          <cell r="D250">
            <v>-10.926500000000001</v>
          </cell>
        </row>
        <row r="251">
          <cell r="B251">
            <v>89.39</v>
          </cell>
          <cell r="D251">
            <v>-10.859260000000061</v>
          </cell>
        </row>
        <row r="252">
          <cell r="B252">
            <v>89.4</v>
          </cell>
          <cell r="D252">
            <v>-10.7584</v>
          </cell>
        </row>
        <row r="253">
          <cell r="B253">
            <v>89.42</v>
          </cell>
          <cell r="D253">
            <v>-10.7584</v>
          </cell>
        </row>
        <row r="254">
          <cell r="B254">
            <v>89.43</v>
          </cell>
          <cell r="D254">
            <v>-10.724779999999878</v>
          </cell>
        </row>
        <row r="255">
          <cell r="B255">
            <v>89.45</v>
          </cell>
          <cell r="D255">
            <v>-10.590299999999999</v>
          </cell>
        </row>
        <row r="256">
          <cell r="B256">
            <v>89.52</v>
          </cell>
          <cell r="D256">
            <v>-10.590299999999999</v>
          </cell>
        </row>
        <row r="257">
          <cell r="B257">
            <v>89.6</v>
          </cell>
          <cell r="D257">
            <v>-10.590299999999999</v>
          </cell>
        </row>
        <row r="258">
          <cell r="B258">
            <v>89.66</v>
          </cell>
          <cell r="D258">
            <v>-10.455820000000122</v>
          </cell>
        </row>
        <row r="259">
          <cell r="B259">
            <v>89.69</v>
          </cell>
          <cell r="D259">
            <v>-10.455820000000122</v>
          </cell>
        </row>
        <row r="260">
          <cell r="B260">
            <v>89.7</v>
          </cell>
          <cell r="D260">
            <v>-10.254099999999999</v>
          </cell>
        </row>
        <row r="261">
          <cell r="B261">
            <v>89.74</v>
          </cell>
          <cell r="D261">
            <v>-10.203670000000121</v>
          </cell>
        </row>
        <row r="262">
          <cell r="B262">
            <v>89.78</v>
          </cell>
          <cell r="D262">
            <v>-9.5816999999999997</v>
          </cell>
        </row>
        <row r="263">
          <cell r="B263">
            <v>89.84</v>
          </cell>
          <cell r="D263">
            <v>-9.0101600000000612</v>
          </cell>
        </row>
        <row r="264">
          <cell r="B264">
            <v>89.85</v>
          </cell>
          <cell r="D264">
            <v>-8.8588700000001221</v>
          </cell>
        </row>
        <row r="265">
          <cell r="B265">
            <v>89.87</v>
          </cell>
          <cell r="D265">
            <v>-8.7411999999999992</v>
          </cell>
        </row>
        <row r="266">
          <cell r="B266">
            <v>89.88</v>
          </cell>
          <cell r="D266">
            <v>-8.7243899999999392</v>
          </cell>
        </row>
        <row r="267">
          <cell r="B267">
            <v>89.93</v>
          </cell>
          <cell r="D267">
            <v>-8.5731000000000002</v>
          </cell>
        </row>
        <row r="268">
          <cell r="B268">
            <v>89.98</v>
          </cell>
          <cell r="D268">
            <v>-6.421420000000122</v>
          </cell>
        </row>
        <row r="269">
          <cell r="B269">
            <v>90.08</v>
          </cell>
          <cell r="D269">
            <v>-1.5969500000000001</v>
          </cell>
        </row>
        <row r="270">
          <cell r="B270">
            <v>90.14</v>
          </cell>
          <cell r="D270">
            <v>1.7314299999998777</v>
          </cell>
        </row>
      </sheetData>
      <sheetData sheetId="16">
        <row r="19">
          <cell r="B19">
            <v>68.53</v>
          </cell>
          <cell r="D19">
            <v>-528.56382000000008</v>
          </cell>
        </row>
        <row r="20">
          <cell r="B20">
            <v>68.66</v>
          </cell>
          <cell r="D20">
            <v>-343.05347999999987</v>
          </cell>
        </row>
        <row r="21">
          <cell r="B21">
            <v>68.83</v>
          </cell>
          <cell r="D21">
            <v>-337.19987999999989</v>
          </cell>
        </row>
        <row r="22">
          <cell r="B22">
            <v>68.87</v>
          </cell>
          <cell r="D22">
            <v>-324.28943999999996</v>
          </cell>
        </row>
        <row r="23">
          <cell r="B23">
            <v>69.06</v>
          </cell>
          <cell r="D23">
            <v>-309.60666000000003</v>
          </cell>
        </row>
        <row r="24">
          <cell r="B24">
            <v>69.83</v>
          </cell>
          <cell r="D24">
            <v>-297.24906000000004</v>
          </cell>
        </row>
        <row r="25">
          <cell r="B25">
            <v>70.23</v>
          </cell>
          <cell r="D25">
            <v>-276.11106000000007</v>
          </cell>
        </row>
        <row r="26">
          <cell r="B26">
            <v>70.37</v>
          </cell>
          <cell r="D26">
            <v>-271.73712000000012</v>
          </cell>
        </row>
        <row r="27">
          <cell r="B27">
            <v>70.78</v>
          </cell>
          <cell r="D27">
            <v>-261.07056000000006</v>
          </cell>
        </row>
        <row r="28">
          <cell r="B28">
            <v>70.8</v>
          </cell>
          <cell r="D28">
            <v>-257.57466000000005</v>
          </cell>
        </row>
        <row r="29">
          <cell r="B29">
            <v>70.819999999999993</v>
          </cell>
          <cell r="D29">
            <v>-237.34722000000011</v>
          </cell>
        </row>
        <row r="30">
          <cell r="B30">
            <v>71.150000000000006</v>
          </cell>
          <cell r="D30">
            <v>-236.92446000000004</v>
          </cell>
        </row>
        <row r="31">
          <cell r="B31">
            <v>71.209999999999994</v>
          </cell>
          <cell r="D31">
            <v>-227.16846000000004</v>
          </cell>
        </row>
        <row r="32">
          <cell r="B32">
            <v>71.650000000000006</v>
          </cell>
          <cell r="D32">
            <v>-223.62377999999987</v>
          </cell>
        </row>
        <row r="33">
          <cell r="B33">
            <v>71.650000000000006</v>
          </cell>
          <cell r="D33">
            <v>-223.15223999999992</v>
          </cell>
        </row>
        <row r="34">
          <cell r="B34">
            <v>72.150000000000006</v>
          </cell>
          <cell r="D34">
            <v>-202.94106000000005</v>
          </cell>
        </row>
        <row r="35">
          <cell r="B35">
            <v>72.48</v>
          </cell>
          <cell r="D35">
            <v>-200.17686000000006</v>
          </cell>
        </row>
        <row r="36">
          <cell r="B36">
            <v>72.58</v>
          </cell>
          <cell r="D36">
            <v>-182.51849999999999</v>
          </cell>
        </row>
        <row r="37">
          <cell r="B37">
            <v>72.63</v>
          </cell>
          <cell r="D37">
            <v>-180.58356000000006</v>
          </cell>
        </row>
        <row r="38">
          <cell r="B38">
            <v>72.87</v>
          </cell>
          <cell r="D38">
            <v>-170.63243999999995</v>
          </cell>
        </row>
        <row r="39">
          <cell r="B39">
            <v>73.37</v>
          </cell>
          <cell r="D39">
            <v>-150.60012000000012</v>
          </cell>
        </row>
        <row r="40">
          <cell r="B40">
            <v>73.67</v>
          </cell>
          <cell r="D40">
            <v>-137.49456000000006</v>
          </cell>
        </row>
        <row r="41">
          <cell r="B41">
            <v>74.05</v>
          </cell>
          <cell r="D41">
            <v>-119.60856000000005</v>
          </cell>
        </row>
        <row r="42">
          <cell r="B42">
            <v>74.709999999999994</v>
          </cell>
          <cell r="D42">
            <v>-113.78747999999987</v>
          </cell>
        </row>
        <row r="43">
          <cell r="B43">
            <v>74.91</v>
          </cell>
          <cell r="D43">
            <v>-106.99079999999999</v>
          </cell>
        </row>
        <row r="44">
          <cell r="B44">
            <v>74.989999999999995</v>
          </cell>
          <cell r="D44">
            <v>-106.09649999999999</v>
          </cell>
        </row>
        <row r="45">
          <cell r="B45">
            <v>74.989999999999995</v>
          </cell>
          <cell r="D45">
            <v>-105.33227999999988</v>
          </cell>
        </row>
        <row r="46">
          <cell r="B46">
            <v>75.03</v>
          </cell>
          <cell r="D46">
            <v>-104.5518</v>
          </cell>
        </row>
        <row r="47">
          <cell r="B47">
            <v>75.05</v>
          </cell>
          <cell r="D47">
            <v>-101.49492000000012</v>
          </cell>
        </row>
        <row r="48">
          <cell r="B48">
            <v>75.42</v>
          </cell>
          <cell r="D48">
            <v>-100.8933</v>
          </cell>
        </row>
        <row r="49">
          <cell r="B49">
            <v>75.44</v>
          </cell>
          <cell r="D49">
            <v>-100.7307</v>
          </cell>
        </row>
        <row r="50">
          <cell r="B50">
            <v>75.58</v>
          </cell>
          <cell r="D50">
            <v>-95.917739999999938</v>
          </cell>
        </row>
        <row r="51">
          <cell r="B51">
            <v>75.81</v>
          </cell>
          <cell r="D51">
            <v>-94.275479999999874</v>
          </cell>
        </row>
        <row r="52">
          <cell r="B52">
            <v>75.88</v>
          </cell>
          <cell r="D52">
            <v>-93.267360000000053</v>
          </cell>
        </row>
        <row r="53">
          <cell r="B53">
            <v>76.040000000000006</v>
          </cell>
          <cell r="D53">
            <v>-90.242999999999995</v>
          </cell>
        </row>
        <row r="54">
          <cell r="B54">
            <v>76.430000000000007</v>
          </cell>
          <cell r="D54">
            <v>-82.828439999999944</v>
          </cell>
        </row>
        <row r="55">
          <cell r="B55">
            <v>76.650000000000006</v>
          </cell>
          <cell r="D55">
            <v>-80.828460000000049</v>
          </cell>
        </row>
        <row r="56">
          <cell r="B56">
            <v>76.680000000000007</v>
          </cell>
          <cell r="D56">
            <v>-79.966679999999883</v>
          </cell>
        </row>
        <row r="57">
          <cell r="B57">
            <v>76.75</v>
          </cell>
          <cell r="D57">
            <v>-78.340679999999878</v>
          </cell>
        </row>
        <row r="58">
          <cell r="B58">
            <v>76.86</v>
          </cell>
          <cell r="D58">
            <v>-77.348820000000117</v>
          </cell>
        </row>
        <row r="59">
          <cell r="B59">
            <v>77.03</v>
          </cell>
          <cell r="D59">
            <v>-74.373239999999939</v>
          </cell>
        </row>
        <row r="60">
          <cell r="B60">
            <v>77.2</v>
          </cell>
          <cell r="D60">
            <v>-68.665979999999877</v>
          </cell>
        </row>
        <row r="61">
          <cell r="B61">
            <v>77.27</v>
          </cell>
          <cell r="D61">
            <v>-54.487260000000056</v>
          </cell>
        </row>
        <row r="62">
          <cell r="B62">
            <v>77.42</v>
          </cell>
          <cell r="D62">
            <v>-49.023899999999998</v>
          </cell>
        </row>
        <row r="63">
          <cell r="B63">
            <v>77.760000000000005</v>
          </cell>
          <cell r="D63">
            <v>-46.129620000000116</v>
          </cell>
        </row>
        <row r="64">
          <cell r="B64">
            <v>77.8</v>
          </cell>
          <cell r="D64">
            <v>-41.788199999999996</v>
          </cell>
        </row>
        <row r="65">
          <cell r="B65">
            <v>78.8</v>
          </cell>
          <cell r="D65">
            <v>-40.828860000000056</v>
          </cell>
        </row>
        <row r="66">
          <cell r="B66">
            <v>78.81</v>
          </cell>
          <cell r="D66">
            <v>-40.584960000000059</v>
          </cell>
        </row>
        <row r="67">
          <cell r="B67">
            <v>78.88</v>
          </cell>
          <cell r="D67">
            <v>-37.755720000000117</v>
          </cell>
        </row>
        <row r="68">
          <cell r="B68">
            <v>79.12</v>
          </cell>
          <cell r="D68">
            <v>-37.59312000000012</v>
          </cell>
        </row>
        <row r="69">
          <cell r="B69">
            <v>79.14</v>
          </cell>
          <cell r="D69">
            <v>-33.772020000000119</v>
          </cell>
        </row>
        <row r="70">
          <cell r="B70">
            <v>79.42</v>
          </cell>
          <cell r="D70">
            <v>-31.999679999999881</v>
          </cell>
        </row>
        <row r="71">
          <cell r="B71">
            <v>79.48</v>
          </cell>
          <cell r="D71">
            <v>-30.682620000000117</v>
          </cell>
        </row>
        <row r="72">
          <cell r="B72">
            <v>79.61</v>
          </cell>
          <cell r="D72">
            <v>-23.820899999999998</v>
          </cell>
        </row>
        <row r="73">
          <cell r="B73">
            <v>79.89</v>
          </cell>
          <cell r="D73">
            <v>-23.47943999999994</v>
          </cell>
        </row>
        <row r="74">
          <cell r="B74">
            <v>79.89</v>
          </cell>
          <cell r="D74">
            <v>-21.23556000000006</v>
          </cell>
        </row>
        <row r="75">
          <cell r="B75">
            <v>79.92</v>
          </cell>
          <cell r="D75">
            <v>-21.23556000000006</v>
          </cell>
        </row>
        <row r="76">
          <cell r="B76">
            <v>80.040000000000006</v>
          </cell>
          <cell r="D76">
            <v>-20.99166000000006</v>
          </cell>
        </row>
        <row r="77">
          <cell r="B77">
            <v>80.099999999999994</v>
          </cell>
          <cell r="D77">
            <v>-20.99166000000006</v>
          </cell>
        </row>
        <row r="78">
          <cell r="B78">
            <v>80.12</v>
          </cell>
          <cell r="D78">
            <v>-20.99166000000006</v>
          </cell>
        </row>
        <row r="79">
          <cell r="B79">
            <v>80.23</v>
          </cell>
          <cell r="D79">
            <v>-20.99166000000006</v>
          </cell>
        </row>
        <row r="80">
          <cell r="B80">
            <v>80.260000000000005</v>
          </cell>
          <cell r="D80">
            <v>-20.9754</v>
          </cell>
        </row>
        <row r="81">
          <cell r="B81">
            <v>80.260000000000005</v>
          </cell>
          <cell r="D81">
            <v>-20.764020000000119</v>
          </cell>
        </row>
        <row r="82">
          <cell r="B82">
            <v>80.319999999999993</v>
          </cell>
          <cell r="D82">
            <v>-20.764020000000119</v>
          </cell>
        </row>
        <row r="83">
          <cell r="B83">
            <v>80.33</v>
          </cell>
          <cell r="D83">
            <v>-20.650199999999998</v>
          </cell>
        </row>
        <row r="84">
          <cell r="B84">
            <v>80.45</v>
          </cell>
          <cell r="D84">
            <v>-20.520120000000119</v>
          </cell>
        </row>
        <row r="85">
          <cell r="B85">
            <v>80.47</v>
          </cell>
          <cell r="D85">
            <v>-20.520120000000119</v>
          </cell>
        </row>
        <row r="86">
          <cell r="B86">
            <v>80.58</v>
          </cell>
          <cell r="D86">
            <v>-20.29247999999988</v>
          </cell>
        </row>
        <row r="87">
          <cell r="B87">
            <v>80.59</v>
          </cell>
          <cell r="D87">
            <v>-20.29247999999988</v>
          </cell>
        </row>
        <row r="88">
          <cell r="B88">
            <v>80.69</v>
          </cell>
          <cell r="D88">
            <v>-20.178660000000058</v>
          </cell>
        </row>
        <row r="89">
          <cell r="B89">
            <v>80.75</v>
          </cell>
          <cell r="D89">
            <v>-20.178660000000058</v>
          </cell>
        </row>
        <row r="90">
          <cell r="B90">
            <v>80.78</v>
          </cell>
          <cell r="D90">
            <v>-20.178660000000058</v>
          </cell>
        </row>
        <row r="91">
          <cell r="B91">
            <v>80.78</v>
          </cell>
          <cell r="D91">
            <v>-20.06483999999994</v>
          </cell>
        </row>
        <row r="92">
          <cell r="B92">
            <v>80.8</v>
          </cell>
          <cell r="D92">
            <v>-20.06483999999994</v>
          </cell>
        </row>
        <row r="93">
          <cell r="B93">
            <v>80.83</v>
          </cell>
          <cell r="D93">
            <v>-20.06483999999994</v>
          </cell>
        </row>
        <row r="94">
          <cell r="B94">
            <v>80.89</v>
          </cell>
          <cell r="D94">
            <v>-19.82093999999994</v>
          </cell>
        </row>
        <row r="95">
          <cell r="B95">
            <v>80.92</v>
          </cell>
          <cell r="D95">
            <v>-19.82093999999994</v>
          </cell>
        </row>
        <row r="96">
          <cell r="B96">
            <v>80.95</v>
          </cell>
          <cell r="D96">
            <v>-19.707120000000117</v>
          </cell>
        </row>
        <row r="97">
          <cell r="B97">
            <v>81.010000000000005</v>
          </cell>
          <cell r="D97">
            <v>-19.707120000000117</v>
          </cell>
        </row>
        <row r="98">
          <cell r="B98">
            <v>81.11</v>
          </cell>
          <cell r="D98">
            <v>-19.593299999999999</v>
          </cell>
        </row>
        <row r="99">
          <cell r="B99">
            <v>81.209999999999994</v>
          </cell>
          <cell r="D99">
            <v>-19.593299999999999</v>
          </cell>
        </row>
        <row r="100">
          <cell r="B100">
            <v>81.400000000000006</v>
          </cell>
          <cell r="D100">
            <v>-19.593299999999999</v>
          </cell>
        </row>
        <row r="101">
          <cell r="B101">
            <v>81.41</v>
          </cell>
          <cell r="D101">
            <v>-19.593299999999999</v>
          </cell>
        </row>
        <row r="102">
          <cell r="B102">
            <v>81.42</v>
          </cell>
          <cell r="D102">
            <v>-19.479479999999882</v>
          </cell>
        </row>
        <row r="103">
          <cell r="B103">
            <v>81.47</v>
          </cell>
          <cell r="D103">
            <v>-19.479479999999882</v>
          </cell>
        </row>
        <row r="104">
          <cell r="B104">
            <v>81.540000000000006</v>
          </cell>
          <cell r="D104">
            <v>-19.479479999999882</v>
          </cell>
        </row>
        <row r="105">
          <cell r="B105">
            <v>81.569999999999993</v>
          </cell>
          <cell r="D105">
            <v>-19.479479999999882</v>
          </cell>
        </row>
        <row r="106">
          <cell r="B106">
            <v>81.680000000000007</v>
          </cell>
          <cell r="D106">
            <v>-19.349399999999999</v>
          </cell>
        </row>
        <row r="107">
          <cell r="B107">
            <v>81.7</v>
          </cell>
          <cell r="D107">
            <v>-19.349399999999999</v>
          </cell>
        </row>
        <row r="108">
          <cell r="B108">
            <v>81.78</v>
          </cell>
          <cell r="D108">
            <v>-19.235579999999882</v>
          </cell>
        </row>
        <row r="109">
          <cell r="B109">
            <v>81.790000000000006</v>
          </cell>
          <cell r="D109">
            <v>-19.121760000000059</v>
          </cell>
        </row>
        <row r="110">
          <cell r="B110">
            <v>81.8</v>
          </cell>
          <cell r="D110">
            <v>-18.991679999999882</v>
          </cell>
        </row>
        <row r="111">
          <cell r="B111">
            <v>81.92</v>
          </cell>
          <cell r="D111">
            <v>-18.764039999999941</v>
          </cell>
        </row>
        <row r="112">
          <cell r="B112">
            <v>81.95</v>
          </cell>
          <cell r="D112">
            <v>-18.520139999999941</v>
          </cell>
        </row>
        <row r="113">
          <cell r="B113">
            <v>81.99</v>
          </cell>
          <cell r="D113">
            <v>-18.422579999999883</v>
          </cell>
        </row>
        <row r="114">
          <cell r="B114">
            <v>82.03</v>
          </cell>
          <cell r="D114">
            <v>-18.422579999999883</v>
          </cell>
        </row>
        <row r="115">
          <cell r="B115">
            <v>82.11</v>
          </cell>
          <cell r="D115">
            <v>-18.390060000000059</v>
          </cell>
        </row>
        <row r="116">
          <cell r="B116">
            <v>82.12</v>
          </cell>
          <cell r="D116">
            <v>-18.373799999999999</v>
          </cell>
        </row>
        <row r="117">
          <cell r="B117">
            <v>82.14</v>
          </cell>
          <cell r="D117">
            <v>-18.34127999999988</v>
          </cell>
        </row>
        <row r="118">
          <cell r="B118">
            <v>82.25</v>
          </cell>
          <cell r="D118">
            <v>-18.30876000000006</v>
          </cell>
        </row>
        <row r="119">
          <cell r="B119">
            <v>82.42</v>
          </cell>
          <cell r="D119">
            <v>-18.30876000000006</v>
          </cell>
        </row>
        <row r="120">
          <cell r="B120">
            <v>82.45</v>
          </cell>
          <cell r="D120">
            <v>-18.30876000000006</v>
          </cell>
        </row>
        <row r="121">
          <cell r="B121">
            <v>82.45</v>
          </cell>
          <cell r="D121">
            <v>-18.178679999999883</v>
          </cell>
        </row>
        <row r="122">
          <cell r="B122">
            <v>82.53</v>
          </cell>
          <cell r="D122">
            <v>-18.178679999999883</v>
          </cell>
        </row>
        <row r="123">
          <cell r="B123">
            <v>82.64</v>
          </cell>
          <cell r="D123">
            <v>-18.0486</v>
          </cell>
        </row>
        <row r="124">
          <cell r="B124">
            <v>82.7</v>
          </cell>
          <cell r="D124">
            <v>-17.951039999999939</v>
          </cell>
        </row>
        <row r="125">
          <cell r="B125">
            <v>82.75</v>
          </cell>
          <cell r="D125">
            <v>-17.951039999999939</v>
          </cell>
        </row>
        <row r="126">
          <cell r="B126">
            <v>82.75</v>
          </cell>
          <cell r="D126">
            <v>-17.951039999999939</v>
          </cell>
        </row>
        <row r="127">
          <cell r="B127">
            <v>82.89</v>
          </cell>
          <cell r="D127">
            <v>-17.951039999999939</v>
          </cell>
        </row>
        <row r="128">
          <cell r="B128">
            <v>82.91</v>
          </cell>
          <cell r="D128">
            <v>-17.951039999999939</v>
          </cell>
        </row>
        <row r="129">
          <cell r="B129">
            <v>82.92</v>
          </cell>
          <cell r="D129">
            <v>-17.885999999999999</v>
          </cell>
        </row>
        <row r="130">
          <cell r="B130">
            <v>82.95</v>
          </cell>
          <cell r="D130">
            <v>-17.837220000000119</v>
          </cell>
        </row>
        <row r="131">
          <cell r="B131">
            <v>83.09</v>
          </cell>
          <cell r="D131">
            <v>-17.837220000000119</v>
          </cell>
        </row>
        <row r="132">
          <cell r="B132">
            <v>83.18</v>
          </cell>
          <cell r="D132">
            <v>-17.723399999999998</v>
          </cell>
        </row>
        <row r="133">
          <cell r="B133">
            <v>83.25</v>
          </cell>
          <cell r="D133">
            <v>-17.723399999999998</v>
          </cell>
        </row>
        <row r="134">
          <cell r="B134">
            <v>83.3</v>
          </cell>
          <cell r="D134">
            <v>-17.5608</v>
          </cell>
        </row>
        <row r="135">
          <cell r="B135">
            <v>83.4</v>
          </cell>
          <cell r="D135">
            <v>-17.235599999999998</v>
          </cell>
        </row>
        <row r="136">
          <cell r="B136">
            <v>83.53</v>
          </cell>
          <cell r="D136">
            <v>-17.12177999999988</v>
          </cell>
        </row>
        <row r="137">
          <cell r="B137">
            <v>83.6</v>
          </cell>
          <cell r="D137">
            <v>-17.12177999999988</v>
          </cell>
        </row>
        <row r="138">
          <cell r="B138">
            <v>83.63</v>
          </cell>
          <cell r="D138">
            <v>-17.073</v>
          </cell>
        </row>
        <row r="139">
          <cell r="B139">
            <v>83.64</v>
          </cell>
          <cell r="D139">
            <v>-17.073</v>
          </cell>
        </row>
        <row r="140">
          <cell r="B140">
            <v>83.66</v>
          </cell>
          <cell r="D140">
            <v>-16.780320000000117</v>
          </cell>
        </row>
        <row r="141">
          <cell r="B141">
            <v>83.68</v>
          </cell>
          <cell r="D141">
            <v>-16.5852</v>
          </cell>
        </row>
        <row r="142">
          <cell r="B142">
            <v>83.7</v>
          </cell>
          <cell r="D142">
            <v>-16.536420000000117</v>
          </cell>
        </row>
        <row r="143">
          <cell r="B143">
            <v>83.71</v>
          </cell>
          <cell r="D143">
            <v>-16.536420000000117</v>
          </cell>
        </row>
        <row r="144">
          <cell r="B144">
            <v>83.8</v>
          </cell>
          <cell r="D144">
            <v>-16.422599999999999</v>
          </cell>
        </row>
        <row r="145">
          <cell r="B145">
            <v>84.05</v>
          </cell>
          <cell r="D145">
            <v>-16.422599999999999</v>
          </cell>
        </row>
        <row r="146">
          <cell r="B146">
            <v>84.2</v>
          </cell>
          <cell r="D146">
            <v>-16.259999999999998</v>
          </cell>
        </row>
        <row r="147">
          <cell r="B147">
            <v>84.3</v>
          </cell>
          <cell r="D147">
            <v>-16.259999999999998</v>
          </cell>
        </row>
        <row r="148">
          <cell r="B148">
            <v>84.31</v>
          </cell>
          <cell r="D148">
            <v>-16.064879999999881</v>
          </cell>
        </row>
        <row r="149">
          <cell r="B149">
            <v>84.34</v>
          </cell>
          <cell r="D149">
            <v>-15.7722</v>
          </cell>
        </row>
        <row r="150">
          <cell r="B150">
            <v>84.38</v>
          </cell>
          <cell r="D150">
            <v>-15.6096</v>
          </cell>
        </row>
        <row r="151">
          <cell r="B151">
            <v>84.42</v>
          </cell>
          <cell r="D151">
            <v>-15.446999999999999</v>
          </cell>
        </row>
        <row r="152">
          <cell r="B152">
            <v>84.55</v>
          </cell>
          <cell r="D152">
            <v>-15.3657</v>
          </cell>
        </row>
        <row r="153">
          <cell r="B153">
            <v>84.55</v>
          </cell>
          <cell r="D153">
            <v>-15.2844</v>
          </cell>
        </row>
        <row r="154">
          <cell r="B154">
            <v>84.61</v>
          </cell>
          <cell r="D154">
            <v>-15.2844</v>
          </cell>
        </row>
        <row r="155">
          <cell r="B155">
            <v>84.61</v>
          </cell>
          <cell r="D155">
            <v>-15.251879999999881</v>
          </cell>
        </row>
        <row r="156">
          <cell r="B156">
            <v>84.66</v>
          </cell>
          <cell r="D156">
            <v>-15.138060000000058</v>
          </cell>
        </row>
        <row r="157">
          <cell r="B157">
            <v>84.75</v>
          </cell>
          <cell r="D157">
            <v>-15.138060000000058</v>
          </cell>
        </row>
        <row r="158">
          <cell r="B158">
            <v>84.78</v>
          </cell>
          <cell r="D158">
            <v>-14.959199999999999</v>
          </cell>
        </row>
        <row r="159">
          <cell r="B159">
            <v>84.81</v>
          </cell>
          <cell r="D159">
            <v>-14.894160000000058</v>
          </cell>
        </row>
        <row r="160">
          <cell r="B160">
            <v>84.87</v>
          </cell>
          <cell r="D160">
            <v>-14.7966</v>
          </cell>
        </row>
        <row r="161">
          <cell r="B161">
            <v>84.93</v>
          </cell>
          <cell r="D161">
            <v>-14.7966</v>
          </cell>
        </row>
        <row r="162">
          <cell r="B162">
            <v>84.94</v>
          </cell>
          <cell r="D162">
            <v>-14.634</v>
          </cell>
        </row>
        <row r="163">
          <cell r="B163">
            <v>84.94</v>
          </cell>
          <cell r="D163">
            <v>-14.634</v>
          </cell>
        </row>
        <row r="164">
          <cell r="B164">
            <v>84.96</v>
          </cell>
          <cell r="D164">
            <v>-14.471399999999999</v>
          </cell>
        </row>
        <row r="165">
          <cell r="B165">
            <v>85.05</v>
          </cell>
          <cell r="D165">
            <v>-14.471399999999999</v>
          </cell>
        </row>
        <row r="166">
          <cell r="B166">
            <v>85.18</v>
          </cell>
          <cell r="D166">
            <v>-14.3088</v>
          </cell>
        </row>
        <row r="167">
          <cell r="B167">
            <v>85.22</v>
          </cell>
          <cell r="D167">
            <v>-14.3088</v>
          </cell>
        </row>
        <row r="168">
          <cell r="B168">
            <v>85.23</v>
          </cell>
          <cell r="D168">
            <v>-14.3088</v>
          </cell>
        </row>
        <row r="169">
          <cell r="B169">
            <v>85.25</v>
          </cell>
          <cell r="D169">
            <v>-14.3088</v>
          </cell>
        </row>
        <row r="170">
          <cell r="B170">
            <v>85.3</v>
          </cell>
          <cell r="D170">
            <v>-14.1462</v>
          </cell>
        </row>
        <row r="171">
          <cell r="B171">
            <v>85.36</v>
          </cell>
          <cell r="D171">
            <v>-14.081160000000059</v>
          </cell>
        </row>
        <row r="172">
          <cell r="B172">
            <v>85.45</v>
          </cell>
          <cell r="D172">
            <v>-13.983599999999999</v>
          </cell>
        </row>
        <row r="173">
          <cell r="B173">
            <v>85.47</v>
          </cell>
          <cell r="D173">
            <v>-13.821</v>
          </cell>
        </row>
        <row r="174">
          <cell r="B174">
            <v>85.54</v>
          </cell>
          <cell r="D174">
            <v>-13.821</v>
          </cell>
        </row>
        <row r="175">
          <cell r="B175">
            <v>85.54</v>
          </cell>
          <cell r="D175">
            <v>-13.6584</v>
          </cell>
        </row>
        <row r="176">
          <cell r="B176">
            <v>85.59</v>
          </cell>
          <cell r="D176">
            <v>-13.6584</v>
          </cell>
        </row>
        <row r="177">
          <cell r="B177">
            <v>85.59</v>
          </cell>
          <cell r="D177">
            <v>-13.6584</v>
          </cell>
        </row>
        <row r="178">
          <cell r="B178">
            <v>85.67</v>
          </cell>
          <cell r="D178">
            <v>-13.6584</v>
          </cell>
        </row>
        <row r="179">
          <cell r="B179">
            <v>85.69</v>
          </cell>
          <cell r="D179">
            <v>-13.495799999999999</v>
          </cell>
        </row>
        <row r="180">
          <cell r="B180">
            <v>85.85</v>
          </cell>
          <cell r="D180">
            <v>-13.495799999999999</v>
          </cell>
        </row>
        <row r="181">
          <cell r="B181">
            <v>85.86</v>
          </cell>
          <cell r="D181">
            <v>-13.3332</v>
          </cell>
        </row>
        <row r="182">
          <cell r="B182">
            <v>86</v>
          </cell>
          <cell r="D182">
            <v>-13.3332</v>
          </cell>
        </row>
        <row r="183">
          <cell r="B183">
            <v>86.09</v>
          </cell>
          <cell r="D183">
            <v>-13.268160000000059</v>
          </cell>
        </row>
        <row r="184">
          <cell r="B184">
            <v>86.15</v>
          </cell>
          <cell r="D184">
            <v>-13.1706</v>
          </cell>
        </row>
        <row r="185">
          <cell r="B185">
            <v>86.22</v>
          </cell>
          <cell r="D185">
            <v>-13.1706</v>
          </cell>
        </row>
        <row r="186">
          <cell r="B186">
            <v>86.31</v>
          </cell>
          <cell r="D186">
            <v>-13.154339999999941</v>
          </cell>
        </row>
        <row r="187">
          <cell r="B187">
            <v>86.35</v>
          </cell>
          <cell r="D187">
            <v>-13.007999999999999</v>
          </cell>
        </row>
        <row r="188">
          <cell r="B188">
            <v>86.41</v>
          </cell>
          <cell r="D188">
            <v>-13.007999999999999</v>
          </cell>
        </row>
        <row r="189">
          <cell r="B189">
            <v>86.42</v>
          </cell>
          <cell r="D189">
            <v>-12.910439999999941</v>
          </cell>
        </row>
        <row r="190">
          <cell r="B190">
            <v>86.49</v>
          </cell>
          <cell r="D190">
            <v>-12.8454</v>
          </cell>
        </row>
        <row r="191">
          <cell r="B191">
            <v>86.55</v>
          </cell>
          <cell r="D191">
            <v>-12.8454</v>
          </cell>
        </row>
        <row r="192">
          <cell r="B192">
            <v>86.58</v>
          </cell>
          <cell r="D192">
            <v>-12.796620000000118</v>
          </cell>
        </row>
        <row r="193">
          <cell r="B193">
            <v>86.62</v>
          </cell>
          <cell r="D193">
            <v>-12.796620000000118</v>
          </cell>
        </row>
        <row r="194">
          <cell r="B194">
            <v>86.65</v>
          </cell>
          <cell r="D194">
            <v>-12.6828</v>
          </cell>
        </row>
        <row r="195">
          <cell r="B195">
            <v>86.68</v>
          </cell>
          <cell r="D195">
            <v>-12.520199999999999</v>
          </cell>
        </row>
        <row r="196">
          <cell r="B196">
            <v>86.72</v>
          </cell>
          <cell r="D196">
            <v>-12.34133999999994</v>
          </cell>
        </row>
        <row r="197">
          <cell r="B197">
            <v>86.76</v>
          </cell>
          <cell r="D197">
            <v>-12.195</v>
          </cell>
        </row>
        <row r="198">
          <cell r="B198">
            <v>86.85</v>
          </cell>
          <cell r="D198">
            <v>-12.195</v>
          </cell>
        </row>
        <row r="199">
          <cell r="B199">
            <v>86.89</v>
          </cell>
          <cell r="D199">
            <v>-12.09743999999994</v>
          </cell>
        </row>
        <row r="200">
          <cell r="B200">
            <v>86.9</v>
          </cell>
          <cell r="D200">
            <v>-12.09743999999994</v>
          </cell>
        </row>
        <row r="201">
          <cell r="B201">
            <v>87.02</v>
          </cell>
          <cell r="D201">
            <v>-12.032399999999999</v>
          </cell>
        </row>
        <row r="202">
          <cell r="B202">
            <v>87.02</v>
          </cell>
          <cell r="D202">
            <v>-11.983620000000117</v>
          </cell>
        </row>
        <row r="203">
          <cell r="B203">
            <v>87.06</v>
          </cell>
          <cell r="D203">
            <v>-11.7072</v>
          </cell>
        </row>
        <row r="204">
          <cell r="B204">
            <v>87.08</v>
          </cell>
          <cell r="D204">
            <v>-11.642160000000059</v>
          </cell>
        </row>
        <row r="205">
          <cell r="B205">
            <v>87.16</v>
          </cell>
          <cell r="D205">
            <v>-11.544599999999999</v>
          </cell>
        </row>
        <row r="206">
          <cell r="B206">
            <v>87.17</v>
          </cell>
          <cell r="D206">
            <v>-11.398260000000059</v>
          </cell>
        </row>
        <row r="207">
          <cell r="B207">
            <v>87.2</v>
          </cell>
          <cell r="D207">
            <v>-11.382</v>
          </cell>
        </row>
        <row r="208">
          <cell r="B208">
            <v>87.2</v>
          </cell>
          <cell r="D208">
            <v>-11.382</v>
          </cell>
        </row>
        <row r="209">
          <cell r="B209">
            <v>87.24</v>
          </cell>
          <cell r="D209">
            <v>-11.382</v>
          </cell>
        </row>
        <row r="210">
          <cell r="B210">
            <v>87.24</v>
          </cell>
          <cell r="D210">
            <v>-11.382</v>
          </cell>
        </row>
        <row r="211">
          <cell r="B211">
            <v>87.26</v>
          </cell>
          <cell r="D211">
            <v>-11.2194</v>
          </cell>
        </row>
        <row r="212">
          <cell r="B212">
            <v>87.37</v>
          </cell>
          <cell r="D212">
            <v>-11.056799999999999</v>
          </cell>
        </row>
        <row r="213">
          <cell r="B213">
            <v>87.38</v>
          </cell>
          <cell r="D213">
            <v>-10.8942</v>
          </cell>
        </row>
        <row r="214">
          <cell r="B214">
            <v>87.43</v>
          </cell>
          <cell r="D214">
            <v>-10.4064</v>
          </cell>
        </row>
        <row r="215">
          <cell r="B215">
            <v>87.54</v>
          </cell>
          <cell r="D215">
            <v>-10.4064</v>
          </cell>
        </row>
        <row r="216">
          <cell r="B216">
            <v>87.56</v>
          </cell>
          <cell r="D216">
            <v>-10.081199999999999</v>
          </cell>
        </row>
        <row r="217">
          <cell r="B217">
            <v>87.57</v>
          </cell>
          <cell r="D217">
            <v>-9.7560000000000002</v>
          </cell>
        </row>
        <row r="218">
          <cell r="B218">
            <v>87.57</v>
          </cell>
          <cell r="D218">
            <v>-9.593399999999999</v>
          </cell>
        </row>
        <row r="219">
          <cell r="B219">
            <v>87.57</v>
          </cell>
          <cell r="D219">
            <v>-9.4307999999999996</v>
          </cell>
        </row>
        <row r="220">
          <cell r="B220">
            <v>87.58</v>
          </cell>
          <cell r="D220">
            <v>-9.105599999999999</v>
          </cell>
        </row>
        <row r="221">
          <cell r="B221">
            <v>87.6</v>
          </cell>
          <cell r="D221">
            <v>-8.4551999999999996</v>
          </cell>
        </row>
        <row r="222">
          <cell r="B222">
            <v>87.6</v>
          </cell>
          <cell r="D222">
            <v>-8.129999999999999</v>
          </cell>
        </row>
        <row r="223">
          <cell r="B223">
            <v>87.71</v>
          </cell>
          <cell r="D223">
            <v>-3.0893999999999999</v>
          </cell>
        </row>
        <row r="224">
          <cell r="B224">
            <v>87.71</v>
          </cell>
          <cell r="D224">
            <v>-2.4715200000001181</v>
          </cell>
        </row>
        <row r="225">
          <cell r="B225">
            <v>87.71</v>
          </cell>
          <cell r="D225">
            <v>-2.4552600000000591</v>
          </cell>
        </row>
        <row r="226">
          <cell r="B226">
            <v>87.75</v>
          </cell>
          <cell r="D226">
            <v>-1.3008</v>
          </cell>
        </row>
        <row r="227">
          <cell r="B227">
            <v>87.77</v>
          </cell>
          <cell r="D227">
            <v>-1.3008</v>
          </cell>
        </row>
        <row r="228">
          <cell r="B228">
            <v>87.79</v>
          </cell>
          <cell r="D228">
            <v>-1.3008</v>
          </cell>
        </row>
        <row r="229">
          <cell r="B229">
            <v>87.79</v>
          </cell>
          <cell r="D229">
            <v>-1.0569</v>
          </cell>
        </row>
        <row r="230">
          <cell r="B230">
            <v>87.79</v>
          </cell>
          <cell r="D230">
            <v>-0.48780000000000001</v>
          </cell>
        </row>
        <row r="231">
          <cell r="B231">
            <v>87.81</v>
          </cell>
          <cell r="D231">
            <v>-0.32519999999999999</v>
          </cell>
        </row>
        <row r="232">
          <cell r="B232">
            <v>87.81</v>
          </cell>
          <cell r="D232">
            <v>-0.16259999999999999</v>
          </cell>
        </row>
        <row r="233">
          <cell r="B233">
            <v>87.82</v>
          </cell>
          <cell r="D233">
            <v>0.16259999999999999</v>
          </cell>
        </row>
        <row r="234">
          <cell r="B234">
            <v>87.86</v>
          </cell>
          <cell r="D234">
            <v>0.81299999999999994</v>
          </cell>
        </row>
        <row r="235">
          <cell r="B235">
            <v>87.86</v>
          </cell>
          <cell r="D235">
            <v>4.536539999999941</v>
          </cell>
        </row>
        <row r="236">
          <cell r="B236">
            <v>87.95</v>
          </cell>
          <cell r="D236">
            <v>7.0893600000000587</v>
          </cell>
        </row>
        <row r="237">
          <cell r="B237">
            <v>88.13</v>
          </cell>
          <cell r="D237">
            <v>13.690920000000117</v>
          </cell>
        </row>
        <row r="238">
          <cell r="B238">
            <v>88.15</v>
          </cell>
          <cell r="D238">
            <v>13.869779999999881</v>
          </cell>
        </row>
        <row r="239">
          <cell r="B239">
            <v>88.16</v>
          </cell>
          <cell r="D239">
            <v>19.77216000000006</v>
          </cell>
        </row>
        <row r="240">
          <cell r="B240">
            <v>88.19</v>
          </cell>
          <cell r="D240">
            <v>22.585139999999939</v>
          </cell>
        </row>
        <row r="241">
          <cell r="B241">
            <v>88.22</v>
          </cell>
          <cell r="D241">
            <v>25.089179999999882</v>
          </cell>
        </row>
        <row r="242">
          <cell r="B242">
            <v>88.24</v>
          </cell>
          <cell r="D242">
            <v>26.308679999999882</v>
          </cell>
        </row>
        <row r="243">
          <cell r="B243">
            <v>88.28</v>
          </cell>
          <cell r="D243">
            <v>26.389979999999881</v>
          </cell>
        </row>
        <row r="244">
          <cell r="B244">
            <v>88.47</v>
          </cell>
          <cell r="D244">
            <v>27.202979999999879</v>
          </cell>
        </row>
        <row r="245">
          <cell r="B245">
            <v>88.47</v>
          </cell>
          <cell r="D245">
            <v>27.804600000000001</v>
          </cell>
        </row>
        <row r="246">
          <cell r="B246">
            <v>88.5</v>
          </cell>
          <cell r="D246">
            <v>34.893960000000057</v>
          </cell>
        </row>
        <row r="247">
          <cell r="B247">
            <v>88.53</v>
          </cell>
          <cell r="D247">
            <v>38.032139999999941</v>
          </cell>
        </row>
        <row r="248">
          <cell r="B248">
            <v>88.55</v>
          </cell>
          <cell r="D248">
            <v>53.040120000000115</v>
          </cell>
        </row>
        <row r="249">
          <cell r="B249">
            <v>88.67</v>
          </cell>
          <cell r="D249">
            <v>74.893560000000051</v>
          </cell>
        </row>
        <row r="250">
          <cell r="B250">
            <v>88.74</v>
          </cell>
          <cell r="D250">
            <v>84.535739999999933</v>
          </cell>
        </row>
        <row r="251">
          <cell r="B251">
            <v>88.76</v>
          </cell>
          <cell r="D251">
            <v>86.535720000000111</v>
          </cell>
        </row>
        <row r="252">
          <cell r="B252">
            <v>88.87</v>
          </cell>
          <cell r="D252">
            <v>92.714520000000121</v>
          </cell>
        </row>
        <row r="253">
          <cell r="B253">
            <v>88.87</v>
          </cell>
          <cell r="D253">
            <v>93.657600000000002</v>
          </cell>
        </row>
        <row r="254">
          <cell r="B254">
            <v>88.88</v>
          </cell>
          <cell r="D254">
            <v>95.82017999999988</v>
          </cell>
        </row>
        <row r="255">
          <cell r="B255">
            <v>88.9</v>
          </cell>
          <cell r="D255">
            <v>99.153479999999874</v>
          </cell>
        </row>
        <row r="256">
          <cell r="B256">
            <v>88.91</v>
          </cell>
          <cell r="D256">
            <v>101.75507999999988</v>
          </cell>
        </row>
        <row r="257">
          <cell r="B257">
            <v>88.98</v>
          </cell>
          <cell r="D257">
            <v>113.12082000000011</v>
          </cell>
        </row>
        <row r="258">
          <cell r="B258">
            <v>89.05</v>
          </cell>
          <cell r="D258">
            <v>113.46227999999988</v>
          </cell>
        </row>
        <row r="259">
          <cell r="B259">
            <v>89.05</v>
          </cell>
          <cell r="D259">
            <v>116.51916000000006</v>
          </cell>
        </row>
        <row r="260">
          <cell r="B260">
            <v>89.06</v>
          </cell>
          <cell r="D260">
            <v>116.51916000000006</v>
          </cell>
        </row>
        <row r="261">
          <cell r="B261">
            <v>89.1</v>
          </cell>
          <cell r="D261">
            <v>116.51916000000006</v>
          </cell>
        </row>
        <row r="262">
          <cell r="B262">
            <v>89.1</v>
          </cell>
          <cell r="D262">
            <v>123.9825</v>
          </cell>
        </row>
        <row r="263">
          <cell r="B263">
            <v>89.11</v>
          </cell>
          <cell r="D263">
            <v>137.54333999999994</v>
          </cell>
        </row>
        <row r="264">
          <cell r="B264">
            <v>89.16</v>
          </cell>
          <cell r="D264">
            <v>142.97418000000002</v>
          </cell>
        </row>
        <row r="265">
          <cell r="B265">
            <v>89.16</v>
          </cell>
          <cell r="D265">
            <v>143.08799999999999</v>
          </cell>
        </row>
        <row r="266">
          <cell r="B266">
            <v>89.2</v>
          </cell>
          <cell r="D266">
            <v>146.92536000000004</v>
          </cell>
        </row>
        <row r="267">
          <cell r="B267">
            <v>89.22</v>
          </cell>
          <cell r="D267">
            <v>148.79526000000004</v>
          </cell>
        </row>
        <row r="268">
          <cell r="B268">
            <v>89.26</v>
          </cell>
          <cell r="D268">
            <v>148.97411999999997</v>
          </cell>
        </row>
        <row r="269">
          <cell r="B269">
            <v>89.27</v>
          </cell>
          <cell r="D269">
            <v>149.57573999999994</v>
          </cell>
        </row>
        <row r="270">
          <cell r="B270">
            <v>89.28</v>
          </cell>
          <cell r="D270">
            <v>150.07980000000001</v>
          </cell>
        </row>
        <row r="271">
          <cell r="B271">
            <v>89.31</v>
          </cell>
          <cell r="D271">
            <v>150.6489</v>
          </cell>
        </row>
        <row r="272">
          <cell r="B272">
            <v>89.32</v>
          </cell>
          <cell r="D272">
            <v>150.7302</v>
          </cell>
        </row>
        <row r="273">
          <cell r="B273">
            <v>89.32</v>
          </cell>
          <cell r="D273">
            <v>150.84401999999997</v>
          </cell>
        </row>
        <row r="274">
          <cell r="B274">
            <v>89.34</v>
          </cell>
          <cell r="D274">
            <v>151.33181999999996</v>
          </cell>
        </row>
        <row r="275">
          <cell r="B275">
            <v>89.39</v>
          </cell>
          <cell r="D275">
            <v>151.38059999999999</v>
          </cell>
        </row>
        <row r="276">
          <cell r="B276">
            <v>89.4</v>
          </cell>
          <cell r="D276">
            <v>151.47816000000006</v>
          </cell>
        </row>
        <row r="277">
          <cell r="B277">
            <v>89.42</v>
          </cell>
          <cell r="D277">
            <v>154.69763999999992</v>
          </cell>
        </row>
        <row r="278">
          <cell r="B278">
            <v>89.43</v>
          </cell>
          <cell r="D278">
            <v>157.57566000000006</v>
          </cell>
        </row>
        <row r="279">
          <cell r="B279">
            <v>89.45</v>
          </cell>
          <cell r="D279">
            <v>157.77078000000003</v>
          </cell>
        </row>
        <row r="280">
          <cell r="B280">
            <v>89.52</v>
          </cell>
          <cell r="D280">
            <v>160.19351999999998</v>
          </cell>
        </row>
        <row r="281">
          <cell r="B281">
            <v>89.6</v>
          </cell>
          <cell r="D281">
            <v>169.917</v>
          </cell>
        </row>
        <row r="282">
          <cell r="B282">
            <v>89.66</v>
          </cell>
          <cell r="D282">
            <v>182.66483999999994</v>
          </cell>
        </row>
        <row r="283">
          <cell r="B283">
            <v>89.69</v>
          </cell>
          <cell r="D283">
            <v>187.91681999999997</v>
          </cell>
        </row>
        <row r="284">
          <cell r="B284">
            <v>89.7</v>
          </cell>
          <cell r="D284">
            <v>188.09568000000002</v>
          </cell>
        </row>
        <row r="285">
          <cell r="B285">
            <v>89.74</v>
          </cell>
          <cell r="D285">
            <v>196.32323999999994</v>
          </cell>
        </row>
        <row r="286">
          <cell r="B286">
            <v>89.78</v>
          </cell>
          <cell r="D286">
            <v>198.92483999999993</v>
          </cell>
        </row>
        <row r="287">
          <cell r="B287">
            <v>89.84</v>
          </cell>
          <cell r="D287">
            <v>211.78649999999999</v>
          </cell>
        </row>
        <row r="288">
          <cell r="B288">
            <v>89.85</v>
          </cell>
          <cell r="D288">
            <v>229.77006000000006</v>
          </cell>
        </row>
        <row r="289">
          <cell r="B289">
            <v>89.87</v>
          </cell>
          <cell r="D289">
            <v>233.93261999999996</v>
          </cell>
        </row>
        <row r="290">
          <cell r="B290">
            <v>89.88</v>
          </cell>
          <cell r="D290">
            <v>246.16013999999993</v>
          </cell>
        </row>
        <row r="291">
          <cell r="B291">
            <v>89.93</v>
          </cell>
          <cell r="D291">
            <v>250.69668000000001</v>
          </cell>
        </row>
        <row r="292">
          <cell r="B292">
            <v>89.98</v>
          </cell>
          <cell r="D292">
            <v>279.46061999999995</v>
          </cell>
        </row>
        <row r="293">
          <cell r="B293">
            <v>90.08</v>
          </cell>
          <cell r="D293">
            <v>280.07849999999996</v>
          </cell>
        </row>
        <row r="294">
          <cell r="B294">
            <v>90.14</v>
          </cell>
          <cell r="D294">
            <v>285.83453999999995</v>
          </cell>
        </row>
        <row r="295">
          <cell r="B295">
            <v>90.16</v>
          </cell>
          <cell r="D295">
            <v>286.09469999999999</v>
          </cell>
        </row>
        <row r="296">
          <cell r="B296">
            <v>90.16</v>
          </cell>
          <cell r="D296">
            <v>286.17599999999999</v>
          </cell>
        </row>
        <row r="297">
          <cell r="B297">
            <v>90.22</v>
          </cell>
          <cell r="D297">
            <v>305.39531999999997</v>
          </cell>
        </row>
        <row r="298">
          <cell r="B298">
            <v>90.28</v>
          </cell>
          <cell r="D298">
            <v>311.75298000000004</v>
          </cell>
        </row>
        <row r="299">
          <cell r="B299">
            <v>90.45</v>
          </cell>
          <cell r="D299">
            <v>334.71209999999996</v>
          </cell>
        </row>
        <row r="300">
          <cell r="B300">
            <v>90.47</v>
          </cell>
          <cell r="D300">
            <v>398.33748000000003</v>
          </cell>
        </row>
        <row r="301">
          <cell r="B301">
            <v>90.72</v>
          </cell>
          <cell r="D301">
            <v>490.87313999999992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6E6D-4553-4428-90F6-DF2DCEF18986}">
  <dimension ref="A1:AS1218"/>
  <sheetViews>
    <sheetView tabSelected="1" topLeftCell="I45" zoomScale="85" zoomScaleNormal="85" workbookViewId="0">
      <selection activeCell="AI69" sqref="AI69"/>
    </sheetView>
  </sheetViews>
  <sheetFormatPr defaultRowHeight="12.75" x14ac:dyDescent="0.2"/>
  <cols>
    <col min="1" max="1" width="10.140625" style="167" customWidth="1"/>
    <col min="2" max="2" width="9.140625" style="20"/>
    <col min="3" max="9" width="9.140625" style="20" customWidth="1"/>
    <col min="10" max="10" width="9.140625" style="20"/>
    <col min="11" max="11" width="10.28515625" style="20" hidden="1" customWidth="1"/>
    <col min="12" max="14" width="0" style="20" hidden="1" customWidth="1"/>
    <col min="15" max="15" width="8.85546875" style="20" hidden="1" customWidth="1"/>
    <col min="16" max="19" width="0" style="20" hidden="1" customWidth="1"/>
    <col min="20" max="20" width="8.85546875" style="21" hidden="1" customWidth="1"/>
    <col min="21" max="33" width="9.140625" style="20"/>
    <col min="34" max="34" width="10.85546875" style="20" customWidth="1"/>
    <col min="35" max="36" width="9.140625" style="20" customWidth="1"/>
    <col min="37" max="256" width="9.140625" style="20"/>
    <col min="257" max="257" width="10.140625" style="20" customWidth="1"/>
    <col min="258" max="266" width="9.140625" style="20"/>
    <col min="267" max="276" width="0" style="20" hidden="1" customWidth="1"/>
    <col min="277" max="289" width="9.140625" style="20"/>
    <col min="290" max="290" width="10.85546875" style="20" customWidth="1"/>
    <col min="291" max="512" width="9.140625" style="20"/>
    <col min="513" max="513" width="10.140625" style="20" customWidth="1"/>
    <col min="514" max="522" width="9.140625" style="20"/>
    <col min="523" max="532" width="0" style="20" hidden="1" customWidth="1"/>
    <col min="533" max="545" width="9.140625" style="20"/>
    <col min="546" max="546" width="10.85546875" style="20" customWidth="1"/>
    <col min="547" max="768" width="9.140625" style="20"/>
    <col min="769" max="769" width="10.140625" style="20" customWidth="1"/>
    <col min="770" max="778" width="9.140625" style="20"/>
    <col min="779" max="788" width="0" style="20" hidden="1" customWidth="1"/>
    <col min="789" max="801" width="9.140625" style="20"/>
    <col min="802" max="802" width="10.85546875" style="20" customWidth="1"/>
    <col min="803" max="1024" width="9.140625" style="20"/>
    <col min="1025" max="1025" width="10.140625" style="20" customWidth="1"/>
    <col min="1026" max="1034" width="9.140625" style="20"/>
    <col min="1035" max="1044" width="0" style="20" hidden="1" customWidth="1"/>
    <col min="1045" max="1057" width="9.140625" style="20"/>
    <col min="1058" max="1058" width="10.85546875" style="20" customWidth="1"/>
    <col min="1059" max="1280" width="9.140625" style="20"/>
    <col min="1281" max="1281" width="10.140625" style="20" customWidth="1"/>
    <col min="1282" max="1290" width="9.140625" style="20"/>
    <col min="1291" max="1300" width="0" style="20" hidden="1" customWidth="1"/>
    <col min="1301" max="1313" width="9.140625" style="20"/>
    <col min="1314" max="1314" width="10.85546875" style="20" customWidth="1"/>
    <col min="1315" max="1536" width="9.140625" style="20"/>
    <col min="1537" max="1537" width="10.140625" style="20" customWidth="1"/>
    <col min="1538" max="1546" width="9.140625" style="20"/>
    <col min="1547" max="1556" width="0" style="20" hidden="1" customWidth="1"/>
    <col min="1557" max="1569" width="9.140625" style="20"/>
    <col min="1570" max="1570" width="10.85546875" style="20" customWidth="1"/>
    <col min="1571" max="1792" width="9.140625" style="20"/>
    <col min="1793" max="1793" width="10.140625" style="20" customWidth="1"/>
    <col min="1794" max="1802" width="9.140625" style="20"/>
    <col min="1803" max="1812" width="0" style="20" hidden="1" customWidth="1"/>
    <col min="1813" max="1825" width="9.140625" style="20"/>
    <col min="1826" max="1826" width="10.85546875" style="20" customWidth="1"/>
    <col min="1827" max="2048" width="9.140625" style="20"/>
    <col min="2049" max="2049" width="10.140625" style="20" customWidth="1"/>
    <col min="2050" max="2058" width="9.140625" style="20"/>
    <col min="2059" max="2068" width="0" style="20" hidden="1" customWidth="1"/>
    <col min="2069" max="2081" width="9.140625" style="20"/>
    <col min="2082" max="2082" width="10.85546875" style="20" customWidth="1"/>
    <col min="2083" max="2304" width="9.140625" style="20"/>
    <col min="2305" max="2305" width="10.140625" style="20" customWidth="1"/>
    <col min="2306" max="2314" width="9.140625" style="20"/>
    <col min="2315" max="2324" width="0" style="20" hidden="1" customWidth="1"/>
    <col min="2325" max="2337" width="9.140625" style="20"/>
    <col min="2338" max="2338" width="10.85546875" style="20" customWidth="1"/>
    <col min="2339" max="2560" width="9.140625" style="20"/>
    <col min="2561" max="2561" width="10.140625" style="20" customWidth="1"/>
    <col min="2562" max="2570" width="9.140625" style="20"/>
    <col min="2571" max="2580" width="0" style="20" hidden="1" customWidth="1"/>
    <col min="2581" max="2593" width="9.140625" style="20"/>
    <col min="2594" max="2594" width="10.85546875" style="20" customWidth="1"/>
    <col min="2595" max="2816" width="9.140625" style="20"/>
    <col min="2817" max="2817" width="10.140625" style="20" customWidth="1"/>
    <col min="2818" max="2826" width="9.140625" style="20"/>
    <col min="2827" max="2836" width="0" style="20" hidden="1" customWidth="1"/>
    <col min="2837" max="2849" width="9.140625" style="20"/>
    <col min="2850" max="2850" width="10.85546875" style="20" customWidth="1"/>
    <col min="2851" max="3072" width="9.140625" style="20"/>
    <col min="3073" max="3073" width="10.140625" style="20" customWidth="1"/>
    <col min="3074" max="3082" width="9.140625" style="20"/>
    <col min="3083" max="3092" width="0" style="20" hidden="1" customWidth="1"/>
    <col min="3093" max="3105" width="9.140625" style="20"/>
    <col min="3106" max="3106" width="10.85546875" style="20" customWidth="1"/>
    <col min="3107" max="3328" width="9.140625" style="20"/>
    <col min="3329" max="3329" width="10.140625" style="20" customWidth="1"/>
    <col min="3330" max="3338" width="9.140625" style="20"/>
    <col min="3339" max="3348" width="0" style="20" hidden="1" customWidth="1"/>
    <col min="3349" max="3361" width="9.140625" style="20"/>
    <col min="3362" max="3362" width="10.85546875" style="20" customWidth="1"/>
    <col min="3363" max="3584" width="9.140625" style="20"/>
    <col min="3585" max="3585" width="10.140625" style="20" customWidth="1"/>
    <col min="3586" max="3594" width="9.140625" style="20"/>
    <col min="3595" max="3604" width="0" style="20" hidden="1" customWidth="1"/>
    <col min="3605" max="3617" width="9.140625" style="20"/>
    <col min="3618" max="3618" width="10.85546875" style="20" customWidth="1"/>
    <col min="3619" max="3840" width="9.140625" style="20"/>
    <col min="3841" max="3841" width="10.140625" style="20" customWidth="1"/>
    <col min="3842" max="3850" width="9.140625" style="20"/>
    <col min="3851" max="3860" width="0" style="20" hidden="1" customWidth="1"/>
    <col min="3861" max="3873" width="9.140625" style="20"/>
    <col min="3874" max="3874" width="10.85546875" style="20" customWidth="1"/>
    <col min="3875" max="4096" width="9.140625" style="20"/>
    <col min="4097" max="4097" width="10.140625" style="20" customWidth="1"/>
    <col min="4098" max="4106" width="9.140625" style="20"/>
    <col min="4107" max="4116" width="0" style="20" hidden="1" customWidth="1"/>
    <col min="4117" max="4129" width="9.140625" style="20"/>
    <col min="4130" max="4130" width="10.85546875" style="20" customWidth="1"/>
    <col min="4131" max="4352" width="9.140625" style="20"/>
    <col min="4353" max="4353" width="10.140625" style="20" customWidth="1"/>
    <col min="4354" max="4362" width="9.140625" style="20"/>
    <col min="4363" max="4372" width="0" style="20" hidden="1" customWidth="1"/>
    <col min="4373" max="4385" width="9.140625" style="20"/>
    <col min="4386" max="4386" width="10.85546875" style="20" customWidth="1"/>
    <col min="4387" max="4608" width="9.140625" style="20"/>
    <col min="4609" max="4609" width="10.140625" style="20" customWidth="1"/>
    <col min="4610" max="4618" width="9.140625" style="20"/>
    <col min="4619" max="4628" width="0" style="20" hidden="1" customWidth="1"/>
    <col min="4629" max="4641" width="9.140625" style="20"/>
    <col min="4642" max="4642" width="10.85546875" style="20" customWidth="1"/>
    <col min="4643" max="4864" width="9.140625" style="20"/>
    <col min="4865" max="4865" width="10.140625" style="20" customWidth="1"/>
    <col min="4866" max="4874" width="9.140625" style="20"/>
    <col min="4875" max="4884" width="0" style="20" hidden="1" customWidth="1"/>
    <col min="4885" max="4897" width="9.140625" style="20"/>
    <col min="4898" max="4898" width="10.85546875" style="20" customWidth="1"/>
    <col min="4899" max="5120" width="9.140625" style="20"/>
    <col min="5121" max="5121" width="10.140625" style="20" customWidth="1"/>
    <col min="5122" max="5130" width="9.140625" style="20"/>
    <col min="5131" max="5140" width="0" style="20" hidden="1" customWidth="1"/>
    <col min="5141" max="5153" width="9.140625" style="20"/>
    <col min="5154" max="5154" width="10.85546875" style="20" customWidth="1"/>
    <col min="5155" max="5376" width="9.140625" style="20"/>
    <col min="5377" max="5377" width="10.140625" style="20" customWidth="1"/>
    <col min="5378" max="5386" width="9.140625" style="20"/>
    <col min="5387" max="5396" width="0" style="20" hidden="1" customWidth="1"/>
    <col min="5397" max="5409" width="9.140625" style="20"/>
    <col min="5410" max="5410" width="10.85546875" style="20" customWidth="1"/>
    <col min="5411" max="5632" width="9.140625" style="20"/>
    <col min="5633" max="5633" width="10.140625" style="20" customWidth="1"/>
    <col min="5634" max="5642" width="9.140625" style="20"/>
    <col min="5643" max="5652" width="0" style="20" hidden="1" customWidth="1"/>
    <col min="5653" max="5665" width="9.140625" style="20"/>
    <col min="5666" max="5666" width="10.85546875" style="20" customWidth="1"/>
    <col min="5667" max="5888" width="9.140625" style="20"/>
    <col min="5889" max="5889" width="10.140625" style="20" customWidth="1"/>
    <col min="5890" max="5898" width="9.140625" style="20"/>
    <col min="5899" max="5908" width="0" style="20" hidden="1" customWidth="1"/>
    <col min="5909" max="5921" width="9.140625" style="20"/>
    <col min="5922" max="5922" width="10.85546875" style="20" customWidth="1"/>
    <col min="5923" max="6144" width="9.140625" style="20"/>
    <col min="6145" max="6145" width="10.140625" style="20" customWidth="1"/>
    <col min="6146" max="6154" width="9.140625" style="20"/>
    <col min="6155" max="6164" width="0" style="20" hidden="1" customWidth="1"/>
    <col min="6165" max="6177" width="9.140625" style="20"/>
    <col min="6178" max="6178" width="10.85546875" style="20" customWidth="1"/>
    <col min="6179" max="6400" width="9.140625" style="20"/>
    <col min="6401" max="6401" width="10.140625" style="20" customWidth="1"/>
    <col min="6402" max="6410" width="9.140625" style="20"/>
    <col min="6411" max="6420" width="0" style="20" hidden="1" customWidth="1"/>
    <col min="6421" max="6433" width="9.140625" style="20"/>
    <col min="6434" max="6434" width="10.85546875" style="20" customWidth="1"/>
    <col min="6435" max="6656" width="9.140625" style="20"/>
    <col min="6657" max="6657" width="10.140625" style="20" customWidth="1"/>
    <col min="6658" max="6666" width="9.140625" style="20"/>
    <col min="6667" max="6676" width="0" style="20" hidden="1" customWidth="1"/>
    <col min="6677" max="6689" width="9.140625" style="20"/>
    <col min="6690" max="6690" width="10.85546875" style="20" customWidth="1"/>
    <col min="6691" max="6912" width="9.140625" style="20"/>
    <col min="6913" max="6913" width="10.140625" style="20" customWidth="1"/>
    <col min="6914" max="6922" width="9.140625" style="20"/>
    <col min="6923" max="6932" width="0" style="20" hidden="1" customWidth="1"/>
    <col min="6933" max="6945" width="9.140625" style="20"/>
    <col min="6946" max="6946" width="10.85546875" style="20" customWidth="1"/>
    <col min="6947" max="7168" width="9.140625" style="20"/>
    <col min="7169" max="7169" width="10.140625" style="20" customWidth="1"/>
    <col min="7170" max="7178" width="9.140625" style="20"/>
    <col min="7179" max="7188" width="0" style="20" hidden="1" customWidth="1"/>
    <col min="7189" max="7201" width="9.140625" style="20"/>
    <col min="7202" max="7202" width="10.85546875" style="20" customWidth="1"/>
    <col min="7203" max="7424" width="9.140625" style="20"/>
    <col min="7425" max="7425" width="10.140625" style="20" customWidth="1"/>
    <col min="7426" max="7434" width="9.140625" style="20"/>
    <col min="7435" max="7444" width="0" style="20" hidden="1" customWidth="1"/>
    <col min="7445" max="7457" width="9.140625" style="20"/>
    <col min="7458" max="7458" width="10.85546875" style="20" customWidth="1"/>
    <col min="7459" max="7680" width="9.140625" style="20"/>
    <col min="7681" max="7681" width="10.140625" style="20" customWidth="1"/>
    <col min="7682" max="7690" width="9.140625" style="20"/>
    <col min="7691" max="7700" width="0" style="20" hidden="1" customWidth="1"/>
    <col min="7701" max="7713" width="9.140625" style="20"/>
    <col min="7714" max="7714" width="10.85546875" style="20" customWidth="1"/>
    <col min="7715" max="7936" width="9.140625" style="20"/>
    <col min="7937" max="7937" width="10.140625" style="20" customWidth="1"/>
    <col min="7938" max="7946" width="9.140625" style="20"/>
    <col min="7947" max="7956" width="0" style="20" hidden="1" customWidth="1"/>
    <col min="7957" max="7969" width="9.140625" style="20"/>
    <col min="7970" max="7970" width="10.85546875" style="20" customWidth="1"/>
    <col min="7971" max="8192" width="9.140625" style="20"/>
    <col min="8193" max="8193" width="10.140625" style="20" customWidth="1"/>
    <col min="8194" max="8202" width="9.140625" style="20"/>
    <col min="8203" max="8212" width="0" style="20" hidden="1" customWidth="1"/>
    <col min="8213" max="8225" width="9.140625" style="20"/>
    <col min="8226" max="8226" width="10.85546875" style="20" customWidth="1"/>
    <col min="8227" max="8448" width="9.140625" style="20"/>
    <col min="8449" max="8449" width="10.140625" style="20" customWidth="1"/>
    <col min="8450" max="8458" width="9.140625" style="20"/>
    <col min="8459" max="8468" width="0" style="20" hidden="1" customWidth="1"/>
    <col min="8469" max="8481" width="9.140625" style="20"/>
    <col min="8482" max="8482" width="10.85546875" style="20" customWidth="1"/>
    <col min="8483" max="8704" width="9.140625" style="20"/>
    <col min="8705" max="8705" width="10.140625" style="20" customWidth="1"/>
    <col min="8706" max="8714" width="9.140625" style="20"/>
    <col min="8715" max="8724" width="0" style="20" hidden="1" customWidth="1"/>
    <col min="8725" max="8737" width="9.140625" style="20"/>
    <col min="8738" max="8738" width="10.85546875" style="20" customWidth="1"/>
    <col min="8739" max="8960" width="9.140625" style="20"/>
    <col min="8961" max="8961" width="10.140625" style="20" customWidth="1"/>
    <col min="8962" max="8970" width="9.140625" style="20"/>
    <col min="8971" max="8980" width="0" style="20" hidden="1" customWidth="1"/>
    <col min="8981" max="8993" width="9.140625" style="20"/>
    <col min="8994" max="8994" width="10.85546875" style="20" customWidth="1"/>
    <col min="8995" max="9216" width="9.140625" style="20"/>
    <col min="9217" max="9217" width="10.140625" style="20" customWidth="1"/>
    <col min="9218" max="9226" width="9.140625" style="20"/>
    <col min="9227" max="9236" width="0" style="20" hidden="1" customWidth="1"/>
    <col min="9237" max="9249" width="9.140625" style="20"/>
    <col min="9250" max="9250" width="10.85546875" style="20" customWidth="1"/>
    <col min="9251" max="9472" width="9.140625" style="20"/>
    <col min="9473" max="9473" width="10.140625" style="20" customWidth="1"/>
    <col min="9474" max="9482" width="9.140625" style="20"/>
    <col min="9483" max="9492" width="0" style="20" hidden="1" customWidth="1"/>
    <col min="9493" max="9505" width="9.140625" style="20"/>
    <col min="9506" max="9506" width="10.85546875" style="20" customWidth="1"/>
    <col min="9507" max="9728" width="9.140625" style="20"/>
    <col min="9729" max="9729" width="10.140625" style="20" customWidth="1"/>
    <col min="9730" max="9738" width="9.140625" style="20"/>
    <col min="9739" max="9748" width="0" style="20" hidden="1" customWidth="1"/>
    <col min="9749" max="9761" width="9.140625" style="20"/>
    <col min="9762" max="9762" width="10.85546875" style="20" customWidth="1"/>
    <col min="9763" max="9984" width="9.140625" style="20"/>
    <col min="9985" max="9985" width="10.140625" style="20" customWidth="1"/>
    <col min="9986" max="9994" width="9.140625" style="20"/>
    <col min="9995" max="10004" width="0" style="20" hidden="1" customWidth="1"/>
    <col min="10005" max="10017" width="9.140625" style="20"/>
    <col min="10018" max="10018" width="10.85546875" style="20" customWidth="1"/>
    <col min="10019" max="10240" width="9.140625" style="20"/>
    <col min="10241" max="10241" width="10.140625" style="20" customWidth="1"/>
    <col min="10242" max="10250" width="9.140625" style="20"/>
    <col min="10251" max="10260" width="0" style="20" hidden="1" customWidth="1"/>
    <col min="10261" max="10273" width="9.140625" style="20"/>
    <col min="10274" max="10274" width="10.85546875" style="20" customWidth="1"/>
    <col min="10275" max="10496" width="9.140625" style="20"/>
    <col min="10497" max="10497" width="10.140625" style="20" customWidth="1"/>
    <col min="10498" max="10506" width="9.140625" style="20"/>
    <col min="10507" max="10516" width="0" style="20" hidden="1" customWidth="1"/>
    <col min="10517" max="10529" width="9.140625" style="20"/>
    <col min="10530" max="10530" width="10.85546875" style="20" customWidth="1"/>
    <col min="10531" max="10752" width="9.140625" style="20"/>
    <col min="10753" max="10753" width="10.140625" style="20" customWidth="1"/>
    <col min="10754" max="10762" width="9.140625" style="20"/>
    <col min="10763" max="10772" width="0" style="20" hidden="1" customWidth="1"/>
    <col min="10773" max="10785" width="9.140625" style="20"/>
    <col min="10786" max="10786" width="10.85546875" style="20" customWidth="1"/>
    <col min="10787" max="11008" width="9.140625" style="20"/>
    <col min="11009" max="11009" width="10.140625" style="20" customWidth="1"/>
    <col min="11010" max="11018" width="9.140625" style="20"/>
    <col min="11019" max="11028" width="0" style="20" hidden="1" customWidth="1"/>
    <col min="11029" max="11041" width="9.140625" style="20"/>
    <col min="11042" max="11042" width="10.85546875" style="20" customWidth="1"/>
    <col min="11043" max="11264" width="9.140625" style="20"/>
    <col min="11265" max="11265" width="10.140625" style="20" customWidth="1"/>
    <col min="11266" max="11274" width="9.140625" style="20"/>
    <col min="11275" max="11284" width="0" style="20" hidden="1" customWidth="1"/>
    <col min="11285" max="11297" width="9.140625" style="20"/>
    <col min="11298" max="11298" width="10.85546875" style="20" customWidth="1"/>
    <col min="11299" max="11520" width="9.140625" style="20"/>
    <col min="11521" max="11521" width="10.140625" style="20" customWidth="1"/>
    <col min="11522" max="11530" width="9.140625" style="20"/>
    <col min="11531" max="11540" width="0" style="20" hidden="1" customWidth="1"/>
    <col min="11541" max="11553" width="9.140625" style="20"/>
    <col min="11554" max="11554" width="10.85546875" style="20" customWidth="1"/>
    <col min="11555" max="11776" width="9.140625" style="20"/>
    <col min="11777" max="11777" width="10.140625" style="20" customWidth="1"/>
    <col min="11778" max="11786" width="9.140625" style="20"/>
    <col min="11787" max="11796" width="0" style="20" hidden="1" customWidth="1"/>
    <col min="11797" max="11809" width="9.140625" style="20"/>
    <col min="11810" max="11810" width="10.85546875" style="20" customWidth="1"/>
    <col min="11811" max="12032" width="9.140625" style="20"/>
    <col min="12033" max="12033" width="10.140625" style="20" customWidth="1"/>
    <col min="12034" max="12042" width="9.140625" style="20"/>
    <col min="12043" max="12052" width="0" style="20" hidden="1" customWidth="1"/>
    <col min="12053" max="12065" width="9.140625" style="20"/>
    <col min="12066" max="12066" width="10.85546875" style="20" customWidth="1"/>
    <col min="12067" max="12288" width="9.140625" style="20"/>
    <col min="12289" max="12289" width="10.140625" style="20" customWidth="1"/>
    <col min="12290" max="12298" width="9.140625" style="20"/>
    <col min="12299" max="12308" width="0" style="20" hidden="1" customWidth="1"/>
    <col min="12309" max="12321" width="9.140625" style="20"/>
    <col min="12322" max="12322" width="10.85546875" style="20" customWidth="1"/>
    <col min="12323" max="12544" width="9.140625" style="20"/>
    <col min="12545" max="12545" width="10.140625" style="20" customWidth="1"/>
    <col min="12546" max="12554" width="9.140625" style="20"/>
    <col min="12555" max="12564" width="0" style="20" hidden="1" customWidth="1"/>
    <col min="12565" max="12577" width="9.140625" style="20"/>
    <col min="12578" max="12578" width="10.85546875" style="20" customWidth="1"/>
    <col min="12579" max="12800" width="9.140625" style="20"/>
    <col min="12801" max="12801" width="10.140625" style="20" customWidth="1"/>
    <col min="12802" max="12810" width="9.140625" style="20"/>
    <col min="12811" max="12820" width="0" style="20" hidden="1" customWidth="1"/>
    <col min="12821" max="12833" width="9.140625" style="20"/>
    <col min="12834" max="12834" width="10.85546875" style="20" customWidth="1"/>
    <col min="12835" max="13056" width="9.140625" style="20"/>
    <col min="13057" max="13057" width="10.140625" style="20" customWidth="1"/>
    <col min="13058" max="13066" width="9.140625" style="20"/>
    <col min="13067" max="13076" width="0" style="20" hidden="1" customWidth="1"/>
    <col min="13077" max="13089" width="9.140625" style="20"/>
    <col min="13090" max="13090" width="10.85546875" style="20" customWidth="1"/>
    <col min="13091" max="13312" width="9.140625" style="20"/>
    <col min="13313" max="13313" width="10.140625" style="20" customWidth="1"/>
    <col min="13314" max="13322" width="9.140625" style="20"/>
    <col min="13323" max="13332" width="0" style="20" hidden="1" customWidth="1"/>
    <col min="13333" max="13345" width="9.140625" style="20"/>
    <col min="13346" max="13346" width="10.85546875" style="20" customWidth="1"/>
    <col min="13347" max="13568" width="9.140625" style="20"/>
    <col min="13569" max="13569" width="10.140625" style="20" customWidth="1"/>
    <col min="13570" max="13578" width="9.140625" style="20"/>
    <col min="13579" max="13588" width="0" style="20" hidden="1" customWidth="1"/>
    <col min="13589" max="13601" width="9.140625" style="20"/>
    <col min="13602" max="13602" width="10.85546875" style="20" customWidth="1"/>
    <col min="13603" max="13824" width="9.140625" style="20"/>
    <col min="13825" max="13825" width="10.140625" style="20" customWidth="1"/>
    <col min="13826" max="13834" width="9.140625" style="20"/>
    <col min="13835" max="13844" width="0" style="20" hidden="1" customWidth="1"/>
    <col min="13845" max="13857" width="9.140625" style="20"/>
    <col min="13858" max="13858" width="10.85546875" style="20" customWidth="1"/>
    <col min="13859" max="14080" width="9.140625" style="20"/>
    <col min="14081" max="14081" width="10.140625" style="20" customWidth="1"/>
    <col min="14082" max="14090" width="9.140625" style="20"/>
    <col min="14091" max="14100" width="0" style="20" hidden="1" customWidth="1"/>
    <col min="14101" max="14113" width="9.140625" style="20"/>
    <col min="14114" max="14114" width="10.85546875" style="20" customWidth="1"/>
    <col min="14115" max="14336" width="9.140625" style="20"/>
    <col min="14337" max="14337" width="10.140625" style="20" customWidth="1"/>
    <col min="14338" max="14346" width="9.140625" style="20"/>
    <col min="14347" max="14356" width="0" style="20" hidden="1" customWidth="1"/>
    <col min="14357" max="14369" width="9.140625" style="20"/>
    <col min="14370" max="14370" width="10.85546875" style="20" customWidth="1"/>
    <col min="14371" max="14592" width="9.140625" style="20"/>
    <col min="14593" max="14593" width="10.140625" style="20" customWidth="1"/>
    <col min="14594" max="14602" width="9.140625" style="20"/>
    <col min="14603" max="14612" width="0" style="20" hidden="1" customWidth="1"/>
    <col min="14613" max="14625" width="9.140625" style="20"/>
    <col min="14626" max="14626" width="10.85546875" style="20" customWidth="1"/>
    <col min="14627" max="14848" width="9.140625" style="20"/>
    <col min="14849" max="14849" width="10.140625" style="20" customWidth="1"/>
    <col min="14850" max="14858" width="9.140625" style="20"/>
    <col min="14859" max="14868" width="0" style="20" hidden="1" customWidth="1"/>
    <col min="14869" max="14881" width="9.140625" style="20"/>
    <col min="14882" max="14882" width="10.85546875" style="20" customWidth="1"/>
    <col min="14883" max="15104" width="9.140625" style="20"/>
    <col min="15105" max="15105" width="10.140625" style="20" customWidth="1"/>
    <col min="15106" max="15114" width="9.140625" style="20"/>
    <col min="15115" max="15124" width="0" style="20" hidden="1" customWidth="1"/>
    <col min="15125" max="15137" width="9.140625" style="20"/>
    <col min="15138" max="15138" width="10.85546875" style="20" customWidth="1"/>
    <col min="15139" max="15360" width="9.140625" style="20"/>
    <col min="15361" max="15361" width="10.140625" style="20" customWidth="1"/>
    <col min="15362" max="15370" width="9.140625" style="20"/>
    <col min="15371" max="15380" width="0" style="20" hidden="1" customWidth="1"/>
    <col min="15381" max="15393" width="9.140625" style="20"/>
    <col min="15394" max="15394" width="10.85546875" style="20" customWidth="1"/>
    <col min="15395" max="15616" width="9.140625" style="20"/>
    <col min="15617" max="15617" width="10.140625" style="20" customWidth="1"/>
    <col min="15618" max="15626" width="9.140625" style="20"/>
    <col min="15627" max="15636" width="0" style="20" hidden="1" customWidth="1"/>
    <col min="15637" max="15649" width="9.140625" style="20"/>
    <col min="15650" max="15650" width="10.85546875" style="20" customWidth="1"/>
    <col min="15651" max="15872" width="9.140625" style="20"/>
    <col min="15873" max="15873" width="10.140625" style="20" customWidth="1"/>
    <col min="15874" max="15882" width="9.140625" style="20"/>
    <col min="15883" max="15892" width="0" style="20" hidden="1" customWidth="1"/>
    <col min="15893" max="15905" width="9.140625" style="20"/>
    <col min="15906" max="15906" width="10.85546875" style="20" customWidth="1"/>
    <col min="15907" max="16128" width="9.140625" style="20"/>
    <col min="16129" max="16129" width="10.140625" style="20" customWidth="1"/>
    <col min="16130" max="16138" width="9.140625" style="20"/>
    <col min="16139" max="16148" width="0" style="20" hidden="1" customWidth="1"/>
    <col min="16149" max="16161" width="9.140625" style="20"/>
    <col min="16162" max="16162" width="10.85546875" style="20" customWidth="1"/>
    <col min="16163" max="16384" width="9.140625" style="20"/>
  </cols>
  <sheetData>
    <row r="1" spans="1:20" s="1" customFormat="1" ht="15" x14ac:dyDescent="0.2">
      <c r="L1" s="2"/>
      <c r="T1" s="3"/>
    </row>
    <row r="2" spans="1:20" s="1" customFormat="1" ht="15.7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3"/>
    </row>
    <row r="3" spans="1:20" s="1" customFormat="1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3"/>
    </row>
    <row r="4" spans="1:20" s="1" customFormat="1" ht="15" x14ac:dyDescent="0.2">
      <c r="L4" s="2"/>
      <c r="T4" s="3"/>
    </row>
    <row r="5" spans="1:20" s="1" customFormat="1" ht="15" x14ac:dyDescent="0.2">
      <c r="A5" s="6" t="s">
        <v>1</v>
      </c>
      <c r="B5" s="6"/>
      <c r="C5" s="6"/>
      <c r="D5" s="6"/>
      <c r="E5" s="6"/>
      <c r="F5" s="6"/>
      <c r="G5" s="6"/>
      <c r="H5" s="7"/>
      <c r="L5" s="2"/>
      <c r="T5" s="3"/>
    </row>
    <row r="6" spans="1:20" s="1" customFormat="1" ht="15" x14ac:dyDescent="0.2">
      <c r="A6" s="8" t="s">
        <v>2</v>
      </c>
      <c r="B6" s="8"/>
      <c r="C6" s="8"/>
      <c r="D6" s="8"/>
      <c r="E6" s="9" t="s">
        <v>3</v>
      </c>
      <c r="F6" s="10">
        <v>1600</v>
      </c>
      <c r="G6" s="8"/>
      <c r="L6" s="2"/>
      <c r="T6" s="3"/>
    </row>
    <row r="7" spans="1:20" s="1" customFormat="1" ht="15" x14ac:dyDescent="0.2">
      <c r="A7" s="8" t="s">
        <v>4</v>
      </c>
      <c r="B7" s="8"/>
      <c r="C7" s="8"/>
      <c r="D7" s="8"/>
      <c r="E7" s="9" t="s">
        <v>3</v>
      </c>
      <c r="F7" s="11" t="s">
        <v>5</v>
      </c>
      <c r="G7" s="8"/>
      <c r="L7" s="2"/>
      <c r="T7" s="3"/>
    </row>
    <row r="8" spans="1:20" s="1" customFormat="1" ht="15" x14ac:dyDescent="0.2">
      <c r="A8" s="12" t="s">
        <v>6</v>
      </c>
      <c r="B8" s="12"/>
      <c r="C8" s="12"/>
      <c r="D8" s="12"/>
      <c r="E8" s="9" t="s">
        <v>3</v>
      </c>
      <c r="F8" s="11" t="s">
        <v>7</v>
      </c>
      <c r="G8" s="12"/>
      <c r="L8" s="2"/>
      <c r="T8" s="3"/>
    </row>
    <row r="9" spans="1:20" s="1" customFormat="1" ht="15" x14ac:dyDescent="0.2">
      <c r="A9" s="8" t="s">
        <v>8</v>
      </c>
      <c r="B9" s="8"/>
      <c r="C9" s="8"/>
      <c r="D9" s="8"/>
      <c r="E9" s="9" t="s">
        <v>3</v>
      </c>
      <c r="F9" s="13">
        <v>5529.9750000000004</v>
      </c>
      <c r="G9" s="8"/>
      <c r="L9" s="2"/>
      <c r="T9" s="3"/>
    </row>
    <row r="10" spans="1:20" s="1" customFormat="1" ht="15" x14ac:dyDescent="0.2">
      <c r="A10" s="8" t="s">
        <v>9</v>
      </c>
      <c r="B10" s="8"/>
      <c r="C10" s="8"/>
      <c r="D10" s="8"/>
      <c r="E10" s="9" t="s">
        <v>3</v>
      </c>
      <c r="F10" s="14" t="s">
        <v>10</v>
      </c>
      <c r="G10" s="8"/>
      <c r="L10" s="2"/>
      <c r="T10" s="3"/>
    </row>
    <row r="11" spans="1:20" s="1" customFormat="1" ht="15" x14ac:dyDescent="0.2">
      <c r="A11" s="8" t="s">
        <v>11</v>
      </c>
      <c r="B11" s="8"/>
      <c r="C11" s="8"/>
      <c r="D11" s="8"/>
      <c r="E11" s="9" t="s">
        <v>3</v>
      </c>
      <c r="F11" s="14" t="s">
        <v>12</v>
      </c>
      <c r="G11" s="12"/>
      <c r="L11" s="2"/>
      <c r="T11" s="3"/>
    </row>
    <row r="12" spans="1:20" s="1" customFormat="1" ht="15" x14ac:dyDescent="0.2">
      <c r="A12" s="8" t="s">
        <v>13</v>
      </c>
      <c r="B12" s="8"/>
      <c r="C12" s="8"/>
      <c r="D12" s="8"/>
      <c r="E12" s="9" t="s">
        <v>3</v>
      </c>
      <c r="F12" s="15">
        <v>1.4000000000000001E-7</v>
      </c>
      <c r="G12" s="8"/>
      <c r="J12" s="16" t="s">
        <v>14</v>
      </c>
      <c r="K12" s="16"/>
      <c r="L12" s="16"/>
      <c r="M12" s="16"/>
      <c r="N12" s="16"/>
      <c r="O12" s="17" t="s">
        <v>15</v>
      </c>
      <c r="T12" s="3"/>
    </row>
    <row r="13" spans="1:20" s="1" customFormat="1" ht="15" x14ac:dyDescent="0.2">
      <c r="A13" s="8"/>
      <c r="B13" s="8"/>
      <c r="C13" s="8"/>
      <c r="D13" s="8"/>
      <c r="E13" s="9"/>
      <c r="F13" s="15"/>
      <c r="G13" s="8"/>
      <c r="J13" s="18"/>
      <c r="K13" s="18"/>
      <c r="L13" s="18"/>
      <c r="O13" s="18"/>
      <c r="T13" s="3"/>
    </row>
    <row r="14" spans="1:20" x14ac:dyDescent="0.2">
      <c r="A14" s="19" t="s">
        <v>16</v>
      </c>
      <c r="B14" s="19"/>
      <c r="C14" s="19"/>
      <c r="D14" s="19"/>
      <c r="E14" s="19"/>
      <c r="F14" s="19"/>
      <c r="G14" s="19"/>
      <c r="H14" s="19"/>
      <c r="I14" s="19"/>
    </row>
    <row r="15" spans="1:20" x14ac:dyDescent="0.2">
      <c r="A15" s="19" t="s">
        <v>17</v>
      </c>
      <c r="B15" s="19"/>
      <c r="C15" s="19"/>
      <c r="D15" s="19"/>
      <c r="E15" s="19"/>
      <c r="F15" s="19"/>
      <c r="G15" s="19"/>
      <c r="H15" s="19"/>
      <c r="I15" s="19"/>
    </row>
    <row r="16" spans="1:20" ht="16.5" thickBot="1" x14ac:dyDescent="0.25">
      <c r="A16" s="22" t="s">
        <v>18</v>
      </c>
      <c r="B16" s="22"/>
      <c r="C16" s="22"/>
      <c r="D16" s="22"/>
      <c r="E16" s="22"/>
      <c r="F16" s="22"/>
      <c r="G16" s="22"/>
      <c r="H16" s="22"/>
      <c r="I16" s="22"/>
    </row>
    <row r="17" spans="1:36" ht="18" customHeight="1" thickTop="1" x14ac:dyDescent="0.2">
      <c r="A17" s="23" t="s">
        <v>19</v>
      </c>
      <c r="B17" s="24"/>
      <c r="C17" s="24"/>
      <c r="D17" s="24"/>
      <c r="E17" s="24"/>
      <c r="F17" s="24"/>
      <c r="G17" s="24"/>
      <c r="H17" s="24"/>
      <c r="I17" s="24"/>
      <c r="J17" s="25" t="s">
        <v>20</v>
      </c>
      <c r="K17" s="26"/>
      <c r="L17" s="26"/>
      <c r="M17" s="26"/>
      <c r="N17" s="26"/>
      <c r="O17" s="27"/>
      <c r="P17" s="25" t="s">
        <v>21</v>
      </c>
      <c r="Q17" s="26"/>
      <c r="R17" s="26"/>
      <c r="S17" s="26"/>
      <c r="T17" s="28"/>
    </row>
    <row r="18" spans="1:36" ht="23.25" customHeight="1" x14ac:dyDescent="0.2">
      <c r="A18" s="29" t="s">
        <v>22</v>
      </c>
      <c r="B18" s="30" t="s">
        <v>23</v>
      </c>
      <c r="C18" s="31" t="s">
        <v>24</v>
      </c>
      <c r="D18" s="32"/>
      <c r="E18" s="32"/>
      <c r="F18" s="32"/>
      <c r="G18" s="32"/>
      <c r="H18" s="33"/>
      <c r="I18" s="34" t="s">
        <v>25</v>
      </c>
      <c r="J18" s="35" t="s">
        <v>26</v>
      </c>
      <c r="K18" s="35"/>
      <c r="L18" s="35"/>
      <c r="M18" s="36" t="s">
        <v>27</v>
      </c>
      <c r="N18" s="36"/>
      <c r="O18" s="34" t="s">
        <v>28</v>
      </c>
      <c r="P18" s="37" t="s">
        <v>29</v>
      </c>
      <c r="Q18" s="37" t="s">
        <v>30</v>
      </c>
      <c r="R18" s="38" t="s">
        <v>31</v>
      </c>
      <c r="S18" s="39" t="s">
        <v>32</v>
      </c>
      <c r="T18" s="40" t="s">
        <v>28</v>
      </c>
      <c r="V18" s="41">
        <f>MAX(S22:S153)</f>
        <v>9.8002579882517509</v>
      </c>
    </row>
    <row r="19" spans="1:36" x14ac:dyDescent="0.2">
      <c r="A19" s="42"/>
      <c r="B19" s="35"/>
      <c r="C19" s="43" t="s">
        <v>33</v>
      </c>
      <c r="D19" s="44"/>
      <c r="E19" s="43" t="s">
        <v>34</v>
      </c>
      <c r="F19" s="44"/>
      <c r="G19" s="43" t="s">
        <v>35</v>
      </c>
      <c r="H19" s="44"/>
      <c r="I19" s="35"/>
      <c r="J19" s="45"/>
      <c r="K19" s="45"/>
      <c r="L19" s="45"/>
      <c r="M19" s="46" t="s">
        <v>36</v>
      </c>
      <c r="N19" s="46" t="s">
        <v>37</v>
      </c>
      <c r="O19" s="35"/>
      <c r="P19" s="47"/>
      <c r="Q19" s="47"/>
      <c r="R19" s="48"/>
      <c r="S19" s="47"/>
      <c r="T19" s="49"/>
    </row>
    <row r="20" spans="1:36" ht="13.5" thickBot="1" x14ac:dyDescent="0.25">
      <c r="A20" s="50"/>
      <c r="B20" s="51" t="s">
        <v>38</v>
      </c>
      <c r="C20" s="51" t="s">
        <v>39</v>
      </c>
      <c r="D20" s="51" t="s">
        <v>40</v>
      </c>
      <c r="E20" s="51" t="s">
        <v>39</v>
      </c>
      <c r="F20" s="51" t="s">
        <v>40</v>
      </c>
      <c r="G20" s="51" t="s">
        <v>39</v>
      </c>
      <c r="H20" s="51" t="s">
        <v>40</v>
      </c>
      <c r="I20" s="51" t="s">
        <v>39</v>
      </c>
      <c r="J20" s="51" t="s">
        <v>40</v>
      </c>
      <c r="K20" s="51" t="s">
        <v>41</v>
      </c>
      <c r="L20" s="51" t="s">
        <v>42</v>
      </c>
      <c r="M20" s="52" t="s">
        <v>42</v>
      </c>
      <c r="N20" s="52"/>
      <c r="O20" s="53"/>
      <c r="P20" s="53" t="s">
        <v>43</v>
      </c>
      <c r="Q20" s="53" t="s">
        <v>43</v>
      </c>
      <c r="R20" s="54"/>
      <c r="S20" s="55" t="s">
        <v>44</v>
      </c>
      <c r="T20" s="56"/>
    </row>
    <row r="21" spans="1:36" ht="13.5" thickTop="1" x14ac:dyDescent="0.2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  <c r="P21" s="58"/>
      <c r="Q21" s="58"/>
      <c r="R21" s="58"/>
      <c r="S21" s="58"/>
      <c r="T21" s="60"/>
    </row>
    <row r="22" spans="1:36" x14ac:dyDescent="0.2">
      <c r="A22" s="61">
        <v>44104</v>
      </c>
      <c r="B22" s="62">
        <v>90.18</v>
      </c>
      <c r="C22" s="63">
        <v>75</v>
      </c>
      <c r="D22" s="64">
        <f t="shared" ref="D22:D85" si="0">4.484*(C22/100)^(5/2)</f>
        <v>2.1843325746953006</v>
      </c>
      <c r="E22" s="63">
        <v>0</v>
      </c>
      <c r="F22" s="64">
        <f t="shared" ref="F22:F66" si="1">4.484*(E22/100)^(5/2)</f>
        <v>0</v>
      </c>
      <c r="G22" s="63">
        <v>0</v>
      </c>
      <c r="H22" s="64">
        <f t="shared" ref="H22:H85" si="2">4.484*(G22/100)^(5/2)</f>
        <v>0</v>
      </c>
      <c r="I22" s="65">
        <v>0</v>
      </c>
      <c r="J22" s="66">
        <v>7.1997753481336044</v>
      </c>
      <c r="K22" s="64">
        <f t="shared" ref="K22:K85" si="3">J22*60</f>
        <v>431.98652088801629</v>
      </c>
      <c r="L22" s="67">
        <f t="shared" ref="L22:L85" si="4">K22/$F$6</f>
        <v>0.26999157555501019</v>
      </c>
      <c r="M22" s="67">
        <v>0.28000000000000003</v>
      </c>
      <c r="N22" s="67">
        <v>0.56000000000000005</v>
      </c>
      <c r="O22" s="68" t="str">
        <f t="shared" ref="O22:O85" si="5">IF(L22&lt;M22,"OK",IF(AND(L22&gt;M22,L22&lt;N22),"ANTARA",IF(L22&gt;N22,"Not OK")))</f>
        <v>OK</v>
      </c>
      <c r="P22" s="69">
        <f t="shared" ref="P22:P85" si="6">B22-$F$8</f>
        <v>55.180000000000007</v>
      </c>
      <c r="Q22" s="70">
        <f t="shared" ref="Q22:Q85" si="7">((P22^2)+((-0.6826*B22+79.904)^2))^0.5</f>
        <v>58.150233470085261</v>
      </c>
      <c r="R22" s="70">
        <f t="shared" ref="R22:R85" si="8">P22/Q22</f>
        <v>0.94892138358114664</v>
      </c>
      <c r="S22" s="70">
        <f t="shared" ref="S22:S85" si="9">J22/(1000*$F$9*$F$12*R22)</f>
        <v>9.8002579882517509</v>
      </c>
      <c r="T22" s="71" t="str">
        <f t="shared" ref="T22:T85" si="10">IF(S22&lt;1,"OK",IF(S22&gt;1,"Not OK"))</f>
        <v>Not OK</v>
      </c>
      <c r="AH22" s="72" t="s">
        <v>45</v>
      </c>
      <c r="AI22" s="72" t="s">
        <v>46</v>
      </c>
      <c r="AJ22" s="72" t="s">
        <v>47</v>
      </c>
    </row>
    <row r="23" spans="1:36" x14ac:dyDescent="0.2">
      <c r="A23" s="73">
        <v>44103</v>
      </c>
      <c r="B23" s="74">
        <v>90.16</v>
      </c>
      <c r="C23" s="75">
        <v>78</v>
      </c>
      <c r="D23" s="76">
        <f t="shared" si="0"/>
        <v>2.4093623006855198</v>
      </c>
      <c r="E23" s="75">
        <v>0</v>
      </c>
      <c r="F23" s="76">
        <f t="shared" si="1"/>
        <v>0</v>
      </c>
      <c r="G23" s="75">
        <v>0</v>
      </c>
      <c r="H23" s="76">
        <f t="shared" si="2"/>
        <v>0</v>
      </c>
      <c r="I23" s="77">
        <v>0</v>
      </c>
      <c r="J23" s="78">
        <v>7.0732452898171143</v>
      </c>
      <c r="K23" s="76">
        <f t="shared" si="3"/>
        <v>424.39471738902688</v>
      </c>
      <c r="L23" s="79">
        <f t="shared" si="4"/>
        <v>0.2652466983681418</v>
      </c>
      <c r="M23" s="79">
        <v>0.28000000000000003</v>
      </c>
      <c r="N23" s="79">
        <v>0.56000000000000005</v>
      </c>
      <c r="O23" s="80" t="str">
        <f t="shared" si="5"/>
        <v>OK</v>
      </c>
      <c r="P23" s="81">
        <f t="shared" si="6"/>
        <v>55.16</v>
      </c>
      <c r="Q23" s="82">
        <f t="shared" si="7"/>
        <v>58.135565612580535</v>
      </c>
      <c r="R23" s="82">
        <f t="shared" si="8"/>
        <v>0.9488167771100755</v>
      </c>
      <c r="S23" s="82">
        <f t="shared" si="9"/>
        <v>9.6290880963602223</v>
      </c>
      <c r="T23" s="83" t="str">
        <f t="shared" si="10"/>
        <v>Not OK</v>
      </c>
    </row>
    <row r="24" spans="1:36" x14ac:dyDescent="0.2">
      <c r="A24" s="73">
        <v>44101</v>
      </c>
      <c r="B24" s="74">
        <v>90.15</v>
      </c>
      <c r="C24" s="75">
        <v>78</v>
      </c>
      <c r="D24" s="76">
        <f t="shared" si="0"/>
        <v>2.4093623006855198</v>
      </c>
      <c r="E24" s="75">
        <v>0</v>
      </c>
      <c r="F24" s="76">
        <f t="shared" si="1"/>
        <v>0</v>
      </c>
      <c r="G24" s="75">
        <v>0</v>
      </c>
      <c r="H24" s="76">
        <f t="shared" si="2"/>
        <v>0</v>
      </c>
      <c r="I24" s="77">
        <v>0</v>
      </c>
      <c r="J24" s="78">
        <v>7.0732452898171143</v>
      </c>
      <c r="K24" s="76">
        <f t="shared" si="3"/>
        <v>424.39471738902688</v>
      </c>
      <c r="L24" s="79">
        <f t="shared" si="4"/>
        <v>0.2652466983681418</v>
      </c>
      <c r="M24" s="79">
        <v>0.28000000000000003</v>
      </c>
      <c r="N24" s="79">
        <v>0.56000000000000005</v>
      </c>
      <c r="O24" s="80" t="str">
        <f t="shared" si="5"/>
        <v>OK</v>
      </c>
      <c r="P24" s="81">
        <f t="shared" si="6"/>
        <v>55.150000000000006</v>
      </c>
      <c r="Q24" s="82">
        <f t="shared" si="7"/>
        <v>58.12823407873406</v>
      </c>
      <c r="R24" s="82">
        <f t="shared" si="8"/>
        <v>0.94876441498807496</v>
      </c>
      <c r="S24" s="82">
        <f t="shared" si="9"/>
        <v>9.6296195238438962</v>
      </c>
      <c r="T24" s="83" t="str">
        <f t="shared" si="10"/>
        <v>Not OK</v>
      </c>
      <c r="AH24" s="20">
        <v>2008</v>
      </c>
      <c r="AI24" s="72" t="s">
        <v>48</v>
      </c>
      <c r="AJ24" s="72" t="s">
        <v>49</v>
      </c>
    </row>
    <row r="25" spans="1:36" x14ac:dyDescent="0.2">
      <c r="A25" s="73">
        <v>44102</v>
      </c>
      <c r="B25" s="74">
        <v>90.15</v>
      </c>
      <c r="C25" s="75">
        <v>78</v>
      </c>
      <c r="D25" s="76">
        <f t="shared" si="0"/>
        <v>2.4093623006855198</v>
      </c>
      <c r="E25" s="75">
        <v>0</v>
      </c>
      <c r="F25" s="76">
        <f t="shared" si="1"/>
        <v>0</v>
      </c>
      <c r="G25" s="75">
        <v>0</v>
      </c>
      <c r="H25" s="76">
        <f t="shared" si="2"/>
        <v>0</v>
      </c>
      <c r="I25" s="77">
        <v>0</v>
      </c>
      <c r="J25" s="78">
        <v>7.0732452898171143</v>
      </c>
      <c r="K25" s="76">
        <f t="shared" si="3"/>
        <v>424.39471738902688</v>
      </c>
      <c r="L25" s="79">
        <f t="shared" si="4"/>
        <v>0.2652466983681418</v>
      </c>
      <c r="M25" s="79">
        <v>0.28000000000000003</v>
      </c>
      <c r="N25" s="79">
        <v>0.56000000000000005</v>
      </c>
      <c r="O25" s="80" t="str">
        <f t="shared" si="5"/>
        <v>OK</v>
      </c>
      <c r="P25" s="81">
        <f t="shared" si="6"/>
        <v>55.150000000000006</v>
      </c>
      <c r="Q25" s="82">
        <f t="shared" si="7"/>
        <v>58.12823407873406</v>
      </c>
      <c r="R25" s="82">
        <f t="shared" si="8"/>
        <v>0.94876441498807496</v>
      </c>
      <c r="S25" s="82">
        <f t="shared" si="9"/>
        <v>9.6296195238438962</v>
      </c>
      <c r="T25" s="83" t="str">
        <f t="shared" si="10"/>
        <v>Not OK</v>
      </c>
      <c r="AH25" s="20">
        <v>2009</v>
      </c>
      <c r="AI25" s="72" t="s">
        <v>50</v>
      </c>
      <c r="AJ25" s="72" t="s">
        <v>51</v>
      </c>
    </row>
    <row r="26" spans="1:36" x14ac:dyDescent="0.2">
      <c r="A26" s="73">
        <v>44099</v>
      </c>
      <c r="B26" s="74">
        <v>90.14</v>
      </c>
      <c r="C26" s="75">
        <v>78</v>
      </c>
      <c r="D26" s="76">
        <f t="shared" si="0"/>
        <v>2.4093623006855198</v>
      </c>
      <c r="E26" s="75">
        <v>0</v>
      </c>
      <c r="F26" s="76">
        <f t="shared" si="1"/>
        <v>0</v>
      </c>
      <c r="G26" s="75">
        <v>0</v>
      </c>
      <c r="H26" s="76">
        <f t="shared" si="2"/>
        <v>0</v>
      </c>
      <c r="I26" s="77">
        <v>0</v>
      </c>
      <c r="J26" s="78">
        <v>7.0732452898171143</v>
      </c>
      <c r="K26" s="76">
        <f t="shared" si="3"/>
        <v>424.39471738902688</v>
      </c>
      <c r="L26" s="79">
        <f t="shared" si="4"/>
        <v>0.2652466983681418</v>
      </c>
      <c r="M26" s="79">
        <v>0.28000000000000003</v>
      </c>
      <c r="N26" s="79">
        <v>0.56000000000000005</v>
      </c>
      <c r="O26" s="80" t="str">
        <f t="shared" si="5"/>
        <v>OK</v>
      </c>
      <c r="P26" s="81">
        <f t="shared" si="6"/>
        <v>55.14</v>
      </c>
      <c r="Q26" s="82">
        <f t="shared" si="7"/>
        <v>58.120904142297164</v>
      </c>
      <c r="R26" s="82">
        <f t="shared" si="8"/>
        <v>0.94871201358122326</v>
      </c>
      <c r="S26" s="82">
        <f t="shared" si="9"/>
        <v>9.6301514087607849</v>
      </c>
      <c r="T26" s="83" t="str">
        <f t="shared" si="10"/>
        <v>Not OK</v>
      </c>
      <c r="AH26" s="20">
        <v>2010</v>
      </c>
      <c r="AI26" s="72" t="s">
        <v>50</v>
      </c>
      <c r="AJ26" s="72" t="s">
        <v>52</v>
      </c>
    </row>
    <row r="27" spans="1:36" x14ac:dyDescent="0.2">
      <c r="A27" s="73">
        <v>44098</v>
      </c>
      <c r="B27" s="74">
        <v>90.13</v>
      </c>
      <c r="C27" s="75">
        <v>79</v>
      </c>
      <c r="D27" s="76">
        <f t="shared" si="0"/>
        <v>2.4873295657136421</v>
      </c>
      <c r="E27" s="75">
        <v>0</v>
      </c>
      <c r="F27" s="76">
        <f t="shared" si="1"/>
        <v>0</v>
      </c>
      <c r="G27" s="75">
        <v>0</v>
      </c>
      <c r="H27" s="76">
        <f t="shared" si="2"/>
        <v>0</v>
      </c>
      <c r="I27" s="77">
        <v>0</v>
      </c>
      <c r="J27" s="78">
        <v>6.9407754822516363</v>
      </c>
      <c r="K27" s="76">
        <f t="shared" si="3"/>
        <v>416.44652893509817</v>
      </c>
      <c r="L27" s="79">
        <f t="shared" si="4"/>
        <v>0.26027908058443638</v>
      </c>
      <c r="M27" s="79">
        <v>0.28000000000000003</v>
      </c>
      <c r="N27" s="79">
        <v>0.56000000000000005</v>
      </c>
      <c r="O27" s="80" t="str">
        <f t="shared" si="5"/>
        <v>OK</v>
      </c>
      <c r="P27" s="81">
        <f t="shared" si="6"/>
        <v>55.129999999999995</v>
      </c>
      <c r="Q27" s="82">
        <f t="shared" si="7"/>
        <v>58.113575803874291</v>
      </c>
      <c r="R27" s="82">
        <f t="shared" si="8"/>
        <v>0.9486595728691094</v>
      </c>
      <c r="S27" s="82">
        <f t="shared" si="9"/>
        <v>9.4503174880254974</v>
      </c>
      <c r="T27" s="83" t="str">
        <f t="shared" si="10"/>
        <v>Not OK</v>
      </c>
      <c r="AH27" s="20">
        <v>2011</v>
      </c>
      <c r="AI27" s="72" t="s">
        <v>53</v>
      </c>
      <c r="AJ27" s="72" t="s">
        <v>54</v>
      </c>
    </row>
    <row r="28" spans="1:36" x14ac:dyDescent="0.2">
      <c r="A28" s="73">
        <v>44097</v>
      </c>
      <c r="B28" s="74">
        <v>90.12</v>
      </c>
      <c r="C28" s="75">
        <v>79</v>
      </c>
      <c r="D28" s="76">
        <f t="shared" si="0"/>
        <v>2.4873295657136421</v>
      </c>
      <c r="E28" s="75">
        <v>0</v>
      </c>
      <c r="F28" s="76">
        <f t="shared" si="1"/>
        <v>0</v>
      </c>
      <c r="G28" s="75">
        <v>0</v>
      </c>
      <c r="H28" s="76">
        <f t="shared" si="2"/>
        <v>0</v>
      </c>
      <c r="I28" s="77">
        <v>0</v>
      </c>
      <c r="J28" s="78">
        <v>6.7822004632867143</v>
      </c>
      <c r="K28" s="76">
        <f t="shared" si="3"/>
        <v>406.93202779720286</v>
      </c>
      <c r="L28" s="79">
        <f t="shared" si="4"/>
        <v>0.2543325173732518</v>
      </c>
      <c r="M28" s="79">
        <v>0.28000000000000003</v>
      </c>
      <c r="N28" s="79">
        <v>0.56000000000000005</v>
      </c>
      <c r="O28" s="80" t="str">
        <f t="shared" si="5"/>
        <v>OK</v>
      </c>
      <c r="P28" s="81">
        <f t="shared" si="6"/>
        <v>55.120000000000005</v>
      </c>
      <c r="Q28" s="82">
        <f t="shared" si="7"/>
        <v>58.10624906407007</v>
      </c>
      <c r="R28" s="82">
        <f t="shared" si="8"/>
        <v>0.94860709283131806</v>
      </c>
      <c r="S28" s="82">
        <f t="shared" si="9"/>
        <v>9.2349181580058914</v>
      </c>
      <c r="T28" s="83" t="str">
        <f t="shared" si="10"/>
        <v>Not OK</v>
      </c>
      <c r="AH28" s="20">
        <v>2012</v>
      </c>
      <c r="AI28" s="72" t="s">
        <v>50</v>
      </c>
      <c r="AJ28" s="72" t="s">
        <v>55</v>
      </c>
    </row>
    <row r="29" spans="1:36" x14ac:dyDescent="0.2">
      <c r="A29" s="73">
        <v>44096</v>
      </c>
      <c r="B29" s="74">
        <v>90.11</v>
      </c>
      <c r="C29" s="75">
        <v>76</v>
      </c>
      <c r="D29" s="76">
        <f t="shared" si="0"/>
        <v>2.2578733867148584</v>
      </c>
      <c r="E29" s="75">
        <v>0</v>
      </c>
      <c r="F29" s="76">
        <f t="shared" si="1"/>
        <v>0</v>
      </c>
      <c r="G29" s="75">
        <v>0</v>
      </c>
      <c r="H29" s="76">
        <f t="shared" si="2"/>
        <v>0</v>
      </c>
      <c r="I29" s="77">
        <v>0</v>
      </c>
      <c r="J29" s="78">
        <v>6.7822004632867143</v>
      </c>
      <c r="K29" s="76">
        <f t="shared" si="3"/>
        <v>406.93202779720286</v>
      </c>
      <c r="L29" s="79">
        <f t="shared" si="4"/>
        <v>0.2543325173732518</v>
      </c>
      <c r="M29" s="79">
        <v>0.28000000000000003</v>
      </c>
      <c r="N29" s="79">
        <v>0.56000000000000005</v>
      </c>
      <c r="O29" s="80" t="str">
        <f t="shared" si="5"/>
        <v>OK</v>
      </c>
      <c r="P29" s="81">
        <f t="shared" si="6"/>
        <v>55.11</v>
      </c>
      <c r="Q29" s="82">
        <f t="shared" si="7"/>
        <v>58.098923923489288</v>
      </c>
      <c r="R29" s="82">
        <f t="shared" si="8"/>
        <v>0.94855457344742877</v>
      </c>
      <c r="S29" s="82">
        <f t="shared" si="9"/>
        <v>9.2354294751462049</v>
      </c>
      <c r="T29" s="83" t="str">
        <f t="shared" si="10"/>
        <v>Not OK</v>
      </c>
      <c r="AH29" s="20">
        <v>2013</v>
      </c>
      <c r="AI29" s="72" t="s">
        <v>50</v>
      </c>
      <c r="AJ29" s="72" t="s">
        <v>51</v>
      </c>
    </row>
    <row r="30" spans="1:36" x14ac:dyDescent="0.2">
      <c r="A30" s="73">
        <v>44095</v>
      </c>
      <c r="B30" s="74">
        <v>90.06</v>
      </c>
      <c r="C30" s="75">
        <v>76</v>
      </c>
      <c r="D30" s="76">
        <f t="shared" si="0"/>
        <v>2.2578733867148584</v>
      </c>
      <c r="E30" s="75">
        <v>0</v>
      </c>
      <c r="F30" s="76">
        <f t="shared" si="1"/>
        <v>0</v>
      </c>
      <c r="G30" s="75">
        <v>0</v>
      </c>
      <c r="H30" s="76">
        <f t="shared" si="2"/>
        <v>0</v>
      </c>
      <c r="I30" s="77">
        <v>0</v>
      </c>
      <c r="J30" s="78">
        <v>6.73391967267266</v>
      </c>
      <c r="K30" s="76">
        <f t="shared" si="3"/>
        <v>404.03518036035962</v>
      </c>
      <c r="L30" s="79">
        <f t="shared" si="4"/>
        <v>0.25252198772522477</v>
      </c>
      <c r="M30" s="79">
        <v>0.28000000000000003</v>
      </c>
      <c r="N30" s="79">
        <v>0.56000000000000005</v>
      </c>
      <c r="O30" s="80" t="str">
        <f t="shared" si="5"/>
        <v>OK</v>
      </c>
      <c r="P30" s="81">
        <f t="shared" si="6"/>
        <v>55.06</v>
      </c>
      <c r="Q30" s="82">
        <f t="shared" si="7"/>
        <v>58.062322230116976</v>
      </c>
      <c r="R30" s="82">
        <f t="shared" si="8"/>
        <v>0.94829138562150606</v>
      </c>
      <c r="S30" s="82">
        <f t="shared" si="9"/>
        <v>9.1722297050930983</v>
      </c>
      <c r="T30" s="83" t="str">
        <f t="shared" si="10"/>
        <v>Not OK</v>
      </c>
      <c r="AH30" s="72">
        <v>2014</v>
      </c>
      <c r="AI30" s="72" t="s">
        <v>53</v>
      </c>
      <c r="AJ30" s="72" t="s">
        <v>51</v>
      </c>
    </row>
    <row r="31" spans="1:36" x14ac:dyDescent="0.2">
      <c r="A31" s="73">
        <v>44094</v>
      </c>
      <c r="B31" s="74">
        <v>90.03</v>
      </c>
      <c r="C31" s="75">
        <v>76</v>
      </c>
      <c r="D31" s="76">
        <f t="shared" si="0"/>
        <v>2.2578733867148584</v>
      </c>
      <c r="E31" s="75">
        <v>0</v>
      </c>
      <c r="F31" s="76">
        <f t="shared" si="1"/>
        <v>0</v>
      </c>
      <c r="G31" s="75">
        <v>0</v>
      </c>
      <c r="H31" s="76">
        <f t="shared" si="2"/>
        <v>0</v>
      </c>
      <c r="I31" s="77">
        <v>0</v>
      </c>
      <c r="J31" s="78">
        <v>6.6394217724498663</v>
      </c>
      <c r="K31" s="76">
        <f t="shared" si="3"/>
        <v>398.36530634699199</v>
      </c>
      <c r="L31" s="79">
        <f t="shared" si="4"/>
        <v>0.24897831646686999</v>
      </c>
      <c r="M31" s="79">
        <v>0.28000000000000003</v>
      </c>
      <c r="N31" s="79">
        <v>0.56000000000000005</v>
      </c>
      <c r="O31" s="80" t="str">
        <f t="shared" si="5"/>
        <v>OK</v>
      </c>
      <c r="P31" s="81">
        <f t="shared" si="6"/>
        <v>55.03</v>
      </c>
      <c r="Q31" s="82">
        <f t="shared" si="7"/>
        <v>58.040380443519531</v>
      </c>
      <c r="R31" s="82">
        <f t="shared" si="8"/>
        <v>0.94813299946493279</v>
      </c>
      <c r="S31" s="82">
        <f t="shared" si="9"/>
        <v>9.0450254328080142</v>
      </c>
      <c r="T31" s="83" t="str">
        <f t="shared" si="10"/>
        <v>Not OK</v>
      </c>
      <c r="AH31" s="20">
        <v>2015</v>
      </c>
      <c r="AI31" s="72" t="s">
        <v>53</v>
      </c>
      <c r="AJ31" s="72" t="s">
        <v>55</v>
      </c>
    </row>
    <row r="32" spans="1:36" x14ac:dyDescent="0.2">
      <c r="A32" s="73">
        <v>44092</v>
      </c>
      <c r="B32" s="74">
        <v>89.93</v>
      </c>
      <c r="C32" s="75">
        <v>76</v>
      </c>
      <c r="D32" s="76">
        <f t="shared" si="0"/>
        <v>2.2578733867148584</v>
      </c>
      <c r="E32" s="75">
        <v>0</v>
      </c>
      <c r="F32" s="76">
        <f t="shared" si="1"/>
        <v>0</v>
      </c>
      <c r="G32" s="75">
        <v>0</v>
      </c>
      <c r="H32" s="76">
        <f t="shared" si="2"/>
        <v>0</v>
      </c>
      <c r="I32" s="77">
        <v>0</v>
      </c>
      <c r="J32" s="78">
        <v>6.5665762776589149</v>
      </c>
      <c r="K32" s="76">
        <f t="shared" si="3"/>
        <v>393.99457665953491</v>
      </c>
      <c r="L32" s="79">
        <f t="shared" si="4"/>
        <v>0.24624661041220933</v>
      </c>
      <c r="M32" s="79">
        <v>0.28000000000000003</v>
      </c>
      <c r="N32" s="79">
        <v>0.56000000000000005</v>
      </c>
      <c r="O32" s="80" t="str">
        <f t="shared" si="5"/>
        <v>OK</v>
      </c>
      <c r="P32" s="81">
        <f t="shared" si="6"/>
        <v>54.930000000000007</v>
      </c>
      <c r="Q32" s="82">
        <f t="shared" si="7"/>
        <v>57.967345550745414</v>
      </c>
      <c r="R32" s="82">
        <f t="shared" si="8"/>
        <v>0.94760247304947798</v>
      </c>
      <c r="S32" s="82">
        <f t="shared" si="9"/>
        <v>8.9507948705917304</v>
      </c>
      <c r="T32" s="83" t="str">
        <f t="shared" si="10"/>
        <v>Not OK</v>
      </c>
      <c r="AH32" s="20">
        <v>2016</v>
      </c>
      <c r="AI32" s="72" t="s">
        <v>56</v>
      </c>
      <c r="AJ32" s="72" t="s">
        <v>57</v>
      </c>
    </row>
    <row r="33" spans="1:45" x14ac:dyDescent="0.2">
      <c r="A33" s="73">
        <v>44093</v>
      </c>
      <c r="B33" s="74">
        <v>89.93</v>
      </c>
      <c r="C33" s="75">
        <v>76</v>
      </c>
      <c r="D33" s="76">
        <f t="shared" si="0"/>
        <v>2.2578733867148584</v>
      </c>
      <c r="E33" s="75">
        <v>0</v>
      </c>
      <c r="F33" s="76">
        <f t="shared" si="1"/>
        <v>0</v>
      </c>
      <c r="G33" s="75">
        <v>0</v>
      </c>
      <c r="H33" s="76">
        <f t="shared" si="2"/>
        <v>0</v>
      </c>
      <c r="I33" s="77">
        <v>0</v>
      </c>
      <c r="J33" s="78">
        <v>6.6092029436730249</v>
      </c>
      <c r="K33" s="76">
        <f t="shared" si="3"/>
        <v>396.55217662038149</v>
      </c>
      <c r="L33" s="79">
        <f t="shared" si="4"/>
        <v>0.24784511038773843</v>
      </c>
      <c r="M33" s="79">
        <v>0.28000000000000003</v>
      </c>
      <c r="N33" s="79">
        <v>0.56000000000000005</v>
      </c>
      <c r="O33" s="80" t="str">
        <f t="shared" si="5"/>
        <v>OK</v>
      </c>
      <c r="P33" s="81">
        <f t="shared" si="6"/>
        <v>54.930000000000007</v>
      </c>
      <c r="Q33" s="82">
        <f t="shared" si="7"/>
        <v>57.967345550745414</v>
      </c>
      <c r="R33" s="82">
        <f t="shared" si="8"/>
        <v>0.94760247304947798</v>
      </c>
      <c r="S33" s="82">
        <f t="shared" si="9"/>
        <v>9.0088985957867944</v>
      </c>
      <c r="T33" s="83" t="str">
        <f t="shared" si="10"/>
        <v>Not OK</v>
      </c>
      <c r="AH33" s="20">
        <v>2018</v>
      </c>
      <c r="AI33" s="72" t="s">
        <v>58</v>
      </c>
      <c r="AJ33" s="72" t="s">
        <v>55</v>
      </c>
    </row>
    <row r="34" spans="1:45" x14ac:dyDescent="0.2">
      <c r="A34" s="73">
        <v>44090</v>
      </c>
      <c r="B34" s="74">
        <v>89.92</v>
      </c>
      <c r="C34" s="75">
        <v>77</v>
      </c>
      <c r="D34" s="76">
        <f t="shared" si="0"/>
        <v>2.3328800911616994</v>
      </c>
      <c r="E34" s="75">
        <v>0</v>
      </c>
      <c r="F34" s="76">
        <f t="shared" si="1"/>
        <v>0</v>
      </c>
      <c r="G34" s="75">
        <v>0</v>
      </c>
      <c r="H34" s="76">
        <f t="shared" si="2"/>
        <v>0</v>
      </c>
      <c r="I34" s="77">
        <v>0</v>
      </c>
      <c r="J34" s="78">
        <v>6.4984618991858323</v>
      </c>
      <c r="K34" s="76">
        <f t="shared" si="3"/>
        <v>389.90771395114996</v>
      </c>
      <c r="L34" s="79">
        <f t="shared" si="4"/>
        <v>0.24369232121946871</v>
      </c>
      <c r="M34" s="79">
        <v>0.28000000000000003</v>
      </c>
      <c r="N34" s="79">
        <v>0.56000000000000005</v>
      </c>
      <c r="O34" s="80" t="str">
        <f t="shared" si="5"/>
        <v>OK</v>
      </c>
      <c r="P34" s="81">
        <f t="shared" si="6"/>
        <v>54.92</v>
      </c>
      <c r="Q34" s="82">
        <f t="shared" si="7"/>
        <v>57.960050910550997</v>
      </c>
      <c r="R34" s="82">
        <f t="shared" si="8"/>
        <v>0.94754920220407213</v>
      </c>
      <c r="S34" s="82">
        <f t="shared" si="9"/>
        <v>8.858447243519187</v>
      </c>
      <c r="T34" s="83" t="str">
        <f t="shared" si="10"/>
        <v>Not OK</v>
      </c>
      <c r="AH34" s="20">
        <v>2019</v>
      </c>
      <c r="AI34" s="72" t="s">
        <v>59</v>
      </c>
      <c r="AJ34" s="72" t="s">
        <v>54</v>
      </c>
    </row>
    <row r="35" spans="1:45" x14ac:dyDescent="0.2">
      <c r="A35" s="73">
        <v>44091</v>
      </c>
      <c r="B35" s="74">
        <v>89.92</v>
      </c>
      <c r="C35" s="75">
        <v>77</v>
      </c>
      <c r="D35" s="76">
        <f t="shared" si="0"/>
        <v>2.3328800911616994</v>
      </c>
      <c r="E35" s="75">
        <v>0</v>
      </c>
      <c r="F35" s="76">
        <f t="shared" si="1"/>
        <v>0</v>
      </c>
      <c r="G35" s="75">
        <v>0</v>
      </c>
      <c r="H35" s="76">
        <f t="shared" si="2"/>
        <v>0</v>
      </c>
      <c r="I35" s="77">
        <v>0</v>
      </c>
      <c r="J35" s="78">
        <v>6.4984618991858323</v>
      </c>
      <c r="K35" s="76">
        <f t="shared" si="3"/>
        <v>389.90771395114996</v>
      </c>
      <c r="L35" s="79">
        <f t="shared" si="4"/>
        <v>0.24369232121946871</v>
      </c>
      <c r="M35" s="79">
        <v>0.28000000000000003</v>
      </c>
      <c r="N35" s="79">
        <v>0.56000000000000005</v>
      </c>
      <c r="O35" s="80" t="str">
        <f t="shared" si="5"/>
        <v>OK</v>
      </c>
      <c r="P35" s="81">
        <f t="shared" si="6"/>
        <v>54.92</v>
      </c>
      <c r="Q35" s="82">
        <f t="shared" si="7"/>
        <v>57.960050910550997</v>
      </c>
      <c r="R35" s="82">
        <f t="shared" si="8"/>
        <v>0.94754920220407213</v>
      </c>
      <c r="S35" s="82">
        <f t="shared" si="9"/>
        <v>8.858447243519187</v>
      </c>
      <c r="T35" s="83" t="str">
        <f t="shared" si="10"/>
        <v>Not OK</v>
      </c>
      <c r="AH35" s="20">
        <v>2020</v>
      </c>
      <c r="AI35" s="72" t="s">
        <v>60</v>
      </c>
      <c r="AJ35" s="72" t="s">
        <v>61</v>
      </c>
    </row>
    <row r="36" spans="1:45" x14ac:dyDescent="0.2">
      <c r="A36" s="73">
        <v>44089</v>
      </c>
      <c r="B36" s="74">
        <v>89.89</v>
      </c>
      <c r="C36" s="75">
        <v>77</v>
      </c>
      <c r="D36" s="76">
        <f t="shared" si="0"/>
        <v>2.3328800911616994</v>
      </c>
      <c r="E36" s="75">
        <v>0</v>
      </c>
      <c r="F36" s="76">
        <f t="shared" si="1"/>
        <v>0</v>
      </c>
      <c r="G36" s="75">
        <v>0</v>
      </c>
      <c r="H36" s="76">
        <f t="shared" si="2"/>
        <v>0</v>
      </c>
      <c r="I36" s="77">
        <v>0</v>
      </c>
      <c r="J36" s="78">
        <v>6.4984618991858323</v>
      </c>
      <c r="K36" s="76">
        <f t="shared" si="3"/>
        <v>389.90771395114996</v>
      </c>
      <c r="L36" s="79">
        <f t="shared" si="4"/>
        <v>0.24369232121946871</v>
      </c>
      <c r="M36" s="79">
        <v>0.28000000000000003</v>
      </c>
      <c r="N36" s="79">
        <v>0.56000000000000005</v>
      </c>
      <c r="O36" s="80" t="str">
        <f t="shared" si="5"/>
        <v>OK</v>
      </c>
      <c r="P36" s="81">
        <f t="shared" si="6"/>
        <v>54.89</v>
      </c>
      <c r="Q36" s="82">
        <f t="shared" si="7"/>
        <v>57.938176660535284</v>
      </c>
      <c r="R36" s="82">
        <f t="shared" si="8"/>
        <v>0.94738915105328891</v>
      </c>
      <c r="S36" s="82">
        <f t="shared" si="9"/>
        <v>8.8599437823743141</v>
      </c>
      <c r="T36" s="83" t="str">
        <f t="shared" si="10"/>
        <v>Not OK</v>
      </c>
    </row>
    <row r="37" spans="1:45" x14ac:dyDescent="0.2">
      <c r="A37" s="73">
        <v>44088</v>
      </c>
      <c r="B37" s="74">
        <v>89.82</v>
      </c>
      <c r="C37" s="75">
        <v>77</v>
      </c>
      <c r="D37" s="76">
        <f t="shared" si="0"/>
        <v>2.3328800911616994</v>
      </c>
      <c r="E37" s="75">
        <v>0</v>
      </c>
      <c r="F37" s="76">
        <f t="shared" si="1"/>
        <v>0</v>
      </c>
      <c r="G37" s="75">
        <v>0</v>
      </c>
      <c r="H37" s="76">
        <f t="shared" si="2"/>
        <v>0</v>
      </c>
      <c r="I37" s="77">
        <v>0</v>
      </c>
      <c r="J37" s="78">
        <v>6.4930354656393572</v>
      </c>
      <c r="K37" s="76">
        <f t="shared" si="3"/>
        <v>389.58212793836145</v>
      </c>
      <c r="L37" s="79">
        <f t="shared" si="4"/>
        <v>0.24348882996147592</v>
      </c>
      <c r="M37" s="79">
        <v>0.28000000000000003</v>
      </c>
      <c r="N37" s="79">
        <v>0.56000000000000005</v>
      </c>
      <c r="O37" s="80" t="str">
        <f t="shared" si="5"/>
        <v>OK</v>
      </c>
      <c r="P37" s="81">
        <f t="shared" si="6"/>
        <v>54.819999999999993</v>
      </c>
      <c r="Q37" s="82">
        <f t="shared" si="7"/>
        <v>57.887193233611036</v>
      </c>
      <c r="R37" s="82">
        <f t="shared" si="8"/>
        <v>0.94701430381616536</v>
      </c>
      <c r="S37" s="82">
        <f t="shared" si="9"/>
        <v>8.8560494471505979</v>
      </c>
      <c r="T37" s="83" t="str">
        <f t="shared" si="10"/>
        <v>Not OK</v>
      </c>
    </row>
    <row r="38" spans="1:45" x14ac:dyDescent="0.2">
      <c r="A38" s="73">
        <v>44087</v>
      </c>
      <c r="B38" s="74">
        <v>89.81</v>
      </c>
      <c r="C38" s="75">
        <v>77</v>
      </c>
      <c r="D38" s="76">
        <f t="shared" si="0"/>
        <v>2.3328800911616994</v>
      </c>
      <c r="E38" s="75">
        <v>0</v>
      </c>
      <c r="F38" s="76">
        <f t="shared" si="1"/>
        <v>0</v>
      </c>
      <c r="G38" s="75">
        <v>0</v>
      </c>
      <c r="H38" s="76">
        <f t="shared" si="2"/>
        <v>0</v>
      </c>
      <c r="I38" s="77">
        <v>0</v>
      </c>
      <c r="J38" s="78">
        <v>6.3765280775717086</v>
      </c>
      <c r="K38" s="76">
        <f t="shared" si="3"/>
        <v>382.59168465430253</v>
      </c>
      <c r="L38" s="79">
        <f t="shared" si="4"/>
        <v>0.23911980290893908</v>
      </c>
      <c r="M38" s="79">
        <v>0.28000000000000003</v>
      </c>
      <c r="N38" s="79">
        <v>0.56000000000000005</v>
      </c>
      <c r="O38" s="80" t="str">
        <f t="shared" si="5"/>
        <v>OK</v>
      </c>
      <c r="P38" s="81">
        <f t="shared" si="6"/>
        <v>54.81</v>
      </c>
      <c r="Q38" s="82">
        <f t="shared" si="7"/>
        <v>57.879916351819617</v>
      </c>
      <c r="R38" s="82">
        <f t="shared" si="8"/>
        <v>0.94696059453231907</v>
      </c>
      <c r="S38" s="82">
        <f t="shared" si="9"/>
        <v>8.6976347415714983</v>
      </c>
      <c r="T38" s="83" t="str">
        <f t="shared" si="10"/>
        <v>Not OK</v>
      </c>
    </row>
    <row r="39" spans="1:45" x14ac:dyDescent="0.2">
      <c r="A39" s="73">
        <v>44085</v>
      </c>
      <c r="B39" s="74">
        <v>89.78</v>
      </c>
      <c r="C39" s="75">
        <v>77</v>
      </c>
      <c r="D39" s="76">
        <f t="shared" si="0"/>
        <v>2.3328800911616994</v>
      </c>
      <c r="E39" s="75">
        <v>0</v>
      </c>
      <c r="F39" s="76">
        <f t="shared" si="1"/>
        <v>0</v>
      </c>
      <c r="G39" s="75">
        <v>0</v>
      </c>
      <c r="H39" s="76">
        <f t="shared" si="2"/>
        <v>0</v>
      </c>
      <c r="I39" s="77">
        <v>0</v>
      </c>
      <c r="J39" s="78">
        <v>6.2265421216251431</v>
      </c>
      <c r="K39" s="76">
        <f t="shared" si="3"/>
        <v>373.59252729750858</v>
      </c>
      <c r="L39" s="79">
        <f t="shared" si="4"/>
        <v>0.23349532956094288</v>
      </c>
      <c r="M39" s="79">
        <v>0.28000000000000003</v>
      </c>
      <c r="N39" s="79">
        <v>0.56000000000000005</v>
      </c>
      <c r="O39" s="80" t="str">
        <f t="shared" si="5"/>
        <v>OK</v>
      </c>
      <c r="P39" s="81">
        <f t="shared" si="6"/>
        <v>54.78</v>
      </c>
      <c r="Q39" s="82">
        <f t="shared" si="7"/>
        <v>57.858095417232533</v>
      </c>
      <c r="R39" s="82">
        <f t="shared" si="8"/>
        <v>0.94679922671087879</v>
      </c>
      <c r="S39" s="82">
        <f t="shared" si="9"/>
        <v>8.4945002254369442</v>
      </c>
      <c r="T39" s="83" t="str">
        <f t="shared" si="10"/>
        <v>Not OK</v>
      </c>
    </row>
    <row r="40" spans="1:45" x14ac:dyDescent="0.2">
      <c r="A40" s="73">
        <v>44086</v>
      </c>
      <c r="B40" s="74">
        <v>89.78</v>
      </c>
      <c r="C40" s="75">
        <v>77</v>
      </c>
      <c r="D40" s="76">
        <f t="shared" si="0"/>
        <v>2.3328800911616994</v>
      </c>
      <c r="E40" s="75">
        <v>0</v>
      </c>
      <c r="F40" s="76">
        <f t="shared" si="1"/>
        <v>0</v>
      </c>
      <c r="G40" s="75">
        <v>0</v>
      </c>
      <c r="H40" s="76">
        <f t="shared" si="2"/>
        <v>0</v>
      </c>
      <c r="I40" s="77">
        <v>0</v>
      </c>
      <c r="J40" s="78">
        <v>6.2265421216251431</v>
      </c>
      <c r="K40" s="76">
        <f t="shared" si="3"/>
        <v>373.59252729750858</v>
      </c>
      <c r="L40" s="79">
        <f t="shared" si="4"/>
        <v>0.23349532956094288</v>
      </c>
      <c r="M40" s="79">
        <v>0.28000000000000003</v>
      </c>
      <c r="N40" s="79">
        <v>0.56000000000000005</v>
      </c>
      <c r="O40" s="80" t="str">
        <f t="shared" si="5"/>
        <v>OK</v>
      </c>
      <c r="P40" s="81">
        <f t="shared" si="6"/>
        <v>54.78</v>
      </c>
      <c r="Q40" s="82">
        <f t="shared" si="7"/>
        <v>57.858095417232533</v>
      </c>
      <c r="R40" s="82">
        <f t="shared" si="8"/>
        <v>0.94679922671087879</v>
      </c>
      <c r="S40" s="82">
        <f t="shared" si="9"/>
        <v>8.4945002254369442</v>
      </c>
      <c r="T40" s="83" t="str">
        <f t="shared" si="10"/>
        <v>Not OK</v>
      </c>
    </row>
    <row r="41" spans="1:45" x14ac:dyDescent="0.2">
      <c r="A41" s="73">
        <v>44084</v>
      </c>
      <c r="B41" s="74">
        <v>89.7</v>
      </c>
      <c r="C41" s="75">
        <v>77</v>
      </c>
      <c r="D41" s="76">
        <f t="shared" si="0"/>
        <v>2.3328800911616994</v>
      </c>
      <c r="E41" s="75">
        <v>0</v>
      </c>
      <c r="F41" s="76">
        <f t="shared" si="1"/>
        <v>0</v>
      </c>
      <c r="G41" s="75">
        <v>0</v>
      </c>
      <c r="H41" s="76">
        <f t="shared" si="2"/>
        <v>0</v>
      </c>
      <c r="I41" s="77">
        <v>0</v>
      </c>
      <c r="J41" s="78">
        <v>6.22</v>
      </c>
      <c r="K41" s="76">
        <f t="shared" si="3"/>
        <v>373.2</v>
      </c>
      <c r="L41" s="79">
        <f t="shared" si="4"/>
        <v>0.23324999999999999</v>
      </c>
      <c r="M41" s="79">
        <v>0.28000000000000003</v>
      </c>
      <c r="N41" s="79">
        <v>0.56000000000000005</v>
      </c>
      <c r="O41" s="80" t="str">
        <f t="shared" si="5"/>
        <v>OK</v>
      </c>
      <c r="P41" s="81">
        <f t="shared" si="6"/>
        <v>54.7</v>
      </c>
      <c r="Q41" s="82">
        <f t="shared" si="7"/>
        <v>57.799977578269008</v>
      </c>
      <c r="R41" s="82">
        <f t="shared" si="8"/>
        <v>0.94636714912092801</v>
      </c>
      <c r="S41" s="82">
        <f t="shared" si="9"/>
        <v>8.4894494108189029</v>
      </c>
      <c r="T41" s="83" t="str">
        <f t="shared" si="10"/>
        <v>Not OK</v>
      </c>
    </row>
    <row r="42" spans="1:45" x14ac:dyDescent="0.2">
      <c r="A42" s="73">
        <v>44047</v>
      </c>
      <c r="B42" s="84">
        <v>89.32</v>
      </c>
      <c r="C42" s="75">
        <v>86</v>
      </c>
      <c r="D42" s="76">
        <f t="shared" si="0"/>
        <v>3.07547167848805</v>
      </c>
      <c r="E42" s="75">
        <v>0</v>
      </c>
      <c r="F42" s="76">
        <f t="shared" si="1"/>
        <v>0</v>
      </c>
      <c r="G42" s="75">
        <v>0</v>
      </c>
      <c r="H42" s="76">
        <f t="shared" si="2"/>
        <v>0</v>
      </c>
      <c r="I42" s="77">
        <v>0</v>
      </c>
      <c r="J42" s="78">
        <v>5.1047673565904406</v>
      </c>
      <c r="K42" s="76">
        <f t="shared" si="3"/>
        <v>306.28604139542642</v>
      </c>
      <c r="L42" s="79">
        <f t="shared" si="4"/>
        <v>0.19142877587214152</v>
      </c>
      <c r="M42" s="79">
        <v>0.28000000000000003</v>
      </c>
      <c r="N42" s="79">
        <v>0.56000000000000005</v>
      </c>
      <c r="O42" s="80" t="str">
        <f t="shared" si="5"/>
        <v>OK</v>
      </c>
      <c r="P42" s="81">
        <f t="shared" si="6"/>
        <v>54.319999999999993</v>
      </c>
      <c r="Q42" s="82">
        <f t="shared" si="7"/>
        <v>57.525343265835652</v>
      </c>
      <c r="R42" s="82">
        <f t="shared" si="8"/>
        <v>0.94427945868965701</v>
      </c>
      <c r="S42" s="82">
        <f t="shared" si="9"/>
        <v>6.9827132600354096</v>
      </c>
      <c r="T42" s="83" t="str">
        <f t="shared" si="10"/>
        <v>Not OK</v>
      </c>
    </row>
    <row r="43" spans="1:45" x14ac:dyDescent="0.2">
      <c r="A43" s="73">
        <v>44048</v>
      </c>
      <c r="B43" s="84">
        <v>89.32</v>
      </c>
      <c r="C43" s="75">
        <v>86</v>
      </c>
      <c r="D43" s="76">
        <f t="shared" si="0"/>
        <v>3.07547167848805</v>
      </c>
      <c r="E43" s="75">
        <v>0</v>
      </c>
      <c r="F43" s="76">
        <f t="shared" si="1"/>
        <v>0</v>
      </c>
      <c r="G43" s="75">
        <v>0</v>
      </c>
      <c r="H43" s="76">
        <f t="shared" si="2"/>
        <v>0</v>
      </c>
      <c r="I43" s="77">
        <v>0</v>
      </c>
      <c r="J43" s="78">
        <v>5.1362513709453932</v>
      </c>
      <c r="K43" s="76">
        <f t="shared" si="3"/>
        <v>308.17508225672361</v>
      </c>
      <c r="L43" s="79">
        <f t="shared" si="4"/>
        <v>0.19260942641045226</v>
      </c>
      <c r="M43" s="79">
        <v>0.28000000000000003</v>
      </c>
      <c r="N43" s="79">
        <v>0.56000000000000005</v>
      </c>
      <c r="O43" s="80" t="str">
        <f t="shared" si="5"/>
        <v>OK</v>
      </c>
      <c r="P43" s="81">
        <f t="shared" si="6"/>
        <v>54.319999999999993</v>
      </c>
      <c r="Q43" s="82">
        <f t="shared" si="7"/>
        <v>57.525343265835652</v>
      </c>
      <c r="R43" s="82">
        <f t="shared" si="8"/>
        <v>0.94427945868965701</v>
      </c>
      <c r="S43" s="82">
        <f t="shared" si="9"/>
        <v>7.0257796388061573</v>
      </c>
      <c r="T43" s="83" t="str">
        <f t="shared" si="10"/>
        <v>Not OK</v>
      </c>
    </row>
    <row r="44" spans="1:45" x14ac:dyDescent="0.2">
      <c r="A44" s="73">
        <v>44049</v>
      </c>
      <c r="B44" s="84">
        <v>89.32</v>
      </c>
      <c r="C44" s="75">
        <v>86</v>
      </c>
      <c r="D44" s="76">
        <f t="shared" si="0"/>
        <v>3.07547167848805</v>
      </c>
      <c r="E44" s="75">
        <v>0</v>
      </c>
      <c r="F44" s="76">
        <f t="shared" si="1"/>
        <v>0</v>
      </c>
      <c r="G44" s="75">
        <v>0</v>
      </c>
      <c r="H44" s="76">
        <f t="shared" si="2"/>
        <v>0</v>
      </c>
      <c r="I44" s="77">
        <v>0</v>
      </c>
      <c r="J44" s="78">
        <v>5.1871674398435879</v>
      </c>
      <c r="K44" s="76">
        <f t="shared" si="3"/>
        <v>311.23004639061526</v>
      </c>
      <c r="L44" s="79">
        <f t="shared" si="4"/>
        <v>0.19451877899413453</v>
      </c>
      <c r="M44" s="79">
        <v>0.28000000000000003</v>
      </c>
      <c r="N44" s="79">
        <v>0.56000000000000005</v>
      </c>
      <c r="O44" s="80" t="str">
        <f t="shared" si="5"/>
        <v>OK</v>
      </c>
      <c r="P44" s="81">
        <f t="shared" si="6"/>
        <v>54.319999999999993</v>
      </c>
      <c r="Q44" s="82">
        <f t="shared" si="7"/>
        <v>57.525343265835652</v>
      </c>
      <c r="R44" s="82">
        <f t="shared" si="8"/>
        <v>0.94427945868965701</v>
      </c>
      <c r="S44" s="82">
        <f t="shared" si="9"/>
        <v>7.0954267519082448</v>
      </c>
      <c r="T44" s="83" t="str">
        <f t="shared" si="10"/>
        <v>Not OK</v>
      </c>
    </row>
    <row r="45" spans="1:45" x14ac:dyDescent="0.2">
      <c r="A45" s="73">
        <v>44050</v>
      </c>
      <c r="B45" s="84">
        <v>89.32</v>
      </c>
      <c r="C45" s="75">
        <v>86</v>
      </c>
      <c r="D45" s="76">
        <f t="shared" si="0"/>
        <v>3.07547167848805</v>
      </c>
      <c r="E45" s="75">
        <v>0</v>
      </c>
      <c r="F45" s="76">
        <f t="shared" si="1"/>
        <v>0</v>
      </c>
      <c r="G45" s="75">
        <v>0</v>
      </c>
      <c r="H45" s="76">
        <f t="shared" si="2"/>
        <v>0</v>
      </c>
      <c r="I45" s="77">
        <v>0</v>
      </c>
      <c r="J45" s="78">
        <v>5.3731878862633859</v>
      </c>
      <c r="K45" s="76">
        <f t="shared" si="3"/>
        <v>322.39127317580318</v>
      </c>
      <c r="L45" s="79">
        <f t="shared" si="4"/>
        <v>0.20149454573487699</v>
      </c>
      <c r="M45" s="79">
        <v>0.28000000000000003</v>
      </c>
      <c r="N45" s="79">
        <v>0.56000000000000005</v>
      </c>
      <c r="O45" s="80" t="str">
        <f t="shared" si="5"/>
        <v>OK</v>
      </c>
      <c r="P45" s="81">
        <f t="shared" si="6"/>
        <v>54.319999999999993</v>
      </c>
      <c r="Q45" s="82">
        <f t="shared" si="7"/>
        <v>57.525343265835652</v>
      </c>
      <c r="R45" s="82">
        <f t="shared" si="8"/>
        <v>0.94427945868965701</v>
      </c>
      <c r="S45" s="82">
        <f t="shared" si="9"/>
        <v>7.3498805491368824</v>
      </c>
      <c r="T45" s="83" t="str">
        <f t="shared" si="10"/>
        <v>Not OK</v>
      </c>
    </row>
    <row r="46" spans="1:45" x14ac:dyDescent="0.2">
      <c r="A46" s="73">
        <v>44051</v>
      </c>
      <c r="B46" s="84">
        <v>89.32</v>
      </c>
      <c r="C46" s="75">
        <v>85</v>
      </c>
      <c r="D46" s="76">
        <f t="shared" si="0"/>
        <v>2.986846598284719</v>
      </c>
      <c r="E46" s="75">
        <v>0</v>
      </c>
      <c r="F46" s="76">
        <f t="shared" si="1"/>
        <v>0</v>
      </c>
      <c r="G46" s="75">
        <v>0</v>
      </c>
      <c r="H46" s="76">
        <f t="shared" si="2"/>
        <v>0</v>
      </c>
      <c r="I46" s="77">
        <v>0</v>
      </c>
      <c r="J46" s="78">
        <v>5.3902443741931449</v>
      </c>
      <c r="K46" s="76">
        <f t="shared" si="3"/>
        <v>323.4146624515887</v>
      </c>
      <c r="L46" s="79">
        <f t="shared" si="4"/>
        <v>0.20213416403224294</v>
      </c>
      <c r="M46" s="79">
        <v>0.28000000000000003</v>
      </c>
      <c r="N46" s="79">
        <v>0.56000000000000005</v>
      </c>
      <c r="O46" s="80" t="str">
        <f t="shared" si="5"/>
        <v>OK</v>
      </c>
      <c r="P46" s="81">
        <f t="shared" si="6"/>
        <v>54.319999999999993</v>
      </c>
      <c r="Q46" s="82">
        <f t="shared" si="7"/>
        <v>57.525343265835652</v>
      </c>
      <c r="R46" s="82">
        <f t="shared" si="8"/>
        <v>0.94427945868965701</v>
      </c>
      <c r="S46" s="82">
        <f t="shared" si="9"/>
        <v>7.3732117915064288</v>
      </c>
      <c r="T46" s="83" t="str">
        <f t="shared" si="10"/>
        <v>Not OK</v>
      </c>
    </row>
    <row r="47" spans="1:45" ht="13.5" thickBot="1" x14ac:dyDescent="0.25">
      <c r="A47" s="73">
        <v>44052</v>
      </c>
      <c r="B47" s="84">
        <v>89.32</v>
      </c>
      <c r="C47" s="75">
        <v>85</v>
      </c>
      <c r="D47" s="76">
        <f t="shared" si="0"/>
        <v>2.986846598284719</v>
      </c>
      <c r="E47" s="75">
        <v>0</v>
      </c>
      <c r="F47" s="76">
        <f t="shared" si="1"/>
        <v>0</v>
      </c>
      <c r="G47" s="75">
        <v>0</v>
      </c>
      <c r="H47" s="76">
        <f t="shared" si="2"/>
        <v>0</v>
      </c>
      <c r="I47" s="77">
        <v>0</v>
      </c>
      <c r="J47" s="78">
        <v>5.3902443741931449</v>
      </c>
      <c r="K47" s="76">
        <f t="shared" si="3"/>
        <v>323.4146624515887</v>
      </c>
      <c r="L47" s="79">
        <f t="shared" si="4"/>
        <v>0.20213416403224294</v>
      </c>
      <c r="M47" s="79">
        <v>0.28000000000000003</v>
      </c>
      <c r="N47" s="79">
        <v>0.56000000000000005</v>
      </c>
      <c r="O47" s="80" t="str">
        <f t="shared" si="5"/>
        <v>OK</v>
      </c>
      <c r="P47" s="81">
        <f t="shared" si="6"/>
        <v>54.319999999999993</v>
      </c>
      <c r="Q47" s="82">
        <f t="shared" si="7"/>
        <v>57.525343265835652</v>
      </c>
      <c r="R47" s="82">
        <f t="shared" si="8"/>
        <v>0.94427945868965701</v>
      </c>
      <c r="S47" s="82">
        <f t="shared" si="9"/>
        <v>7.3732117915064288</v>
      </c>
      <c r="T47" s="83" t="str">
        <f t="shared" si="10"/>
        <v>Not OK</v>
      </c>
    </row>
    <row r="48" spans="1:45" ht="13.5" customHeight="1" thickTop="1" x14ac:dyDescent="0.2">
      <c r="A48" s="73">
        <v>44053</v>
      </c>
      <c r="B48" s="84">
        <v>89.32</v>
      </c>
      <c r="C48" s="75">
        <v>85</v>
      </c>
      <c r="D48" s="76">
        <f t="shared" si="0"/>
        <v>2.986846598284719</v>
      </c>
      <c r="E48" s="75">
        <v>0</v>
      </c>
      <c r="F48" s="76">
        <f t="shared" si="1"/>
        <v>0</v>
      </c>
      <c r="G48" s="75">
        <v>0</v>
      </c>
      <c r="H48" s="76">
        <f t="shared" si="2"/>
        <v>0</v>
      </c>
      <c r="I48" s="77">
        <v>0</v>
      </c>
      <c r="J48" s="78">
        <v>5.4353184322658104</v>
      </c>
      <c r="K48" s="76">
        <f t="shared" si="3"/>
        <v>326.1191059359486</v>
      </c>
      <c r="L48" s="79">
        <f t="shared" si="4"/>
        <v>0.20382444120996787</v>
      </c>
      <c r="M48" s="79">
        <v>0.28000000000000003</v>
      </c>
      <c r="N48" s="79">
        <v>0.56000000000000005</v>
      </c>
      <c r="O48" s="80" t="str">
        <f t="shared" si="5"/>
        <v>OK</v>
      </c>
      <c r="P48" s="81">
        <f t="shared" si="6"/>
        <v>54.319999999999993</v>
      </c>
      <c r="Q48" s="82">
        <f t="shared" si="7"/>
        <v>57.525343265835652</v>
      </c>
      <c r="R48" s="82">
        <f t="shared" si="8"/>
        <v>0.94427945868965701</v>
      </c>
      <c r="S48" s="82">
        <f t="shared" si="9"/>
        <v>7.4348677301617467</v>
      </c>
      <c r="T48" s="83" t="str">
        <f t="shared" si="10"/>
        <v>Not OK</v>
      </c>
      <c r="AG48" s="85" t="s">
        <v>23</v>
      </c>
      <c r="AH48" s="30" t="s">
        <v>24</v>
      </c>
      <c r="AI48" s="86" t="s">
        <v>62</v>
      </c>
      <c r="AJ48" s="87"/>
      <c r="AK48" s="87"/>
      <c r="AL48" s="87"/>
      <c r="AM48" s="87"/>
      <c r="AN48" s="87"/>
      <c r="AO48" s="26"/>
      <c r="AP48" s="26"/>
      <c r="AQ48" s="26"/>
      <c r="AR48" s="26"/>
      <c r="AS48" s="28"/>
    </row>
    <row r="49" spans="1:45" ht="12.75" customHeight="1" x14ac:dyDescent="0.2">
      <c r="A49" s="73">
        <v>44054</v>
      </c>
      <c r="B49" s="84">
        <v>89.32</v>
      </c>
      <c r="C49" s="75">
        <v>85</v>
      </c>
      <c r="D49" s="76">
        <f t="shared" si="0"/>
        <v>2.986846598284719</v>
      </c>
      <c r="E49" s="75">
        <v>0</v>
      </c>
      <c r="F49" s="76">
        <f t="shared" si="1"/>
        <v>0</v>
      </c>
      <c r="G49" s="75">
        <v>0</v>
      </c>
      <c r="H49" s="76">
        <f t="shared" si="2"/>
        <v>0</v>
      </c>
      <c r="I49" s="77">
        <v>0</v>
      </c>
      <c r="J49" s="78">
        <v>5.4353184322658104</v>
      </c>
      <c r="K49" s="76">
        <f t="shared" si="3"/>
        <v>326.1191059359486</v>
      </c>
      <c r="L49" s="79">
        <f t="shared" si="4"/>
        <v>0.20382444120996787</v>
      </c>
      <c r="M49" s="79">
        <v>0.28000000000000003</v>
      </c>
      <c r="N49" s="79">
        <v>0.56000000000000005</v>
      </c>
      <c r="O49" s="80" t="str">
        <f t="shared" si="5"/>
        <v>OK</v>
      </c>
      <c r="P49" s="81">
        <f t="shared" si="6"/>
        <v>54.319999999999993</v>
      </c>
      <c r="Q49" s="82">
        <f t="shared" si="7"/>
        <v>57.525343265835652</v>
      </c>
      <c r="R49" s="82">
        <f t="shared" si="8"/>
        <v>0.94427945868965701</v>
      </c>
      <c r="S49" s="82">
        <f t="shared" si="9"/>
        <v>7.4348677301617467</v>
      </c>
      <c r="T49" s="83" t="str">
        <f t="shared" si="10"/>
        <v>Not OK</v>
      </c>
      <c r="AG49" s="88"/>
      <c r="AH49" s="34"/>
      <c r="AI49" s="89" t="s">
        <v>26</v>
      </c>
      <c r="AJ49" s="90"/>
      <c r="AK49" s="85"/>
      <c r="AL49" s="91" t="s">
        <v>27</v>
      </c>
      <c r="AM49" s="91"/>
      <c r="AN49" s="92" t="s">
        <v>28</v>
      </c>
      <c r="AO49" s="93"/>
      <c r="AP49" s="37"/>
      <c r="AQ49" s="38"/>
      <c r="AR49" s="39"/>
      <c r="AS49" s="40"/>
    </row>
    <row r="50" spans="1:45" x14ac:dyDescent="0.2">
      <c r="A50" s="73">
        <v>44055</v>
      </c>
      <c r="B50" s="84">
        <v>89.32</v>
      </c>
      <c r="C50" s="75">
        <v>85</v>
      </c>
      <c r="D50" s="76">
        <f t="shared" si="0"/>
        <v>2.986846598284719</v>
      </c>
      <c r="E50" s="75">
        <v>0</v>
      </c>
      <c r="F50" s="76">
        <f t="shared" si="1"/>
        <v>0</v>
      </c>
      <c r="G50" s="75">
        <v>0</v>
      </c>
      <c r="H50" s="76">
        <f t="shared" si="2"/>
        <v>0</v>
      </c>
      <c r="I50" s="77">
        <v>0</v>
      </c>
      <c r="J50" s="78">
        <v>5.4969561949907897</v>
      </c>
      <c r="K50" s="76">
        <f t="shared" si="3"/>
        <v>329.81737169944739</v>
      </c>
      <c r="L50" s="79">
        <f t="shared" si="4"/>
        <v>0.20613585731215461</v>
      </c>
      <c r="M50" s="79">
        <v>0.28000000000000003</v>
      </c>
      <c r="N50" s="79">
        <v>0.56000000000000005</v>
      </c>
      <c r="O50" s="80" t="str">
        <f t="shared" si="5"/>
        <v>OK</v>
      </c>
      <c r="P50" s="81">
        <f t="shared" si="6"/>
        <v>54.319999999999993</v>
      </c>
      <c r="Q50" s="82">
        <f t="shared" si="7"/>
        <v>57.525343265835652</v>
      </c>
      <c r="R50" s="82">
        <f t="shared" si="8"/>
        <v>0.94427945868965701</v>
      </c>
      <c r="S50" s="82">
        <f t="shared" si="9"/>
        <v>7.5191808424023989</v>
      </c>
      <c r="T50" s="83" t="str">
        <f t="shared" si="10"/>
        <v>Not OK</v>
      </c>
      <c r="AG50" s="94"/>
      <c r="AH50" s="35"/>
      <c r="AI50" s="95"/>
      <c r="AJ50" s="96"/>
      <c r="AK50" s="94"/>
      <c r="AL50" s="46" t="s">
        <v>36</v>
      </c>
      <c r="AM50" s="46" t="s">
        <v>37</v>
      </c>
      <c r="AN50" s="95"/>
      <c r="AO50" s="97"/>
      <c r="AP50" s="47"/>
      <c r="AQ50" s="48"/>
      <c r="AR50" s="47"/>
      <c r="AS50" s="49"/>
    </row>
    <row r="51" spans="1:45" ht="13.5" thickBot="1" x14ac:dyDescent="0.25">
      <c r="A51" s="73">
        <v>44056</v>
      </c>
      <c r="B51" s="84">
        <v>89.32</v>
      </c>
      <c r="C51" s="75">
        <v>82</v>
      </c>
      <c r="D51" s="76">
        <f t="shared" si="0"/>
        <v>2.7302362895506049</v>
      </c>
      <c r="E51" s="75">
        <v>0</v>
      </c>
      <c r="F51" s="76">
        <f t="shared" si="1"/>
        <v>0</v>
      </c>
      <c r="G51" s="75">
        <v>0</v>
      </c>
      <c r="H51" s="76">
        <f t="shared" si="2"/>
        <v>0</v>
      </c>
      <c r="I51" s="77">
        <v>0</v>
      </c>
      <c r="J51" s="78">
        <v>5.4969561949907897</v>
      </c>
      <c r="K51" s="76">
        <f t="shared" si="3"/>
        <v>329.81737169944739</v>
      </c>
      <c r="L51" s="79">
        <f t="shared" si="4"/>
        <v>0.20613585731215461</v>
      </c>
      <c r="M51" s="79">
        <v>0.28000000000000003</v>
      </c>
      <c r="N51" s="79">
        <v>0.56000000000000005</v>
      </c>
      <c r="O51" s="80" t="str">
        <f t="shared" si="5"/>
        <v>OK</v>
      </c>
      <c r="P51" s="81">
        <f t="shared" si="6"/>
        <v>54.319999999999993</v>
      </c>
      <c r="Q51" s="82">
        <f t="shared" si="7"/>
        <v>57.525343265835652</v>
      </c>
      <c r="R51" s="82">
        <f t="shared" si="8"/>
        <v>0.94427945868965701</v>
      </c>
      <c r="S51" s="82">
        <f t="shared" si="9"/>
        <v>7.5191808424023989</v>
      </c>
      <c r="T51" s="83" t="str">
        <f t="shared" si="10"/>
        <v>Not OK</v>
      </c>
      <c r="AG51" s="98" t="s">
        <v>38</v>
      </c>
      <c r="AH51" s="99" t="s">
        <v>40</v>
      </c>
      <c r="AI51" s="99" t="s">
        <v>40</v>
      </c>
      <c r="AJ51" s="99" t="s">
        <v>41</v>
      </c>
      <c r="AK51" s="99" t="s">
        <v>42</v>
      </c>
      <c r="AL51" s="100" t="s">
        <v>42</v>
      </c>
      <c r="AM51" s="100"/>
      <c r="AN51" s="101"/>
      <c r="AO51" s="102"/>
      <c r="AP51" s="53"/>
      <c r="AQ51" s="54"/>
      <c r="AR51" s="55"/>
      <c r="AS51" s="56"/>
    </row>
    <row r="52" spans="1:45" ht="13.5" thickTop="1" x14ac:dyDescent="0.2">
      <c r="A52" s="73">
        <v>44057</v>
      </c>
      <c r="B52" s="84">
        <v>89.32</v>
      </c>
      <c r="C52" s="75">
        <v>82</v>
      </c>
      <c r="D52" s="76">
        <f t="shared" si="0"/>
        <v>2.7302362895506049</v>
      </c>
      <c r="E52" s="75">
        <v>0</v>
      </c>
      <c r="F52" s="76">
        <f t="shared" si="1"/>
        <v>0</v>
      </c>
      <c r="G52" s="75">
        <v>0</v>
      </c>
      <c r="H52" s="76">
        <f t="shared" si="2"/>
        <v>0</v>
      </c>
      <c r="I52" s="77">
        <v>0</v>
      </c>
      <c r="J52" s="78">
        <v>5.56</v>
      </c>
      <c r="K52" s="76">
        <f t="shared" si="3"/>
        <v>333.59999999999997</v>
      </c>
      <c r="L52" s="79">
        <f t="shared" si="4"/>
        <v>0.20849999999999999</v>
      </c>
      <c r="M52" s="79">
        <v>0.28000000000000003</v>
      </c>
      <c r="N52" s="79">
        <v>0.56000000000000005</v>
      </c>
      <c r="O52" s="80" t="str">
        <f t="shared" si="5"/>
        <v>OK</v>
      </c>
      <c r="P52" s="81">
        <f t="shared" si="6"/>
        <v>54.319999999999993</v>
      </c>
      <c r="Q52" s="82">
        <f t="shared" si="7"/>
        <v>57.525343265835652</v>
      </c>
      <c r="R52" s="82">
        <f t="shared" si="8"/>
        <v>0.94427945868965701</v>
      </c>
      <c r="S52" s="82">
        <f t="shared" si="9"/>
        <v>7.6054172528888753</v>
      </c>
      <c r="T52" s="83" t="str">
        <f t="shared" si="10"/>
        <v>Not OK</v>
      </c>
      <c r="AG52" s="103"/>
      <c r="AH52" s="104"/>
      <c r="AI52" s="58"/>
      <c r="AJ52" s="58"/>
      <c r="AK52" s="58"/>
      <c r="AL52" s="58"/>
      <c r="AM52" s="58"/>
      <c r="AN52" s="105"/>
      <c r="AO52" s="103"/>
      <c r="AP52" s="58"/>
      <c r="AQ52" s="58"/>
      <c r="AR52" s="58"/>
      <c r="AS52" s="60"/>
    </row>
    <row r="53" spans="1:45" x14ac:dyDescent="0.2">
      <c r="A53" s="73">
        <v>44059</v>
      </c>
      <c r="B53" s="84">
        <v>89.32</v>
      </c>
      <c r="C53" s="75">
        <v>85</v>
      </c>
      <c r="D53" s="76">
        <f t="shared" si="0"/>
        <v>2.986846598284719</v>
      </c>
      <c r="E53" s="75">
        <v>0</v>
      </c>
      <c r="F53" s="76">
        <f t="shared" si="1"/>
        <v>0</v>
      </c>
      <c r="G53" s="75">
        <v>0</v>
      </c>
      <c r="H53" s="76">
        <f t="shared" si="2"/>
        <v>0</v>
      </c>
      <c r="I53" s="77">
        <v>0</v>
      </c>
      <c r="J53" s="78">
        <v>5.5620110683953037</v>
      </c>
      <c r="K53" s="76">
        <f t="shared" si="3"/>
        <v>333.72066410371821</v>
      </c>
      <c r="L53" s="79">
        <f t="shared" si="4"/>
        <v>0.20857541506482388</v>
      </c>
      <c r="M53" s="79">
        <v>0.28000000000000003</v>
      </c>
      <c r="N53" s="79">
        <v>0.56000000000000005</v>
      </c>
      <c r="O53" s="80" t="str">
        <f t="shared" si="5"/>
        <v>OK</v>
      </c>
      <c r="P53" s="81">
        <f t="shared" si="6"/>
        <v>54.319999999999993</v>
      </c>
      <c r="Q53" s="82">
        <f t="shared" si="7"/>
        <v>57.525343265835652</v>
      </c>
      <c r="R53" s="82">
        <f t="shared" si="8"/>
        <v>0.94427945868965701</v>
      </c>
      <c r="S53" s="82">
        <f t="shared" si="9"/>
        <v>7.6081681547360667</v>
      </c>
      <c r="T53" s="83" t="str">
        <f t="shared" si="10"/>
        <v>Not OK</v>
      </c>
      <c r="AG53" s="106">
        <f>AF75</f>
        <v>95.000001150670442</v>
      </c>
      <c r="AH53" s="107">
        <f>AF74</f>
        <v>7.7065109999999999</v>
      </c>
      <c r="AI53" s="108">
        <f t="shared" ref="AI53:AI58" si="11">AH53</f>
        <v>7.7065109999999999</v>
      </c>
      <c r="AJ53" s="109">
        <f t="shared" ref="AJ53:AJ58" si="12">AI53*60</f>
        <v>462.39065999999997</v>
      </c>
      <c r="AK53" s="110">
        <f t="shared" ref="AK53:AK58" si="13">AJ53/$F$6</f>
        <v>0.28899416249999998</v>
      </c>
      <c r="AL53" s="111">
        <v>0.28000000000000003</v>
      </c>
      <c r="AM53" s="111">
        <v>0.56000000000000005</v>
      </c>
      <c r="AN53" s="112" t="str">
        <f t="shared" ref="AN53:AN58" si="14">IF(AK53&lt;AL53,"OK",IF(AND(AK53&gt;AL53,AK53&lt;AM53),"ANTARA",IF(AK53&gt;AM53,"Not OK")))</f>
        <v>ANTARA</v>
      </c>
      <c r="AO53" s="113"/>
      <c r="AP53" s="70"/>
      <c r="AQ53" s="70"/>
      <c r="AR53" s="70"/>
      <c r="AS53" s="71"/>
    </row>
    <row r="54" spans="1:45" x14ac:dyDescent="0.2">
      <c r="A54" s="73">
        <v>44060</v>
      </c>
      <c r="B54" s="84">
        <v>89.32</v>
      </c>
      <c r="C54" s="75">
        <v>85</v>
      </c>
      <c r="D54" s="76">
        <f t="shared" si="0"/>
        <v>2.986846598284719</v>
      </c>
      <c r="E54" s="75">
        <v>0</v>
      </c>
      <c r="F54" s="76">
        <f t="shared" si="1"/>
        <v>0</v>
      </c>
      <c r="G54" s="75">
        <v>0</v>
      </c>
      <c r="H54" s="76">
        <f t="shared" si="2"/>
        <v>0</v>
      </c>
      <c r="I54" s="77">
        <v>0</v>
      </c>
      <c r="J54" s="78">
        <v>5.5620110683953037</v>
      </c>
      <c r="K54" s="76">
        <f t="shared" si="3"/>
        <v>333.72066410371821</v>
      </c>
      <c r="L54" s="79">
        <f t="shared" si="4"/>
        <v>0.20857541506482388</v>
      </c>
      <c r="M54" s="79">
        <v>0.28000000000000003</v>
      </c>
      <c r="N54" s="79">
        <v>0.56000000000000005</v>
      </c>
      <c r="O54" s="80" t="str">
        <f t="shared" si="5"/>
        <v>OK</v>
      </c>
      <c r="P54" s="81">
        <f t="shared" si="6"/>
        <v>54.319999999999993</v>
      </c>
      <c r="Q54" s="82">
        <f t="shared" si="7"/>
        <v>57.525343265835652</v>
      </c>
      <c r="R54" s="82">
        <f t="shared" si="8"/>
        <v>0.94427945868965701</v>
      </c>
      <c r="S54" s="82">
        <f t="shared" si="9"/>
        <v>7.6081681547360667</v>
      </c>
      <c r="T54" s="83" t="str">
        <f t="shared" si="10"/>
        <v>Not OK</v>
      </c>
      <c r="AG54" s="106">
        <f>AG75</f>
        <v>94.000001323264115</v>
      </c>
      <c r="AH54" s="107">
        <f>AG74</f>
        <v>7.560524</v>
      </c>
      <c r="AI54" s="108">
        <f t="shared" si="11"/>
        <v>7.560524</v>
      </c>
      <c r="AJ54" s="109">
        <f t="shared" si="12"/>
        <v>453.63144</v>
      </c>
      <c r="AK54" s="110">
        <f t="shared" si="13"/>
        <v>0.28351965000000001</v>
      </c>
      <c r="AL54" s="111">
        <v>0.28000000000000003</v>
      </c>
      <c r="AM54" s="111">
        <v>0.56000000000000005</v>
      </c>
      <c r="AN54" s="112" t="str">
        <f t="shared" si="14"/>
        <v>ANTARA</v>
      </c>
      <c r="AO54" s="113"/>
      <c r="AP54" s="82"/>
      <c r="AQ54" s="82"/>
      <c r="AR54" s="82"/>
      <c r="AS54" s="83"/>
    </row>
    <row r="55" spans="1:45" x14ac:dyDescent="0.2">
      <c r="A55" s="73">
        <v>44061</v>
      </c>
      <c r="B55" s="84">
        <v>89.32</v>
      </c>
      <c r="C55" s="75">
        <v>85</v>
      </c>
      <c r="D55" s="76">
        <f t="shared" si="0"/>
        <v>2.986846598284719</v>
      </c>
      <c r="E55" s="75">
        <v>0</v>
      </c>
      <c r="F55" s="76">
        <f t="shared" si="1"/>
        <v>0</v>
      </c>
      <c r="G55" s="75">
        <v>0</v>
      </c>
      <c r="H55" s="76">
        <f t="shared" si="2"/>
        <v>0</v>
      </c>
      <c r="I55" s="77">
        <v>0</v>
      </c>
      <c r="J55" s="78">
        <v>5.5620110683953037</v>
      </c>
      <c r="K55" s="76">
        <f t="shared" si="3"/>
        <v>333.72066410371821</v>
      </c>
      <c r="L55" s="79">
        <f t="shared" si="4"/>
        <v>0.20857541506482388</v>
      </c>
      <c r="M55" s="79">
        <v>0.28000000000000003</v>
      </c>
      <c r="N55" s="79">
        <v>0.56000000000000005</v>
      </c>
      <c r="O55" s="80" t="str">
        <f t="shared" si="5"/>
        <v>OK</v>
      </c>
      <c r="P55" s="81">
        <f t="shared" si="6"/>
        <v>54.319999999999993</v>
      </c>
      <c r="Q55" s="82">
        <f t="shared" si="7"/>
        <v>57.525343265835652</v>
      </c>
      <c r="R55" s="82">
        <f t="shared" si="8"/>
        <v>0.94427945868965701</v>
      </c>
      <c r="S55" s="82">
        <f t="shared" si="9"/>
        <v>7.6081681547360667</v>
      </c>
      <c r="T55" s="83" t="str">
        <f t="shared" si="10"/>
        <v>Not OK</v>
      </c>
      <c r="AG55" s="106">
        <f>AH75</f>
        <v>93.000002174143134</v>
      </c>
      <c r="AH55" s="107">
        <f>AH74</f>
        <v>7.3951700000000002</v>
      </c>
      <c r="AI55" s="108">
        <f t="shared" si="11"/>
        <v>7.3951700000000002</v>
      </c>
      <c r="AJ55" s="109">
        <f t="shared" si="12"/>
        <v>443.71019999999999</v>
      </c>
      <c r="AK55" s="110">
        <f t="shared" si="13"/>
        <v>0.27731887499999996</v>
      </c>
      <c r="AL55" s="111">
        <v>0.28000000000000003</v>
      </c>
      <c r="AM55" s="111">
        <v>0.56000000000000005</v>
      </c>
      <c r="AN55" s="112" t="str">
        <f t="shared" si="14"/>
        <v>OK</v>
      </c>
      <c r="AO55" s="113"/>
      <c r="AP55" s="82"/>
      <c r="AQ55" s="82"/>
      <c r="AR55" s="82"/>
      <c r="AS55" s="83"/>
    </row>
    <row r="56" spans="1:45" x14ac:dyDescent="0.2">
      <c r="A56" s="73">
        <v>44062</v>
      </c>
      <c r="B56" s="84">
        <v>89.32</v>
      </c>
      <c r="C56" s="75">
        <v>85</v>
      </c>
      <c r="D56" s="76">
        <f t="shared" si="0"/>
        <v>2.986846598284719</v>
      </c>
      <c r="E56" s="75">
        <v>0</v>
      </c>
      <c r="F56" s="76">
        <f t="shared" si="1"/>
        <v>0</v>
      </c>
      <c r="G56" s="75">
        <v>0</v>
      </c>
      <c r="H56" s="76">
        <f t="shared" si="2"/>
        <v>0</v>
      </c>
      <c r="I56" s="77">
        <v>0</v>
      </c>
      <c r="J56" s="78">
        <v>5.5620110683953037</v>
      </c>
      <c r="K56" s="76">
        <f t="shared" si="3"/>
        <v>333.72066410371821</v>
      </c>
      <c r="L56" s="79">
        <f t="shared" si="4"/>
        <v>0.20857541506482388</v>
      </c>
      <c r="M56" s="79">
        <v>0.28000000000000003</v>
      </c>
      <c r="N56" s="79">
        <v>0.56000000000000005</v>
      </c>
      <c r="O56" s="80" t="str">
        <f t="shared" si="5"/>
        <v>OK</v>
      </c>
      <c r="P56" s="81">
        <f t="shared" si="6"/>
        <v>54.319999999999993</v>
      </c>
      <c r="Q56" s="82">
        <f t="shared" si="7"/>
        <v>57.525343265835652</v>
      </c>
      <c r="R56" s="82">
        <f t="shared" si="8"/>
        <v>0.94427945868965701</v>
      </c>
      <c r="S56" s="82">
        <f t="shared" si="9"/>
        <v>7.6081681547360667</v>
      </c>
      <c r="T56" s="83" t="str">
        <f t="shared" si="10"/>
        <v>Not OK</v>
      </c>
      <c r="AG56" s="106">
        <f>AI75</f>
        <v>91.999995667409848</v>
      </c>
      <c r="AH56" s="107">
        <f>AI74</f>
        <v>7.2022979999999999</v>
      </c>
      <c r="AI56" s="108">
        <f t="shared" si="11"/>
        <v>7.2022979999999999</v>
      </c>
      <c r="AJ56" s="109">
        <f t="shared" si="12"/>
        <v>432.13788</v>
      </c>
      <c r="AK56" s="110">
        <f t="shared" si="13"/>
        <v>0.27008617499999998</v>
      </c>
      <c r="AL56" s="111">
        <v>0.28000000000000003</v>
      </c>
      <c r="AM56" s="111">
        <v>0.56000000000000005</v>
      </c>
      <c r="AN56" s="112" t="str">
        <f t="shared" si="14"/>
        <v>OK</v>
      </c>
      <c r="AO56" s="113"/>
      <c r="AP56" s="82"/>
      <c r="AQ56" s="82"/>
      <c r="AR56" s="82"/>
      <c r="AS56" s="83"/>
    </row>
    <row r="57" spans="1:45" x14ac:dyDescent="0.2">
      <c r="A57" s="73">
        <v>44063</v>
      </c>
      <c r="B57" s="84">
        <v>89.32</v>
      </c>
      <c r="C57" s="75">
        <v>85</v>
      </c>
      <c r="D57" s="76">
        <f t="shared" si="0"/>
        <v>2.986846598284719</v>
      </c>
      <c r="E57" s="75">
        <v>0</v>
      </c>
      <c r="F57" s="76">
        <f t="shared" si="1"/>
        <v>0</v>
      </c>
      <c r="G57" s="75">
        <v>0</v>
      </c>
      <c r="H57" s="76">
        <f t="shared" si="2"/>
        <v>0</v>
      </c>
      <c r="I57" s="77">
        <v>0</v>
      </c>
      <c r="J57" s="78">
        <v>5.5620110683953037</v>
      </c>
      <c r="K57" s="76">
        <f t="shared" si="3"/>
        <v>333.72066410371821</v>
      </c>
      <c r="L57" s="79">
        <f t="shared" si="4"/>
        <v>0.20857541506482388</v>
      </c>
      <c r="M57" s="79">
        <v>0.28000000000000003</v>
      </c>
      <c r="N57" s="79">
        <v>0.56000000000000005</v>
      </c>
      <c r="O57" s="80" t="str">
        <f t="shared" si="5"/>
        <v>OK</v>
      </c>
      <c r="P57" s="81">
        <f t="shared" si="6"/>
        <v>54.319999999999993</v>
      </c>
      <c r="Q57" s="82">
        <f t="shared" si="7"/>
        <v>57.525343265835652</v>
      </c>
      <c r="R57" s="82">
        <f t="shared" si="8"/>
        <v>0.94427945868965701</v>
      </c>
      <c r="S57" s="82">
        <f t="shared" si="9"/>
        <v>7.6081681547360667</v>
      </c>
      <c r="T57" s="83" t="str">
        <f t="shared" si="10"/>
        <v>Not OK</v>
      </c>
      <c r="AG57" s="106">
        <f>AJ75</f>
        <v>90.999996332674613</v>
      </c>
      <c r="AH57" s="107">
        <f>AJ74</f>
        <v>6.9662769999999998</v>
      </c>
      <c r="AI57" s="108">
        <f t="shared" si="11"/>
        <v>6.9662769999999998</v>
      </c>
      <c r="AJ57" s="109">
        <f t="shared" si="12"/>
        <v>417.97661999999997</v>
      </c>
      <c r="AK57" s="110">
        <f t="shared" si="13"/>
        <v>0.26123538749999997</v>
      </c>
      <c r="AL57" s="111">
        <v>0.28000000000000003</v>
      </c>
      <c r="AM57" s="111">
        <v>0.56000000000000005</v>
      </c>
      <c r="AN57" s="112" t="str">
        <f t="shared" si="14"/>
        <v>OK</v>
      </c>
      <c r="AO57" s="113"/>
      <c r="AP57" s="82"/>
      <c r="AQ57" s="82"/>
      <c r="AR57" s="82"/>
      <c r="AS57" s="83"/>
    </row>
    <row r="58" spans="1:45" x14ac:dyDescent="0.2">
      <c r="A58" s="73">
        <v>44064</v>
      </c>
      <c r="B58" s="84">
        <v>89.32</v>
      </c>
      <c r="C58" s="75">
        <v>85</v>
      </c>
      <c r="D58" s="76">
        <f t="shared" si="0"/>
        <v>2.986846598284719</v>
      </c>
      <c r="E58" s="75">
        <v>0</v>
      </c>
      <c r="F58" s="76">
        <f t="shared" si="1"/>
        <v>0</v>
      </c>
      <c r="G58" s="75">
        <v>0</v>
      </c>
      <c r="H58" s="76">
        <f t="shared" si="2"/>
        <v>0</v>
      </c>
      <c r="I58" s="77">
        <v>0</v>
      </c>
      <c r="J58" s="78">
        <v>5.6213388786856084</v>
      </c>
      <c r="K58" s="76">
        <f t="shared" si="3"/>
        <v>337.28033272113652</v>
      </c>
      <c r="L58" s="79">
        <f t="shared" si="4"/>
        <v>0.21080020795071033</v>
      </c>
      <c r="M58" s="79">
        <v>0.28000000000000003</v>
      </c>
      <c r="N58" s="79">
        <v>0.56000000000000005</v>
      </c>
      <c r="O58" s="80" t="str">
        <f t="shared" si="5"/>
        <v>OK</v>
      </c>
      <c r="P58" s="81">
        <f t="shared" si="6"/>
        <v>54.319999999999993</v>
      </c>
      <c r="Q58" s="82">
        <f t="shared" si="7"/>
        <v>57.525343265835652</v>
      </c>
      <c r="R58" s="82">
        <f t="shared" si="8"/>
        <v>0.94427945868965701</v>
      </c>
      <c r="S58" s="82">
        <f t="shared" si="9"/>
        <v>7.6893215273903834</v>
      </c>
      <c r="T58" s="83" t="str">
        <f t="shared" si="10"/>
        <v>Not OK</v>
      </c>
      <c r="AG58" s="114">
        <f>AK75</f>
        <v>89.999997663754527</v>
      </c>
      <c r="AH58" s="115">
        <f>AK74</f>
        <v>6.6490099999999996</v>
      </c>
      <c r="AI58" s="116">
        <f t="shared" si="11"/>
        <v>6.6490099999999996</v>
      </c>
      <c r="AJ58" s="117">
        <f t="shared" si="12"/>
        <v>398.94059999999996</v>
      </c>
      <c r="AK58" s="118">
        <f t="shared" si="13"/>
        <v>0.24933787499999999</v>
      </c>
      <c r="AL58" s="119">
        <v>0.28000000000000003</v>
      </c>
      <c r="AM58" s="119">
        <v>0.56000000000000005</v>
      </c>
      <c r="AN58" s="120" t="str">
        <f t="shared" si="14"/>
        <v>OK</v>
      </c>
      <c r="AO58" s="113"/>
      <c r="AP58" s="82"/>
      <c r="AQ58" s="82"/>
      <c r="AR58" s="82"/>
      <c r="AS58" s="83"/>
    </row>
    <row r="59" spans="1:45" x14ac:dyDescent="0.2">
      <c r="A59" s="73">
        <v>44065</v>
      </c>
      <c r="B59" s="84">
        <v>89.32</v>
      </c>
      <c r="C59" s="75">
        <v>85</v>
      </c>
      <c r="D59" s="76">
        <f t="shared" si="0"/>
        <v>2.986846598284719</v>
      </c>
      <c r="E59" s="75">
        <v>0</v>
      </c>
      <c r="F59" s="76">
        <f t="shared" si="1"/>
        <v>0</v>
      </c>
      <c r="G59" s="75">
        <v>0</v>
      </c>
      <c r="H59" s="76">
        <f t="shared" si="2"/>
        <v>0</v>
      </c>
      <c r="I59" s="77">
        <v>0</v>
      </c>
      <c r="J59" s="78">
        <v>5.6757699186276298</v>
      </c>
      <c r="K59" s="76">
        <f t="shared" si="3"/>
        <v>340.54619511765782</v>
      </c>
      <c r="L59" s="79">
        <f t="shared" si="4"/>
        <v>0.21284137194853614</v>
      </c>
      <c r="M59" s="79">
        <v>0.28000000000000003</v>
      </c>
      <c r="N59" s="79">
        <v>0.56000000000000005</v>
      </c>
      <c r="O59" s="80" t="str">
        <f t="shared" si="5"/>
        <v>OK</v>
      </c>
      <c r="P59" s="81">
        <f t="shared" si="6"/>
        <v>54.319999999999993</v>
      </c>
      <c r="Q59" s="82">
        <f t="shared" si="7"/>
        <v>57.525343265835652</v>
      </c>
      <c r="R59" s="82">
        <f t="shared" si="8"/>
        <v>0.94427945868965701</v>
      </c>
      <c r="S59" s="82">
        <f t="shared" si="9"/>
        <v>7.7637767018989692</v>
      </c>
      <c r="T59" s="83" t="str">
        <f t="shared" si="10"/>
        <v>Not OK</v>
      </c>
      <c r="AG59" s="121"/>
      <c r="AH59" s="122"/>
      <c r="AI59" s="66"/>
      <c r="AJ59" s="64"/>
      <c r="AK59" s="67"/>
      <c r="AL59" s="67"/>
      <c r="AM59" s="67"/>
      <c r="AN59" s="68"/>
      <c r="AO59" s="69"/>
      <c r="AP59" s="82"/>
      <c r="AQ59" s="82"/>
      <c r="AR59" s="82"/>
      <c r="AS59" s="83"/>
    </row>
    <row r="60" spans="1:45" x14ac:dyDescent="0.2">
      <c r="A60" s="73">
        <v>44067</v>
      </c>
      <c r="B60" s="84">
        <v>89.32</v>
      </c>
      <c r="C60" s="75">
        <v>82</v>
      </c>
      <c r="D60" s="76">
        <f t="shared" si="0"/>
        <v>2.7302362895506049</v>
      </c>
      <c r="E60" s="75">
        <v>0</v>
      </c>
      <c r="F60" s="76">
        <f t="shared" si="1"/>
        <v>0</v>
      </c>
      <c r="G60" s="75">
        <v>0</v>
      </c>
      <c r="H60" s="76">
        <f t="shared" si="2"/>
        <v>0</v>
      </c>
      <c r="I60" s="77">
        <v>0</v>
      </c>
      <c r="J60" s="78">
        <v>5.69</v>
      </c>
      <c r="K60" s="76">
        <f t="shared" si="3"/>
        <v>341.40000000000003</v>
      </c>
      <c r="L60" s="79">
        <f t="shared" si="4"/>
        <v>0.21337500000000001</v>
      </c>
      <c r="M60" s="79">
        <v>0.28000000000000003</v>
      </c>
      <c r="N60" s="79">
        <v>0.56000000000000005</v>
      </c>
      <c r="O60" s="80" t="str">
        <f t="shared" si="5"/>
        <v>OK</v>
      </c>
      <c r="P60" s="81">
        <f t="shared" si="6"/>
        <v>54.319999999999993</v>
      </c>
      <c r="Q60" s="82">
        <f t="shared" si="7"/>
        <v>57.525343265835652</v>
      </c>
      <c r="R60" s="82">
        <f t="shared" si="8"/>
        <v>0.94427945868965701</v>
      </c>
      <c r="S60" s="82">
        <f t="shared" si="9"/>
        <v>7.7832417570031849</v>
      </c>
      <c r="T60" s="83" t="str">
        <f t="shared" si="10"/>
        <v>Not OK</v>
      </c>
      <c r="AG60" s="121"/>
      <c r="AH60" s="122"/>
      <c r="AI60" s="66"/>
      <c r="AJ60" s="76"/>
      <c r="AK60" s="79"/>
      <c r="AL60" s="79"/>
      <c r="AM60" s="79"/>
      <c r="AN60" s="80"/>
      <c r="AO60" s="69"/>
      <c r="AP60" s="82"/>
      <c r="AQ60" s="82"/>
      <c r="AR60" s="82"/>
      <c r="AS60" s="83"/>
    </row>
    <row r="61" spans="1:45" x14ac:dyDescent="0.2">
      <c r="A61" s="73">
        <v>44068</v>
      </c>
      <c r="B61" s="84">
        <v>89.32</v>
      </c>
      <c r="C61" s="75">
        <v>82</v>
      </c>
      <c r="D61" s="76">
        <f t="shared" si="0"/>
        <v>2.7302362895506049</v>
      </c>
      <c r="E61" s="75">
        <v>0</v>
      </c>
      <c r="F61" s="76">
        <f t="shared" si="1"/>
        <v>0</v>
      </c>
      <c r="G61" s="75">
        <v>0</v>
      </c>
      <c r="H61" s="76">
        <f t="shared" si="2"/>
        <v>0</v>
      </c>
      <c r="I61" s="77">
        <v>0</v>
      </c>
      <c r="J61" s="78">
        <v>5.69</v>
      </c>
      <c r="K61" s="76">
        <f t="shared" si="3"/>
        <v>341.40000000000003</v>
      </c>
      <c r="L61" s="79">
        <f t="shared" si="4"/>
        <v>0.21337500000000001</v>
      </c>
      <c r="M61" s="79">
        <v>0.28000000000000003</v>
      </c>
      <c r="N61" s="79">
        <v>0.56000000000000005</v>
      </c>
      <c r="O61" s="80" t="str">
        <f t="shared" si="5"/>
        <v>OK</v>
      </c>
      <c r="P61" s="81">
        <f t="shared" si="6"/>
        <v>54.319999999999993</v>
      </c>
      <c r="Q61" s="82">
        <f t="shared" si="7"/>
        <v>57.525343265835652</v>
      </c>
      <c r="R61" s="82">
        <f t="shared" si="8"/>
        <v>0.94427945868965701</v>
      </c>
      <c r="S61" s="82">
        <f t="shared" si="9"/>
        <v>7.7832417570031849</v>
      </c>
      <c r="T61" s="83" t="str">
        <f t="shared" si="10"/>
        <v>Not OK</v>
      </c>
      <c r="AG61" s="121"/>
      <c r="AH61" s="123"/>
      <c r="AI61" s="124"/>
      <c r="AJ61" s="76"/>
      <c r="AK61" s="79"/>
      <c r="AL61" s="79"/>
      <c r="AM61" s="79"/>
      <c r="AN61" s="80"/>
      <c r="AO61" s="69"/>
      <c r="AP61" s="82"/>
      <c r="AQ61" s="82"/>
      <c r="AR61" s="82"/>
      <c r="AS61" s="83"/>
    </row>
    <row r="62" spans="1:45" x14ac:dyDescent="0.2">
      <c r="A62" s="73">
        <v>44069</v>
      </c>
      <c r="B62" s="84">
        <v>89.32</v>
      </c>
      <c r="C62" s="75">
        <v>82</v>
      </c>
      <c r="D62" s="76">
        <f t="shared" si="0"/>
        <v>2.7302362895506049</v>
      </c>
      <c r="E62" s="75">
        <v>0</v>
      </c>
      <c r="F62" s="76">
        <f t="shared" si="1"/>
        <v>0</v>
      </c>
      <c r="G62" s="75">
        <v>0</v>
      </c>
      <c r="H62" s="76">
        <f t="shared" si="2"/>
        <v>0</v>
      </c>
      <c r="I62" s="77">
        <v>0</v>
      </c>
      <c r="J62" s="78">
        <v>5.6904592389859019</v>
      </c>
      <c r="K62" s="76">
        <f t="shared" si="3"/>
        <v>341.42755433915409</v>
      </c>
      <c r="L62" s="79">
        <f t="shared" si="4"/>
        <v>0.21339222146197132</v>
      </c>
      <c r="M62" s="79">
        <v>0.28000000000000003</v>
      </c>
      <c r="N62" s="79">
        <v>0.56000000000000005</v>
      </c>
      <c r="O62" s="80" t="str">
        <f t="shared" si="5"/>
        <v>OK</v>
      </c>
      <c r="P62" s="81">
        <f t="shared" si="6"/>
        <v>54.319999999999993</v>
      </c>
      <c r="Q62" s="82">
        <f t="shared" si="7"/>
        <v>57.525343265835652</v>
      </c>
      <c r="R62" s="82">
        <f t="shared" si="8"/>
        <v>0.94427945868965701</v>
      </c>
      <c r="S62" s="82">
        <f t="shared" si="9"/>
        <v>7.7838699411950145</v>
      </c>
      <c r="T62" s="83" t="str">
        <f t="shared" si="10"/>
        <v>Not OK</v>
      </c>
      <c r="AG62" s="121"/>
      <c r="AH62" s="125"/>
      <c r="AI62" s="126"/>
      <c r="AJ62" s="76"/>
      <c r="AK62" s="79"/>
      <c r="AL62" s="79"/>
      <c r="AM62" s="79"/>
      <c r="AN62" s="80"/>
      <c r="AO62" s="69"/>
      <c r="AP62" s="82"/>
      <c r="AQ62" s="82"/>
      <c r="AR62" s="82"/>
      <c r="AS62" s="83"/>
    </row>
    <row r="63" spans="1:45" x14ac:dyDescent="0.2">
      <c r="A63" s="73">
        <v>44070</v>
      </c>
      <c r="B63" s="84">
        <v>89.32</v>
      </c>
      <c r="C63" s="75">
        <v>82</v>
      </c>
      <c r="D63" s="76">
        <f t="shared" si="0"/>
        <v>2.7302362895506049</v>
      </c>
      <c r="E63" s="75">
        <v>0</v>
      </c>
      <c r="F63" s="76">
        <f t="shared" si="1"/>
        <v>0</v>
      </c>
      <c r="G63" s="75">
        <v>0</v>
      </c>
      <c r="H63" s="76">
        <f t="shared" si="2"/>
        <v>0</v>
      </c>
      <c r="I63" s="77">
        <v>0</v>
      </c>
      <c r="J63" s="78">
        <v>5.6904592389859019</v>
      </c>
      <c r="K63" s="76">
        <f t="shared" si="3"/>
        <v>341.42755433915409</v>
      </c>
      <c r="L63" s="79">
        <f t="shared" si="4"/>
        <v>0.21339222146197132</v>
      </c>
      <c r="M63" s="79">
        <v>0.28000000000000003</v>
      </c>
      <c r="N63" s="79">
        <v>0.56000000000000005</v>
      </c>
      <c r="O63" s="80" t="str">
        <f t="shared" si="5"/>
        <v>OK</v>
      </c>
      <c r="P63" s="81">
        <f t="shared" si="6"/>
        <v>54.319999999999993</v>
      </c>
      <c r="Q63" s="82">
        <f t="shared" si="7"/>
        <v>57.525343265835652</v>
      </c>
      <c r="R63" s="82">
        <f t="shared" si="8"/>
        <v>0.94427945868965701</v>
      </c>
      <c r="S63" s="82">
        <f t="shared" si="9"/>
        <v>7.7838699411950145</v>
      </c>
      <c r="T63" s="83" t="str">
        <f t="shared" si="10"/>
        <v>Not OK</v>
      </c>
      <c r="AG63" s="121"/>
      <c r="AH63" s="125"/>
      <c r="AI63" s="126"/>
      <c r="AJ63" s="76"/>
      <c r="AK63" s="79"/>
      <c r="AL63" s="79"/>
      <c r="AM63" s="79"/>
      <c r="AN63" s="80"/>
      <c r="AO63" s="69"/>
      <c r="AP63" s="82"/>
      <c r="AQ63" s="82"/>
      <c r="AR63" s="82"/>
      <c r="AS63" s="83"/>
    </row>
    <row r="64" spans="1:45" x14ac:dyDescent="0.2">
      <c r="A64" s="73">
        <v>44071</v>
      </c>
      <c r="B64" s="84">
        <v>89.32</v>
      </c>
      <c r="C64" s="75">
        <v>82</v>
      </c>
      <c r="D64" s="76">
        <f t="shared" si="0"/>
        <v>2.7302362895506049</v>
      </c>
      <c r="E64" s="75">
        <v>0</v>
      </c>
      <c r="F64" s="76">
        <f t="shared" si="1"/>
        <v>0</v>
      </c>
      <c r="G64" s="75">
        <v>0</v>
      </c>
      <c r="H64" s="76">
        <f t="shared" si="2"/>
        <v>0</v>
      </c>
      <c r="I64" s="77">
        <v>0</v>
      </c>
      <c r="J64" s="78">
        <v>5.7706714694747747</v>
      </c>
      <c r="K64" s="76">
        <f t="shared" si="3"/>
        <v>346.24028816848647</v>
      </c>
      <c r="L64" s="79">
        <f t="shared" si="4"/>
        <v>0.21640018010530404</v>
      </c>
      <c r="M64" s="79">
        <v>0.28000000000000003</v>
      </c>
      <c r="N64" s="79">
        <v>0.56000000000000005</v>
      </c>
      <c r="O64" s="80" t="str">
        <f t="shared" si="5"/>
        <v>OK</v>
      </c>
      <c r="P64" s="81">
        <f t="shared" si="6"/>
        <v>54.319999999999993</v>
      </c>
      <c r="Q64" s="82">
        <f t="shared" si="7"/>
        <v>57.525343265835652</v>
      </c>
      <c r="R64" s="82">
        <f t="shared" si="8"/>
        <v>0.94427945868965701</v>
      </c>
      <c r="S64" s="82">
        <f t="shared" si="9"/>
        <v>7.8935907112764481</v>
      </c>
      <c r="T64" s="83" t="str">
        <f t="shared" si="10"/>
        <v>Not OK</v>
      </c>
      <c r="AG64" s="121"/>
      <c r="AH64" s="125"/>
      <c r="AI64" s="126"/>
      <c r="AJ64" s="76"/>
      <c r="AK64" s="79"/>
      <c r="AL64" s="79"/>
      <c r="AM64" s="79"/>
      <c r="AN64" s="80"/>
      <c r="AO64" s="69"/>
      <c r="AP64" s="82"/>
      <c r="AQ64" s="82"/>
      <c r="AR64" s="82"/>
      <c r="AS64" s="83"/>
    </row>
    <row r="65" spans="1:45" x14ac:dyDescent="0.2">
      <c r="A65" s="73">
        <v>44072</v>
      </c>
      <c r="B65" s="84">
        <v>89.32</v>
      </c>
      <c r="C65" s="75">
        <v>82</v>
      </c>
      <c r="D65" s="76">
        <f t="shared" si="0"/>
        <v>2.7302362895506049</v>
      </c>
      <c r="E65" s="75">
        <v>0</v>
      </c>
      <c r="F65" s="76">
        <f t="shared" si="1"/>
        <v>0</v>
      </c>
      <c r="G65" s="75">
        <v>0</v>
      </c>
      <c r="H65" s="76">
        <f t="shared" si="2"/>
        <v>0</v>
      </c>
      <c r="I65" s="77">
        <v>0</v>
      </c>
      <c r="J65" s="78">
        <v>5.816989297302392</v>
      </c>
      <c r="K65" s="76">
        <f t="shared" si="3"/>
        <v>349.01935783814349</v>
      </c>
      <c r="L65" s="79">
        <f t="shared" si="4"/>
        <v>0.21813709864883968</v>
      </c>
      <c r="M65" s="79">
        <v>0.28000000000000003</v>
      </c>
      <c r="N65" s="79">
        <v>0.56000000000000005</v>
      </c>
      <c r="O65" s="80" t="str">
        <f t="shared" si="5"/>
        <v>OK</v>
      </c>
      <c r="P65" s="81">
        <f t="shared" si="6"/>
        <v>54.319999999999993</v>
      </c>
      <c r="Q65" s="82">
        <f t="shared" si="7"/>
        <v>57.525343265835652</v>
      </c>
      <c r="R65" s="82">
        <f t="shared" si="8"/>
        <v>0.94427945868965701</v>
      </c>
      <c r="S65" s="82">
        <f t="shared" si="9"/>
        <v>7.9569479787002786</v>
      </c>
      <c r="T65" s="83" t="str">
        <f t="shared" si="10"/>
        <v>Not OK</v>
      </c>
      <c r="AG65" s="121"/>
      <c r="AH65" s="125"/>
      <c r="AI65" s="126"/>
      <c r="AJ65" s="76"/>
      <c r="AK65" s="79"/>
      <c r="AL65" s="79"/>
      <c r="AM65" s="79"/>
      <c r="AN65" s="80"/>
      <c r="AO65" s="69"/>
      <c r="AP65" s="82"/>
      <c r="AQ65" s="82"/>
      <c r="AR65" s="82"/>
      <c r="AS65" s="83"/>
    </row>
    <row r="66" spans="1:45" x14ac:dyDescent="0.2">
      <c r="A66" s="73">
        <v>44073</v>
      </c>
      <c r="B66" s="84">
        <v>89.32</v>
      </c>
      <c r="C66" s="75">
        <v>82</v>
      </c>
      <c r="D66" s="76">
        <f t="shared" si="0"/>
        <v>2.7302362895506049</v>
      </c>
      <c r="E66" s="75">
        <v>0</v>
      </c>
      <c r="F66" s="76">
        <f t="shared" si="1"/>
        <v>0</v>
      </c>
      <c r="G66" s="75">
        <v>0</v>
      </c>
      <c r="H66" s="76">
        <f t="shared" si="2"/>
        <v>0</v>
      </c>
      <c r="I66" s="77">
        <v>0</v>
      </c>
      <c r="J66" s="78">
        <v>5.82</v>
      </c>
      <c r="K66" s="76">
        <f t="shared" si="3"/>
        <v>349.20000000000005</v>
      </c>
      <c r="L66" s="79">
        <f t="shared" si="4"/>
        <v>0.21825000000000003</v>
      </c>
      <c r="M66" s="79">
        <v>0.28000000000000003</v>
      </c>
      <c r="N66" s="79">
        <v>0.56000000000000005</v>
      </c>
      <c r="O66" s="80" t="str">
        <f t="shared" si="5"/>
        <v>OK</v>
      </c>
      <c r="P66" s="81">
        <f t="shared" si="6"/>
        <v>54.319999999999993</v>
      </c>
      <c r="Q66" s="82">
        <f t="shared" si="7"/>
        <v>57.525343265835652</v>
      </c>
      <c r="R66" s="82">
        <f t="shared" si="8"/>
        <v>0.94427945868965701</v>
      </c>
      <c r="S66" s="82">
        <f t="shared" si="9"/>
        <v>7.9610662611174927</v>
      </c>
      <c r="T66" s="83" t="str">
        <f t="shared" si="10"/>
        <v>Not OK</v>
      </c>
      <c r="AG66" s="121"/>
      <c r="AH66" s="125"/>
      <c r="AI66" s="126"/>
      <c r="AJ66" s="76"/>
      <c r="AK66" s="79"/>
      <c r="AL66" s="79"/>
      <c r="AM66" s="79"/>
      <c r="AN66" s="80"/>
      <c r="AO66" s="69"/>
      <c r="AP66" s="82"/>
      <c r="AQ66" s="82"/>
      <c r="AR66" s="82"/>
      <c r="AS66" s="83"/>
    </row>
    <row r="67" spans="1:45" x14ac:dyDescent="0.2">
      <c r="A67" s="73">
        <v>44074</v>
      </c>
      <c r="B67" s="84">
        <v>89.32</v>
      </c>
      <c r="C67" s="75">
        <v>82</v>
      </c>
      <c r="D67" s="76">
        <f t="shared" si="0"/>
        <v>2.7302362895506049</v>
      </c>
      <c r="E67" s="75">
        <v>0</v>
      </c>
      <c r="F67" s="76">
        <v>0</v>
      </c>
      <c r="G67" s="75">
        <v>0</v>
      </c>
      <c r="H67" s="76">
        <f t="shared" si="2"/>
        <v>0</v>
      </c>
      <c r="I67" s="77">
        <v>0</v>
      </c>
      <c r="J67" s="78">
        <v>5.8450199026388043</v>
      </c>
      <c r="K67" s="76">
        <f t="shared" si="3"/>
        <v>350.70119415832824</v>
      </c>
      <c r="L67" s="79">
        <f t="shared" si="4"/>
        <v>0.21918824634895515</v>
      </c>
      <c r="M67" s="79">
        <v>0.28000000000000003</v>
      </c>
      <c r="N67" s="79">
        <v>0.56000000000000005</v>
      </c>
      <c r="O67" s="80" t="str">
        <f t="shared" si="5"/>
        <v>OK</v>
      </c>
      <c r="P67" s="81">
        <f t="shared" si="6"/>
        <v>54.319999999999993</v>
      </c>
      <c r="Q67" s="82">
        <f t="shared" si="7"/>
        <v>57.525343265835652</v>
      </c>
      <c r="R67" s="82">
        <f t="shared" si="8"/>
        <v>0.94427945868965701</v>
      </c>
      <c r="S67" s="82">
        <f t="shared" si="9"/>
        <v>7.9952905055769818</v>
      </c>
      <c r="T67" s="83" t="str">
        <f t="shared" si="10"/>
        <v>Not OK</v>
      </c>
      <c r="AG67" s="121"/>
      <c r="AH67" s="125"/>
      <c r="AI67" s="126"/>
      <c r="AJ67" s="76"/>
      <c r="AK67" s="79"/>
      <c r="AL67" s="79"/>
      <c r="AM67" s="79"/>
      <c r="AN67" s="80"/>
      <c r="AO67" s="69"/>
      <c r="AP67" s="82"/>
      <c r="AQ67" s="82"/>
      <c r="AR67" s="82"/>
      <c r="AS67" s="83"/>
    </row>
    <row r="68" spans="1:45" x14ac:dyDescent="0.2">
      <c r="A68" s="73">
        <v>44075</v>
      </c>
      <c r="B68" s="84">
        <v>89.32</v>
      </c>
      <c r="C68" s="75">
        <v>82</v>
      </c>
      <c r="D68" s="76">
        <f t="shared" si="0"/>
        <v>2.7302362895506049</v>
      </c>
      <c r="E68" s="75">
        <v>0</v>
      </c>
      <c r="F68" s="76">
        <f t="shared" ref="F68:F131" si="15">4.484*(E68/100)^(5/2)</f>
        <v>0</v>
      </c>
      <c r="G68" s="75">
        <v>0</v>
      </c>
      <c r="H68" s="76">
        <f t="shared" si="2"/>
        <v>0</v>
      </c>
      <c r="I68" s="77">
        <v>0</v>
      </c>
      <c r="J68" s="78">
        <v>5.95</v>
      </c>
      <c r="K68" s="76">
        <f t="shared" si="3"/>
        <v>357</v>
      </c>
      <c r="L68" s="79">
        <f t="shared" si="4"/>
        <v>0.22312499999999999</v>
      </c>
      <c r="M68" s="79">
        <v>0.28000000000000003</v>
      </c>
      <c r="N68" s="79">
        <v>0.56000000000000005</v>
      </c>
      <c r="O68" s="80" t="str">
        <f t="shared" si="5"/>
        <v>OK</v>
      </c>
      <c r="P68" s="81">
        <f t="shared" si="6"/>
        <v>54.319999999999993</v>
      </c>
      <c r="Q68" s="82">
        <f t="shared" si="7"/>
        <v>57.525343265835652</v>
      </c>
      <c r="R68" s="82">
        <f t="shared" si="8"/>
        <v>0.94427945868965701</v>
      </c>
      <c r="S68" s="82">
        <f t="shared" si="9"/>
        <v>8.1388907652318014</v>
      </c>
      <c r="T68" s="83" t="str">
        <f t="shared" si="10"/>
        <v>Not OK</v>
      </c>
    </row>
    <row r="69" spans="1:45" x14ac:dyDescent="0.2">
      <c r="A69" s="73">
        <v>44076</v>
      </c>
      <c r="B69" s="84">
        <v>89.32</v>
      </c>
      <c r="C69" s="75">
        <v>82</v>
      </c>
      <c r="D69" s="76">
        <f t="shared" si="0"/>
        <v>2.7302362895506049</v>
      </c>
      <c r="E69" s="75">
        <v>0</v>
      </c>
      <c r="F69" s="76">
        <f t="shared" si="15"/>
        <v>0</v>
      </c>
      <c r="G69" s="75">
        <v>0</v>
      </c>
      <c r="H69" s="76">
        <f t="shared" si="2"/>
        <v>0</v>
      </c>
      <c r="I69" s="77">
        <v>0</v>
      </c>
      <c r="J69" s="78">
        <v>5.95</v>
      </c>
      <c r="K69" s="76">
        <f t="shared" si="3"/>
        <v>357</v>
      </c>
      <c r="L69" s="79">
        <f t="shared" si="4"/>
        <v>0.22312499999999999</v>
      </c>
      <c r="M69" s="79">
        <v>0.28000000000000003</v>
      </c>
      <c r="N69" s="79">
        <v>0.56000000000000005</v>
      </c>
      <c r="O69" s="80" t="str">
        <f t="shared" si="5"/>
        <v>OK</v>
      </c>
      <c r="P69" s="81">
        <f t="shared" si="6"/>
        <v>54.319999999999993</v>
      </c>
      <c r="Q69" s="82">
        <f t="shared" si="7"/>
        <v>57.525343265835652</v>
      </c>
      <c r="R69" s="82">
        <f t="shared" si="8"/>
        <v>0.94427945868965701</v>
      </c>
      <c r="S69" s="82">
        <f t="shared" si="9"/>
        <v>8.1388907652318014</v>
      </c>
      <c r="T69" s="83" t="str">
        <f t="shared" si="10"/>
        <v>Not OK</v>
      </c>
    </row>
    <row r="70" spans="1:45" x14ac:dyDescent="0.2">
      <c r="A70" s="73">
        <v>44078</v>
      </c>
      <c r="B70" s="84">
        <v>89.32</v>
      </c>
      <c r="C70" s="75">
        <v>80</v>
      </c>
      <c r="D70" s="76">
        <f t="shared" si="0"/>
        <v>2.5667913756439189</v>
      </c>
      <c r="E70" s="75">
        <v>0</v>
      </c>
      <c r="F70" s="76">
        <f t="shared" si="15"/>
        <v>0</v>
      </c>
      <c r="G70" s="75">
        <v>0</v>
      </c>
      <c r="H70" s="76">
        <f t="shared" si="2"/>
        <v>0</v>
      </c>
      <c r="I70" s="77">
        <v>0</v>
      </c>
      <c r="J70" s="78">
        <v>5.95</v>
      </c>
      <c r="K70" s="76">
        <f t="shared" si="3"/>
        <v>357</v>
      </c>
      <c r="L70" s="79">
        <f t="shared" si="4"/>
        <v>0.22312499999999999</v>
      </c>
      <c r="M70" s="79">
        <v>0.28000000000000003</v>
      </c>
      <c r="N70" s="79">
        <v>0.56000000000000005</v>
      </c>
      <c r="O70" s="80" t="str">
        <f t="shared" si="5"/>
        <v>OK</v>
      </c>
      <c r="P70" s="81">
        <f t="shared" si="6"/>
        <v>54.319999999999993</v>
      </c>
      <c r="Q70" s="82">
        <f t="shared" si="7"/>
        <v>57.525343265835652</v>
      </c>
      <c r="R70" s="82">
        <f t="shared" si="8"/>
        <v>0.94427945868965701</v>
      </c>
      <c r="S70" s="82">
        <f t="shared" si="9"/>
        <v>8.1388907652318014</v>
      </c>
      <c r="T70" s="83" t="str">
        <f t="shared" si="10"/>
        <v>Not OK</v>
      </c>
    </row>
    <row r="71" spans="1:45" x14ac:dyDescent="0.2">
      <c r="A71" s="73">
        <v>44079</v>
      </c>
      <c r="B71" s="84">
        <v>89.32</v>
      </c>
      <c r="C71" s="75">
        <v>80</v>
      </c>
      <c r="D71" s="76">
        <f t="shared" si="0"/>
        <v>2.5667913756439189</v>
      </c>
      <c r="E71" s="75">
        <v>0</v>
      </c>
      <c r="F71" s="76">
        <f t="shared" si="15"/>
        <v>0</v>
      </c>
      <c r="G71" s="75">
        <v>0</v>
      </c>
      <c r="H71" s="76">
        <f t="shared" si="2"/>
        <v>0</v>
      </c>
      <c r="I71" s="77">
        <v>0</v>
      </c>
      <c r="J71" s="78">
        <v>5.95</v>
      </c>
      <c r="K71" s="76">
        <f t="shared" si="3"/>
        <v>357</v>
      </c>
      <c r="L71" s="79">
        <f t="shared" si="4"/>
        <v>0.22312499999999999</v>
      </c>
      <c r="M71" s="79">
        <v>0.28000000000000003</v>
      </c>
      <c r="N71" s="79">
        <v>0.56000000000000005</v>
      </c>
      <c r="O71" s="80" t="str">
        <f t="shared" si="5"/>
        <v>OK</v>
      </c>
      <c r="P71" s="81">
        <f t="shared" si="6"/>
        <v>54.319999999999993</v>
      </c>
      <c r="Q71" s="82">
        <f t="shared" si="7"/>
        <v>57.525343265835652</v>
      </c>
      <c r="R71" s="82">
        <f t="shared" si="8"/>
        <v>0.94427945868965701</v>
      </c>
      <c r="S71" s="82">
        <f t="shared" si="9"/>
        <v>8.1388907652318014</v>
      </c>
      <c r="T71" s="83" t="str">
        <f t="shared" si="10"/>
        <v>Not OK</v>
      </c>
    </row>
    <row r="72" spans="1:45" x14ac:dyDescent="0.2">
      <c r="A72" s="73">
        <v>44080</v>
      </c>
      <c r="B72" s="84">
        <v>89.32</v>
      </c>
      <c r="C72" s="75">
        <v>80</v>
      </c>
      <c r="D72" s="76">
        <f t="shared" si="0"/>
        <v>2.5667913756439189</v>
      </c>
      <c r="E72" s="75">
        <v>0</v>
      </c>
      <c r="F72" s="76">
        <f t="shared" si="15"/>
        <v>0</v>
      </c>
      <c r="G72" s="75">
        <v>0</v>
      </c>
      <c r="H72" s="76">
        <f t="shared" si="2"/>
        <v>0</v>
      </c>
      <c r="I72" s="77">
        <v>0</v>
      </c>
      <c r="J72" s="78">
        <v>6.0348093405674295</v>
      </c>
      <c r="K72" s="76">
        <f t="shared" si="3"/>
        <v>362.08856043404575</v>
      </c>
      <c r="L72" s="79">
        <f t="shared" si="4"/>
        <v>0.2263053502712786</v>
      </c>
      <c r="M72" s="79">
        <v>0.28000000000000003</v>
      </c>
      <c r="N72" s="79">
        <v>0.56000000000000005</v>
      </c>
      <c r="O72" s="80" t="str">
        <f t="shared" si="5"/>
        <v>OK</v>
      </c>
      <c r="P72" s="81">
        <f t="shared" si="6"/>
        <v>54.319999999999993</v>
      </c>
      <c r="Q72" s="82">
        <f t="shared" si="7"/>
        <v>57.525343265835652</v>
      </c>
      <c r="R72" s="82">
        <f t="shared" si="8"/>
        <v>0.94427945868965701</v>
      </c>
      <c r="S72" s="82">
        <f t="shared" si="9"/>
        <v>8.2548998339292208</v>
      </c>
      <c r="T72" s="83" t="str">
        <f t="shared" si="10"/>
        <v>Not OK</v>
      </c>
    </row>
    <row r="73" spans="1:45" x14ac:dyDescent="0.2">
      <c r="A73" s="73">
        <v>44081</v>
      </c>
      <c r="B73" s="84">
        <v>89.32</v>
      </c>
      <c r="C73" s="75">
        <v>80</v>
      </c>
      <c r="D73" s="76">
        <f t="shared" si="0"/>
        <v>2.5667913756439189</v>
      </c>
      <c r="E73" s="75">
        <v>0</v>
      </c>
      <c r="F73" s="76">
        <f t="shared" si="15"/>
        <v>0</v>
      </c>
      <c r="G73" s="75">
        <v>0</v>
      </c>
      <c r="H73" s="76">
        <f t="shared" si="2"/>
        <v>0</v>
      </c>
      <c r="I73" s="77">
        <v>0</v>
      </c>
      <c r="J73" s="78">
        <v>6.0399626814140976</v>
      </c>
      <c r="K73" s="76">
        <f t="shared" si="3"/>
        <v>362.39776088484587</v>
      </c>
      <c r="L73" s="79">
        <f t="shared" si="4"/>
        <v>0.22649860055302867</v>
      </c>
      <c r="M73" s="79">
        <v>0.28000000000000003</v>
      </c>
      <c r="N73" s="79">
        <v>0.56000000000000005</v>
      </c>
      <c r="O73" s="80" t="str">
        <f t="shared" si="5"/>
        <v>OK</v>
      </c>
      <c r="P73" s="81">
        <f t="shared" si="6"/>
        <v>54.319999999999993</v>
      </c>
      <c r="Q73" s="82">
        <f t="shared" si="7"/>
        <v>57.525343265835652</v>
      </c>
      <c r="R73" s="82">
        <f t="shared" si="8"/>
        <v>0.94427945868965701</v>
      </c>
      <c r="S73" s="82">
        <f t="shared" si="9"/>
        <v>8.2619489899337655</v>
      </c>
      <c r="T73" s="83" t="str">
        <f t="shared" si="10"/>
        <v>Not OK</v>
      </c>
    </row>
    <row r="74" spans="1:45" x14ac:dyDescent="0.2">
      <c r="A74" s="73">
        <v>44082</v>
      </c>
      <c r="B74" s="84">
        <v>89.32</v>
      </c>
      <c r="C74" s="75">
        <v>80</v>
      </c>
      <c r="D74" s="76">
        <f t="shared" si="0"/>
        <v>2.5667913756439189</v>
      </c>
      <c r="E74" s="75">
        <v>0</v>
      </c>
      <c r="F74" s="76">
        <f t="shared" si="15"/>
        <v>0</v>
      </c>
      <c r="G74" s="75">
        <v>0</v>
      </c>
      <c r="H74" s="76">
        <f t="shared" si="2"/>
        <v>0</v>
      </c>
      <c r="I74" s="77">
        <v>0</v>
      </c>
      <c r="J74" s="78">
        <v>6.0645376525518913</v>
      </c>
      <c r="K74" s="76">
        <f t="shared" si="3"/>
        <v>363.87225915311348</v>
      </c>
      <c r="L74" s="79">
        <f t="shared" si="4"/>
        <v>0.22742016197069592</v>
      </c>
      <c r="M74" s="79">
        <v>0.28000000000000003</v>
      </c>
      <c r="N74" s="79">
        <v>0.56000000000000005</v>
      </c>
      <c r="O74" s="80" t="str">
        <f t="shared" si="5"/>
        <v>OK</v>
      </c>
      <c r="P74" s="81">
        <f t="shared" si="6"/>
        <v>54.319999999999993</v>
      </c>
      <c r="Q74" s="82">
        <f t="shared" si="7"/>
        <v>57.525343265835652</v>
      </c>
      <c r="R74" s="82">
        <f t="shared" si="8"/>
        <v>0.94427945868965701</v>
      </c>
      <c r="S74" s="82">
        <f t="shared" si="9"/>
        <v>8.2955646211353162</v>
      </c>
      <c r="T74" s="83" t="str">
        <f t="shared" si="10"/>
        <v>Not OK</v>
      </c>
      <c r="AE74" s="20" t="s">
        <v>64</v>
      </c>
      <c r="AF74" s="20">
        <v>7.7065109999999999</v>
      </c>
      <c r="AG74" s="20">
        <v>7.560524</v>
      </c>
      <c r="AH74" s="20">
        <v>7.3951700000000002</v>
      </c>
      <c r="AI74" s="72">
        <v>7.2022979999999999</v>
      </c>
      <c r="AJ74" s="72">
        <v>6.9662769999999998</v>
      </c>
      <c r="AK74" s="72">
        <v>6.6490099999999996</v>
      </c>
    </row>
    <row r="75" spans="1:45" x14ac:dyDescent="0.2">
      <c r="A75" s="73">
        <v>44083</v>
      </c>
      <c r="B75" s="84">
        <v>89.32</v>
      </c>
      <c r="C75" s="75">
        <v>80</v>
      </c>
      <c r="D75" s="76">
        <f t="shared" si="0"/>
        <v>2.5667913756439189</v>
      </c>
      <c r="E75" s="75">
        <v>0</v>
      </c>
      <c r="F75" s="76">
        <f t="shared" si="15"/>
        <v>0</v>
      </c>
      <c r="G75" s="75">
        <v>0</v>
      </c>
      <c r="H75" s="76">
        <f t="shared" si="2"/>
        <v>0</v>
      </c>
      <c r="I75" s="77">
        <v>0</v>
      </c>
      <c r="J75" s="78">
        <v>6.2133510218763632</v>
      </c>
      <c r="K75" s="76">
        <f t="shared" si="3"/>
        <v>372.80106131258179</v>
      </c>
      <c r="L75" s="79">
        <f t="shared" si="4"/>
        <v>0.23300066332036362</v>
      </c>
      <c r="M75" s="79">
        <v>0.28000000000000003</v>
      </c>
      <c r="N75" s="79">
        <v>0.56000000000000005</v>
      </c>
      <c r="O75" s="80" t="str">
        <f t="shared" si="5"/>
        <v>OK</v>
      </c>
      <c r="P75" s="81">
        <f t="shared" si="6"/>
        <v>54.319999999999993</v>
      </c>
      <c r="Q75" s="82">
        <f t="shared" si="7"/>
        <v>57.525343265835652</v>
      </c>
      <c r="R75" s="82">
        <f t="shared" si="8"/>
        <v>0.94427945868965701</v>
      </c>
      <c r="S75" s="82">
        <f t="shared" si="9"/>
        <v>8.4991235719484202</v>
      </c>
      <c r="T75" s="83" t="str">
        <f t="shared" si="10"/>
        <v>Not OK</v>
      </c>
      <c r="AE75" s="20" t="s">
        <v>65</v>
      </c>
      <c r="AF75" s="20">
        <f t="shared" ref="AF75:AK75" si="16">0.3339*(AF74^3)-4.99*(AF74^2)+24.661*AF74+48.484</f>
        <v>95.000001150670442</v>
      </c>
      <c r="AG75" s="20">
        <f t="shared" si="16"/>
        <v>94.000001323264115</v>
      </c>
      <c r="AH75" s="20">
        <f t="shared" si="16"/>
        <v>93.000002174143134</v>
      </c>
      <c r="AI75" s="20">
        <f t="shared" si="16"/>
        <v>91.999995667409848</v>
      </c>
      <c r="AJ75" s="20">
        <f t="shared" si="16"/>
        <v>90.999996332674613</v>
      </c>
      <c r="AK75" s="20">
        <f t="shared" si="16"/>
        <v>89.999997663754527</v>
      </c>
    </row>
    <row r="76" spans="1:45" x14ac:dyDescent="0.2">
      <c r="A76" s="73">
        <v>44044</v>
      </c>
      <c r="B76" s="84">
        <v>89.29</v>
      </c>
      <c r="C76" s="75">
        <v>86</v>
      </c>
      <c r="D76" s="76">
        <f t="shared" si="0"/>
        <v>3.07547167848805</v>
      </c>
      <c r="E76" s="75">
        <v>0</v>
      </c>
      <c r="F76" s="76">
        <f t="shared" si="15"/>
        <v>0</v>
      </c>
      <c r="G76" s="75">
        <v>0</v>
      </c>
      <c r="H76" s="76">
        <f t="shared" si="2"/>
        <v>0</v>
      </c>
      <c r="I76" s="77">
        <v>0</v>
      </c>
      <c r="J76" s="78">
        <v>5.0309813774841583</v>
      </c>
      <c r="K76" s="76">
        <f t="shared" si="3"/>
        <v>301.85888264904952</v>
      </c>
      <c r="L76" s="79">
        <f t="shared" si="4"/>
        <v>0.18866180165565594</v>
      </c>
      <c r="M76" s="79">
        <v>0.28000000000000003</v>
      </c>
      <c r="N76" s="79">
        <v>0.56000000000000005</v>
      </c>
      <c r="O76" s="80" t="str">
        <f t="shared" si="5"/>
        <v>OK</v>
      </c>
      <c r="P76" s="81">
        <f t="shared" si="6"/>
        <v>54.290000000000006</v>
      </c>
      <c r="Q76" s="82">
        <f t="shared" si="7"/>
        <v>57.503762528945153</v>
      </c>
      <c r="R76" s="82">
        <f t="shared" si="8"/>
        <v>0.94411213479591938</v>
      </c>
      <c r="S76" s="82">
        <f t="shared" si="9"/>
        <v>6.883002486196407</v>
      </c>
      <c r="T76" s="83" t="str">
        <f t="shared" si="10"/>
        <v>Not OK</v>
      </c>
    </row>
    <row r="77" spans="1:45" x14ac:dyDescent="0.2">
      <c r="A77" s="73">
        <v>44045</v>
      </c>
      <c r="B77" s="84">
        <v>89.29</v>
      </c>
      <c r="C77" s="75">
        <v>86</v>
      </c>
      <c r="D77" s="76">
        <f t="shared" si="0"/>
        <v>3.07547167848805</v>
      </c>
      <c r="E77" s="75">
        <v>0</v>
      </c>
      <c r="F77" s="76">
        <f t="shared" si="15"/>
        <v>0</v>
      </c>
      <c r="G77" s="75">
        <v>0</v>
      </c>
      <c r="H77" s="76">
        <f t="shared" si="2"/>
        <v>0</v>
      </c>
      <c r="I77" s="77">
        <v>0</v>
      </c>
      <c r="J77" s="78">
        <v>5.07</v>
      </c>
      <c r="K77" s="76">
        <f t="shared" si="3"/>
        <v>304.20000000000005</v>
      </c>
      <c r="L77" s="79">
        <f t="shared" si="4"/>
        <v>0.19012500000000002</v>
      </c>
      <c r="M77" s="79">
        <v>0.28000000000000003</v>
      </c>
      <c r="N77" s="79">
        <v>0.56000000000000005</v>
      </c>
      <c r="O77" s="80" t="str">
        <f t="shared" si="5"/>
        <v>OK</v>
      </c>
      <c r="P77" s="81">
        <f t="shared" si="6"/>
        <v>54.290000000000006</v>
      </c>
      <c r="Q77" s="82">
        <f t="shared" si="7"/>
        <v>57.503762528945153</v>
      </c>
      <c r="R77" s="82">
        <f t="shared" si="8"/>
        <v>0.94411213479591938</v>
      </c>
      <c r="S77" s="82">
        <f t="shared" si="9"/>
        <v>6.9363847700161099</v>
      </c>
      <c r="T77" s="83" t="str">
        <f t="shared" si="10"/>
        <v>Not OK</v>
      </c>
    </row>
    <row r="78" spans="1:45" x14ac:dyDescent="0.2">
      <c r="A78" s="73">
        <v>44046</v>
      </c>
      <c r="B78" s="84">
        <v>89.29</v>
      </c>
      <c r="C78" s="75">
        <v>86</v>
      </c>
      <c r="D78" s="76">
        <f t="shared" si="0"/>
        <v>3.07547167848805</v>
      </c>
      <c r="E78" s="75">
        <v>0</v>
      </c>
      <c r="F78" s="76">
        <f t="shared" si="15"/>
        <v>0</v>
      </c>
      <c r="G78" s="75">
        <v>0</v>
      </c>
      <c r="H78" s="76">
        <f t="shared" si="2"/>
        <v>0</v>
      </c>
      <c r="I78" s="77">
        <v>0</v>
      </c>
      <c r="J78" s="78">
        <v>5.07</v>
      </c>
      <c r="K78" s="76">
        <f t="shared" si="3"/>
        <v>304.20000000000005</v>
      </c>
      <c r="L78" s="79">
        <f t="shared" si="4"/>
        <v>0.19012500000000002</v>
      </c>
      <c r="M78" s="79">
        <v>0.28000000000000003</v>
      </c>
      <c r="N78" s="79">
        <v>0.56000000000000005</v>
      </c>
      <c r="O78" s="80" t="str">
        <f t="shared" si="5"/>
        <v>OK</v>
      </c>
      <c r="P78" s="81">
        <f t="shared" si="6"/>
        <v>54.290000000000006</v>
      </c>
      <c r="Q78" s="82">
        <f t="shared" si="7"/>
        <v>57.503762528945153</v>
      </c>
      <c r="R78" s="82">
        <f t="shared" si="8"/>
        <v>0.94411213479591938</v>
      </c>
      <c r="S78" s="82">
        <f t="shared" si="9"/>
        <v>6.9363847700161099</v>
      </c>
      <c r="T78" s="83" t="str">
        <f t="shared" si="10"/>
        <v>Not OK</v>
      </c>
      <c r="AE78" s="20">
        <f>SQRT(0.9755)</f>
        <v>0.9876740352970711</v>
      </c>
    </row>
    <row r="79" spans="1:45" x14ac:dyDescent="0.2">
      <c r="A79" s="73">
        <v>44037</v>
      </c>
      <c r="B79" s="84">
        <v>89.27</v>
      </c>
      <c r="C79" s="75">
        <v>89</v>
      </c>
      <c r="D79" s="76">
        <f t="shared" si="0"/>
        <v>3.3507391542883926</v>
      </c>
      <c r="E79" s="75">
        <v>0</v>
      </c>
      <c r="F79" s="76">
        <f t="shared" si="15"/>
        <v>0</v>
      </c>
      <c r="G79" s="75">
        <v>0</v>
      </c>
      <c r="H79" s="76">
        <f t="shared" si="2"/>
        <v>0</v>
      </c>
      <c r="I79" s="77">
        <v>0</v>
      </c>
      <c r="J79" s="78">
        <v>4.8279044431346012</v>
      </c>
      <c r="K79" s="76">
        <f t="shared" si="3"/>
        <v>289.67426658807608</v>
      </c>
      <c r="L79" s="79">
        <f t="shared" si="4"/>
        <v>0.18104641661754756</v>
      </c>
      <c r="M79" s="79">
        <v>0.28000000000000003</v>
      </c>
      <c r="N79" s="79">
        <v>0.56000000000000005</v>
      </c>
      <c r="O79" s="80" t="str">
        <f t="shared" si="5"/>
        <v>OK</v>
      </c>
      <c r="P79" s="81">
        <f t="shared" si="6"/>
        <v>54.269999999999996</v>
      </c>
      <c r="Q79" s="82">
        <f t="shared" si="7"/>
        <v>57.489383620080702</v>
      </c>
      <c r="R79" s="82">
        <f t="shared" si="8"/>
        <v>0.94400038029010636</v>
      </c>
      <c r="S79" s="82">
        <f t="shared" si="9"/>
        <v>6.60595016106691</v>
      </c>
      <c r="T79" s="83" t="str">
        <f t="shared" si="10"/>
        <v>Not OK</v>
      </c>
    </row>
    <row r="80" spans="1:45" x14ac:dyDescent="0.2">
      <c r="A80" s="73">
        <v>44038</v>
      </c>
      <c r="B80" s="84">
        <v>89.27</v>
      </c>
      <c r="C80" s="75">
        <v>89</v>
      </c>
      <c r="D80" s="76">
        <f t="shared" si="0"/>
        <v>3.3507391542883926</v>
      </c>
      <c r="E80" s="75">
        <v>0</v>
      </c>
      <c r="F80" s="76">
        <f t="shared" si="15"/>
        <v>0</v>
      </c>
      <c r="G80" s="75">
        <v>0</v>
      </c>
      <c r="H80" s="76">
        <f t="shared" si="2"/>
        <v>0</v>
      </c>
      <c r="I80" s="77">
        <v>0</v>
      </c>
      <c r="J80" s="78">
        <v>4.83</v>
      </c>
      <c r="K80" s="76">
        <f t="shared" si="3"/>
        <v>289.8</v>
      </c>
      <c r="L80" s="79">
        <f t="shared" si="4"/>
        <v>0.18112500000000001</v>
      </c>
      <c r="M80" s="79">
        <v>0.28000000000000003</v>
      </c>
      <c r="N80" s="79">
        <v>0.56000000000000005</v>
      </c>
      <c r="O80" s="80" t="str">
        <f t="shared" si="5"/>
        <v>OK</v>
      </c>
      <c r="P80" s="81">
        <f t="shared" si="6"/>
        <v>54.269999999999996</v>
      </c>
      <c r="Q80" s="82">
        <f t="shared" si="7"/>
        <v>57.489383620080702</v>
      </c>
      <c r="R80" s="82">
        <f t="shared" si="8"/>
        <v>0.94400038029010636</v>
      </c>
      <c r="S80" s="82">
        <f t="shared" si="9"/>
        <v>6.6088174804961897</v>
      </c>
      <c r="T80" s="83" t="str">
        <f t="shared" si="10"/>
        <v>Not OK</v>
      </c>
    </row>
    <row r="81" spans="1:20" x14ac:dyDescent="0.2">
      <c r="A81" s="73">
        <v>44039</v>
      </c>
      <c r="B81" s="84">
        <v>89.27</v>
      </c>
      <c r="C81" s="75">
        <v>89</v>
      </c>
      <c r="D81" s="76">
        <f t="shared" si="0"/>
        <v>3.3507391542883926</v>
      </c>
      <c r="E81" s="75">
        <v>0</v>
      </c>
      <c r="F81" s="76">
        <f t="shared" si="15"/>
        <v>0</v>
      </c>
      <c r="G81" s="75">
        <v>0</v>
      </c>
      <c r="H81" s="76">
        <f t="shared" si="2"/>
        <v>0</v>
      </c>
      <c r="I81" s="77">
        <v>0</v>
      </c>
      <c r="J81" s="78">
        <v>4.83</v>
      </c>
      <c r="K81" s="76">
        <f t="shared" si="3"/>
        <v>289.8</v>
      </c>
      <c r="L81" s="79">
        <f t="shared" si="4"/>
        <v>0.18112500000000001</v>
      </c>
      <c r="M81" s="79">
        <v>0.28000000000000003</v>
      </c>
      <c r="N81" s="79">
        <v>0.56000000000000005</v>
      </c>
      <c r="O81" s="80" t="str">
        <f t="shared" si="5"/>
        <v>OK</v>
      </c>
      <c r="P81" s="81">
        <f t="shared" si="6"/>
        <v>54.269999999999996</v>
      </c>
      <c r="Q81" s="82">
        <f t="shared" si="7"/>
        <v>57.489383620080702</v>
      </c>
      <c r="R81" s="82">
        <f t="shared" si="8"/>
        <v>0.94400038029010636</v>
      </c>
      <c r="S81" s="82">
        <f t="shared" si="9"/>
        <v>6.6088174804961897</v>
      </c>
      <c r="T81" s="83" t="str">
        <f t="shared" si="10"/>
        <v>Not OK</v>
      </c>
    </row>
    <row r="82" spans="1:20" x14ac:dyDescent="0.2">
      <c r="A82" s="73">
        <v>44040</v>
      </c>
      <c r="B82" s="84">
        <v>89.27</v>
      </c>
      <c r="C82" s="75">
        <v>89</v>
      </c>
      <c r="D82" s="76">
        <f t="shared" si="0"/>
        <v>3.3507391542883926</v>
      </c>
      <c r="E82" s="75">
        <v>0</v>
      </c>
      <c r="F82" s="76">
        <f t="shared" si="15"/>
        <v>0</v>
      </c>
      <c r="G82" s="75">
        <v>0</v>
      </c>
      <c r="H82" s="76">
        <f t="shared" si="2"/>
        <v>0</v>
      </c>
      <c r="I82" s="77">
        <v>0</v>
      </c>
      <c r="J82" s="78">
        <v>4.83</v>
      </c>
      <c r="K82" s="76">
        <f t="shared" si="3"/>
        <v>289.8</v>
      </c>
      <c r="L82" s="79">
        <f t="shared" si="4"/>
        <v>0.18112500000000001</v>
      </c>
      <c r="M82" s="79">
        <v>0.28000000000000003</v>
      </c>
      <c r="N82" s="79">
        <v>0.56000000000000005</v>
      </c>
      <c r="O82" s="80" t="str">
        <f t="shared" si="5"/>
        <v>OK</v>
      </c>
      <c r="P82" s="81">
        <f t="shared" si="6"/>
        <v>54.269999999999996</v>
      </c>
      <c r="Q82" s="82">
        <f t="shared" si="7"/>
        <v>57.489383620080702</v>
      </c>
      <c r="R82" s="82">
        <f t="shared" si="8"/>
        <v>0.94400038029010636</v>
      </c>
      <c r="S82" s="82">
        <f t="shared" si="9"/>
        <v>6.6088174804961897</v>
      </c>
      <c r="T82" s="83" t="str">
        <f t="shared" si="10"/>
        <v>Not OK</v>
      </c>
    </row>
    <row r="83" spans="1:20" x14ac:dyDescent="0.2">
      <c r="A83" s="73">
        <v>44041</v>
      </c>
      <c r="B83" s="84">
        <v>89.27</v>
      </c>
      <c r="C83" s="75">
        <v>89</v>
      </c>
      <c r="D83" s="76">
        <f t="shared" si="0"/>
        <v>3.3507391542883926</v>
      </c>
      <c r="E83" s="75">
        <v>0</v>
      </c>
      <c r="F83" s="76">
        <f t="shared" si="15"/>
        <v>0</v>
      </c>
      <c r="G83" s="75">
        <v>0</v>
      </c>
      <c r="H83" s="76">
        <f t="shared" si="2"/>
        <v>0</v>
      </c>
      <c r="I83" s="77">
        <v>0</v>
      </c>
      <c r="J83" s="78">
        <v>4.95</v>
      </c>
      <c r="K83" s="76">
        <f t="shared" si="3"/>
        <v>297</v>
      </c>
      <c r="L83" s="79">
        <f t="shared" si="4"/>
        <v>0.18562500000000001</v>
      </c>
      <c r="M83" s="79">
        <v>0.28000000000000003</v>
      </c>
      <c r="N83" s="79">
        <v>0.56000000000000005</v>
      </c>
      <c r="O83" s="80" t="str">
        <f t="shared" si="5"/>
        <v>OK</v>
      </c>
      <c r="P83" s="81">
        <f t="shared" si="6"/>
        <v>54.269999999999996</v>
      </c>
      <c r="Q83" s="82">
        <f t="shared" si="7"/>
        <v>57.489383620080702</v>
      </c>
      <c r="R83" s="82">
        <f t="shared" si="8"/>
        <v>0.94400038029010636</v>
      </c>
      <c r="S83" s="82">
        <f t="shared" si="9"/>
        <v>6.7730117036141078</v>
      </c>
      <c r="T83" s="83" t="str">
        <f t="shared" si="10"/>
        <v>Not OK</v>
      </c>
    </row>
    <row r="84" spans="1:20" x14ac:dyDescent="0.2">
      <c r="A84" s="73">
        <v>44042</v>
      </c>
      <c r="B84" s="84">
        <v>89.27</v>
      </c>
      <c r="C84" s="75">
        <v>86</v>
      </c>
      <c r="D84" s="76">
        <f t="shared" si="0"/>
        <v>3.07547167848805</v>
      </c>
      <c r="E84" s="75">
        <v>0</v>
      </c>
      <c r="F84" s="76">
        <f t="shared" si="15"/>
        <v>0</v>
      </c>
      <c r="G84" s="75">
        <v>0</v>
      </c>
      <c r="H84" s="76">
        <f t="shared" si="2"/>
        <v>0</v>
      </c>
      <c r="I84" s="77">
        <v>0</v>
      </c>
      <c r="J84" s="78">
        <v>5.0139248895543993</v>
      </c>
      <c r="K84" s="76">
        <f t="shared" si="3"/>
        <v>300.83549337326394</v>
      </c>
      <c r="L84" s="79">
        <f t="shared" si="4"/>
        <v>0.18802218335828996</v>
      </c>
      <c r="M84" s="79">
        <v>0.28000000000000003</v>
      </c>
      <c r="N84" s="79">
        <v>0.56000000000000005</v>
      </c>
      <c r="O84" s="80" t="str">
        <f t="shared" si="5"/>
        <v>OK</v>
      </c>
      <c r="P84" s="81">
        <f t="shared" si="6"/>
        <v>54.269999999999996</v>
      </c>
      <c r="Q84" s="82">
        <f t="shared" si="7"/>
        <v>57.489383620080702</v>
      </c>
      <c r="R84" s="82">
        <f t="shared" si="8"/>
        <v>0.94400038029010636</v>
      </c>
      <c r="S84" s="82">
        <f t="shared" si="9"/>
        <v>6.8604791834331351</v>
      </c>
      <c r="T84" s="83" t="str">
        <f t="shared" si="10"/>
        <v>Not OK</v>
      </c>
    </row>
    <row r="85" spans="1:20" x14ac:dyDescent="0.2">
      <c r="A85" s="73">
        <v>44043</v>
      </c>
      <c r="B85" s="84">
        <v>89.27</v>
      </c>
      <c r="C85" s="75">
        <v>86</v>
      </c>
      <c r="D85" s="76">
        <f t="shared" si="0"/>
        <v>3.07547167848805</v>
      </c>
      <c r="E85" s="75">
        <v>0</v>
      </c>
      <c r="F85" s="76">
        <f t="shared" si="15"/>
        <v>0</v>
      </c>
      <c r="G85" s="75">
        <v>0</v>
      </c>
      <c r="H85" s="76">
        <f t="shared" si="2"/>
        <v>0</v>
      </c>
      <c r="I85" s="77">
        <v>0</v>
      </c>
      <c r="J85" s="78">
        <v>5.0139248895543993</v>
      </c>
      <c r="K85" s="76">
        <f t="shared" si="3"/>
        <v>300.83549337326394</v>
      </c>
      <c r="L85" s="79">
        <f t="shared" si="4"/>
        <v>0.18802218335828996</v>
      </c>
      <c r="M85" s="79">
        <v>0.28000000000000003</v>
      </c>
      <c r="N85" s="79">
        <v>0.56000000000000005</v>
      </c>
      <c r="O85" s="80" t="str">
        <f t="shared" si="5"/>
        <v>OK</v>
      </c>
      <c r="P85" s="81">
        <f t="shared" si="6"/>
        <v>54.269999999999996</v>
      </c>
      <c r="Q85" s="82">
        <f t="shared" si="7"/>
        <v>57.489383620080702</v>
      </c>
      <c r="R85" s="82">
        <f t="shared" si="8"/>
        <v>0.94400038029010636</v>
      </c>
      <c r="S85" s="82">
        <f t="shared" si="9"/>
        <v>6.8604791834331351</v>
      </c>
      <c r="T85" s="83" t="str">
        <f t="shared" si="10"/>
        <v>Not OK</v>
      </c>
    </row>
    <row r="86" spans="1:20" x14ac:dyDescent="0.2">
      <c r="A86" s="73">
        <v>44034</v>
      </c>
      <c r="B86" s="84">
        <v>89.24</v>
      </c>
      <c r="C86" s="75">
        <v>90</v>
      </c>
      <c r="D86" s="76">
        <f t="shared" ref="D86:D149" si="17">4.484*(C86/100)^(5/2)</f>
        <v>3.4456556858513885</v>
      </c>
      <c r="E86" s="75">
        <v>0</v>
      </c>
      <c r="F86" s="76">
        <f t="shared" si="15"/>
        <v>0</v>
      </c>
      <c r="G86" s="75">
        <v>0</v>
      </c>
      <c r="H86" s="76">
        <f t="shared" ref="H86:H149" si="18">4.484*(G86/100)^(5/2)</f>
        <v>0</v>
      </c>
      <c r="I86" s="77">
        <v>0</v>
      </c>
      <c r="J86" s="78">
        <v>4.7667958505119765</v>
      </c>
      <c r="K86" s="76">
        <f t="shared" ref="K86:K149" si="19">J86*60</f>
        <v>286.00775103071857</v>
      </c>
      <c r="L86" s="79">
        <f t="shared" ref="L86:L149" si="20">K86/$F$6</f>
        <v>0.17875484439419911</v>
      </c>
      <c r="M86" s="79">
        <v>0.28000000000000003</v>
      </c>
      <c r="N86" s="79">
        <v>0.56000000000000005</v>
      </c>
      <c r="O86" s="80" t="str">
        <f t="shared" ref="O86:O149" si="21">IF(L86&lt;M86,"OK",IF(AND(L86&gt;M86,L86&lt;N86),"ANTARA",IF(L86&gt;N86,"Not OK")))</f>
        <v>OK</v>
      </c>
      <c r="P86" s="81">
        <f t="shared" ref="P86:P149" si="22">B86-$F$8</f>
        <v>54.239999999999995</v>
      </c>
      <c r="Q86" s="82">
        <f t="shared" ref="Q86:Q149" si="23">((P86^2)+((-0.6826*B86+79.904)^2))^0.5</f>
        <v>57.467827642761783</v>
      </c>
      <c r="R86" s="82">
        <f t="shared" ref="R86:R149" si="24">P86/Q86</f>
        <v>0.94383244025114388</v>
      </c>
      <c r="S86" s="82">
        <f t="shared" ref="S86:S149" si="25">J86/(1000*$F$9*$F$12*R86)</f>
        <v>6.5234967250920119</v>
      </c>
      <c r="T86" s="83" t="str">
        <f t="shared" ref="T86:T149" si="26">IF(S86&lt;1,"OK",IF(S86&gt;1,"Not OK"))</f>
        <v>Not OK</v>
      </c>
    </row>
    <row r="87" spans="1:20" x14ac:dyDescent="0.2">
      <c r="A87" s="73">
        <v>44035</v>
      </c>
      <c r="B87" s="84">
        <v>89.24</v>
      </c>
      <c r="C87" s="75">
        <v>90</v>
      </c>
      <c r="D87" s="76">
        <f t="shared" si="17"/>
        <v>3.4456556858513885</v>
      </c>
      <c r="E87" s="75">
        <v>0</v>
      </c>
      <c r="F87" s="76">
        <f t="shared" si="15"/>
        <v>0</v>
      </c>
      <c r="G87" s="75">
        <v>0</v>
      </c>
      <c r="H87" s="76">
        <f t="shared" si="18"/>
        <v>0</v>
      </c>
      <c r="I87" s="77">
        <v>0</v>
      </c>
      <c r="J87" s="78">
        <v>4.7667958505119765</v>
      </c>
      <c r="K87" s="76">
        <f t="shared" si="19"/>
        <v>286.00775103071857</v>
      </c>
      <c r="L87" s="79">
        <f t="shared" si="20"/>
        <v>0.17875484439419911</v>
      </c>
      <c r="M87" s="79">
        <v>0.28000000000000003</v>
      </c>
      <c r="N87" s="79">
        <v>0.56000000000000005</v>
      </c>
      <c r="O87" s="80" t="str">
        <f t="shared" si="21"/>
        <v>OK</v>
      </c>
      <c r="P87" s="81">
        <f t="shared" si="22"/>
        <v>54.239999999999995</v>
      </c>
      <c r="Q87" s="82">
        <f t="shared" si="23"/>
        <v>57.467827642761783</v>
      </c>
      <c r="R87" s="82">
        <f t="shared" si="24"/>
        <v>0.94383244025114388</v>
      </c>
      <c r="S87" s="82">
        <f t="shared" si="25"/>
        <v>6.5234967250920119</v>
      </c>
      <c r="T87" s="83" t="str">
        <f t="shared" si="26"/>
        <v>Not OK</v>
      </c>
    </row>
    <row r="88" spans="1:20" x14ac:dyDescent="0.2">
      <c r="A88" s="73">
        <v>44036</v>
      </c>
      <c r="B88" s="84">
        <v>89.24</v>
      </c>
      <c r="C88" s="75">
        <v>90</v>
      </c>
      <c r="D88" s="76">
        <f t="shared" si="17"/>
        <v>3.4456556858513885</v>
      </c>
      <c r="E88" s="75">
        <v>0</v>
      </c>
      <c r="F88" s="76">
        <f t="shared" si="15"/>
        <v>0</v>
      </c>
      <c r="G88" s="75">
        <v>0</v>
      </c>
      <c r="H88" s="76">
        <f t="shared" si="18"/>
        <v>0</v>
      </c>
      <c r="I88" s="77">
        <v>0</v>
      </c>
      <c r="J88" s="78">
        <v>4.7667958505119765</v>
      </c>
      <c r="K88" s="76">
        <f t="shared" si="19"/>
        <v>286.00775103071857</v>
      </c>
      <c r="L88" s="79">
        <f t="shared" si="20"/>
        <v>0.17875484439419911</v>
      </c>
      <c r="M88" s="79">
        <v>0.28000000000000003</v>
      </c>
      <c r="N88" s="79">
        <v>0.56000000000000005</v>
      </c>
      <c r="O88" s="80" t="str">
        <f t="shared" si="21"/>
        <v>OK</v>
      </c>
      <c r="P88" s="81">
        <f t="shared" si="22"/>
        <v>54.239999999999995</v>
      </c>
      <c r="Q88" s="82">
        <f t="shared" si="23"/>
        <v>57.467827642761783</v>
      </c>
      <c r="R88" s="82">
        <f t="shared" si="24"/>
        <v>0.94383244025114388</v>
      </c>
      <c r="S88" s="82">
        <f t="shared" si="25"/>
        <v>6.5234967250920119</v>
      </c>
      <c r="T88" s="83" t="str">
        <f t="shared" si="26"/>
        <v>Not OK</v>
      </c>
    </row>
    <row r="89" spans="1:20" x14ac:dyDescent="0.2">
      <c r="A89" s="73">
        <v>44032</v>
      </c>
      <c r="B89" s="84">
        <v>89.14</v>
      </c>
      <c r="C89" s="75">
        <v>90</v>
      </c>
      <c r="D89" s="76">
        <f t="shared" si="17"/>
        <v>3.4456556858513885</v>
      </c>
      <c r="E89" s="75">
        <v>0</v>
      </c>
      <c r="F89" s="76">
        <f t="shared" si="15"/>
        <v>0</v>
      </c>
      <c r="G89" s="75">
        <v>0</v>
      </c>
      <c r="H89" s="76">
        <f t="shared" si="18"/>
        <v>0</v>
      </c>
      <c r="I89" s="77">
        <v>0</v>
      </c>
      <c r="J89" s="78">
        <v>4.71</v>
      </c>
      <c r="K89" s="76">
        <f t="shared" si="19"/>
        <v>282.60000000000002</v>
      </c>
      <c r="L89" s="79">
        <f t="shared" si="20"/>
        <v>0.176625</v>
      </c>
      <c r="M89" s="79">
        <v>0.28000000000000003</v>
      </c>
      <c r="N89" s="79">
        <v>0.56000000000000005</v>
      </c>
      <c r="O89" s="80" t="str">
        <f t="shared" si="21"/>
        <v>OK</v>
      </c>
      <c r="P89" s="81">
        <f t="shared" si="22"/>
        <v>54.14</v>
      </c>
      <c r="Q89" s="82">
        <f t="shared" si="23"/>
        <v>57.396081931655367</v>
      </c>
      <c r="R89" s="82">
        <f t="shared" si="24"/>
        <v>0.94326996160587129</v>
      </c>
      <c r="S89" s="82">
        <f t="shared" si="25"/>
        <v>6.4496136349283324</v>
      </c>
      <c r="T89" s="83" t="str">
        <f t="shared" si="26"/>
        <v>Not OK</v>
      </c>
    </row>
    <row r="90" spans="1:20" x14ac:dyDescent="0.2">
      <c r="A90" s="73">
        <v>44033</v>
      </c>
      <c r="B90" s="84">
        <v>89.14</v>
      </c>
      <c r="C90" s="75">
        <v>90</v>
      </c>
      <c r="D90" s="76">
        <f t="shared" si="17"/>
        <v>3.4456556858513885</v>
      </c>
      <c r="E90" s="75">
        <v>0</v>
      </c>
      <c r="F90" s="76">
        <f t="shared" si="15"/>
        <v>0</v>
      </c>
      <c r="G90" s="75">
        <v>0</v>
      </c>
      <c r="H90" s="76">
        <f t="shared" si="18"/>
        <v>0</v>
      </c>
      <c r="I90" s="77">
        <v>0</v>
      </c>
      <c r="J90" s="78">
        <v>4.7115741821417627</v>
      </c>
      <c r="K90" s="76">
        <f t="shared" si="19"/>
        <v>282.69445092850577</v>
      </c>
      <c r="L90" s="79">
        <f t="shared" si="20"/>
        <v>0.17668403183031611</v>
      </c>
      <c r="M90" s="79">
        <v>0.28000000000000003</v>
      </c>
      <c r="N90" s="79">
        <v>0.56000000000000005</v>
      </c>
      <c r="O90" s="80" t="str">
        <f t="shared" si="21"/>
        <v>OK</v>
      </c>
      <c r="P90" s="81">
        <f t="shared" si="22"/>
        <v>54.14</v>
      </c>
      <c r="Q90" s="82">
        <f t="shared" si="23"/>
        <v>57.396081931655367</v>
      </c>
      <c r="R90" s="82">
        <f t="shared" si="24"/>
        <v>0.94326996160587129</v>
      </c>
      <c r="S90" s="82">
        <f t="shared" si="25"/>
        <v>6.45176923293372</v>
      </c>
      <c r="T90" s="83" t="str">
        <f t="shared" si="26"/>
        <v>Not OK</v>
      </c>
    </row>
    <row r="91" spans="1:20" x14ac:dyDescent="0.2">
      <c r="A91" s="73">
        <v>44031</v>
      </c>
      <c r="B91" s="84">
        <v>89.07</v>
      </c>
      <c r="C91" s="75">
        <v>88</v>
      </c>
      <c r="D91" s="76">
        <f t="shared" si="17"/>
        <v>3.2574089424804344</v>
      </c>
      <c r="E91" s="75">
        <v>0</v>
      </c>
      <c r="F91" s="76">
        <f t="shared" si="15"/>
        <v>0</v>
      </c>
      <c r="G91" s="75">
        <v>0</v>
      </c>
      <c r="H91" s="76">
        <f t="shared" si="18"/>
        <v>0</v>
      </c>
      <c r="I91" s="77">
        <v>0</v>
      </c>
      <c r="J91" s="78">
        <v>4.5999999999999996</v>
      </c>
      <c r="K91" s="76">
        <f t="shared" si="19"/>
        <v>276</v>
      </c>
      <c r="L91" s="79">
        <f t="shared" si="20"/>
        <v>0.17249999999999999</v>
      </c>
      <c r="M91" s="79">
        <v>0.28000000000000003</v>
      </c>
      <c r="N91" s="79">
        <v>0.56000000000000005</v>
      </c>
      <c r="O91" s="80" t="str">
        <f t="shared" si="21"/>
        <v>OK</v>
      </c>
      <c r="P91" s="81">
        <f t="shared" si="22"/>
        <v>54.069999999999993</v>
      </c>
      <c r="Q91" s="82">
        <f t="shared" si="23"/>
        <v>57.345958626681998</v>
      </c>
      <c r="R91" s="82">
        <f t="shared" si="24"/>
        <v>0.94287376643211673</v>
      </c>
      <c r="S91" s="82">
        <f t="shared" si="25"/>
        <v>6.3016325468809589</v>
      </c>
      <c r="T91" s="83" t="str">
        <f t="shared" si="26"/>
        <v>Not OK</v>
      </c>
    </row>
    <row r="92" spans="1:20" x14ac:dyDescent="0.2">
      <c r="A92" s="73">
        <v>44013</v>
      </c>
      <c r="B92" s="74">
        <v>88.98</v>
      </c>
      <c r="C92" s="75">
        <v>108</v>
      </c>
      <c r="D92" s="76">
        <f t="shared" si="17"/>
        <v>5.4353184322658104</v>
      </c>
      <c r="E92" s="75">
        <v>0</v>
      </c>
      <c r="F92" s="76">
        <f t="shared" si="15"/>
        <v>0</v>
      </c>
      <c r="G92" s="75">
        <v>0</v>
      </c>
      <c r="H92" s="76">
        <f t="shared" si="18"/>
        <v>0</v>
      </c>
      <c r="I92" s="77">
        <v>0</v>
      </c>
      <c r="J92" s="78">
        <v>4.3727393469931606</v>
      </c>
      <c r="K92" s="76">
        <f t="shared" si="19"/>
        <v>262.36436081958965</v>
      </c>
      <c r="L92" s="79">
        <f t="shared" si="20"/>
        <v>0.16397772551224354</v>
      </c>
      <c r="M92" s="79">
        <v>0.28000000000000003</v>
      </c>
      <c r="N92" s="79">
        <v>0.56000000000000005</v>
      </c>
      <c r="O92" s="80" t="str">
        <f t="shared" si="21"/>
        <v>OK</v>
      </c>
      <c r="P92" s="81">
        <f t="shared" si="22"/>
        <v>53.980000000000004</v>
      </c>
      <c r="Q92" s="82">
        <f t="shared" si="23"/>
        <v>57.2816341921868</v>
      </c>
      <c r="R92" s="82">
        <f t="shared" si="24"/>
        <v>0.94236138268839509</v>
      </c>
      <c r="S92" s="82">
        <f t="shared" si="25"/>
        <v>5.9935606731231426</v>
      </c>
      <c r="T92" s="83" t="str">
        <f t="shared" si="26"/>
        <v>Not OK</v>
      </c>
    </row>
    <row r="93" spans="1:20" x14ac:dyDescent="0.2">
      <c r="A93" s="73">
        <v>44014</v>
      </c>
      <c r="B93" s="74">
        <v>88.98</v>
      </c>
      <c r="C93" s="75">
        <v>108</v>
      </c>
      <c r="D93" s="76">
        <f t="shared" si="17"/>
        <v>5.4353184322658104</v>
      </c>
      <c r="E93" s="75">
        <v>0</v>
      </c>
      <c r="F93" s="76">
        <f t="shared" si="15"/>
        <v>0</v>
      </c>
      <c r="G93" s="75">
        <v>0</v>
      </c>
      <c r="H93" s="76">
        <f t="shared" si="18"/>
        <v>0</v>
      </c>
      <c r="I93" s="77">
        <v>0</v>
      </c>
      <c r="J93" s="78">
        <v>4.4800000000000004</v>
      </c>
      <c r="K93" s="76">
        <f t="shared" si="19"/>
        <v>268.8</v>
      </c>
      <c r="L93" s="79">
        <f t="shared" si="20"/>
        <v>0.16800000000000001</v>
      </c>
      <c r="M93" s="79">
        <v>0.28000000000000003</v>
      </c>
      <c r="N93" s="79">
        <v>0.56000000000000005</v>
      </c>
      <c r="O93" s="80" t="str">
        <f t="shared" si="21"/>
        <v>OK</v>
      </c>
      <c r="P93" s="81">
        <f t="shared" si="22"/>
        <v>53.980000000000004</v>
      </c>
      <c r="Q93" s="82">
        <f t="shared" si="23"/>
        <v>57.2816341921868</v>
      </c>
      <c r="R93" s="82">
        <f t="shared" si="24"/>
        <v>0.94236138268839509</v>
      </c>
      <c r="S93" s="82">
        <f t="shared" si="25"/>
        <v>6.140579093527589</v>
      </c>
      <c r="T93" s="83" t="str">
        <f t="shared" si="26"/>
        <v>Not OK</v>
      </c>
    </row>
    <row r="94" spans="1:20" x14ac:dyDescent="0.2">
      <c r="A94" s="73">
        <v>44015</v>
      </c>
      <c r="B94" s="74">
        <v>88.98</v>
      </c>
      <c r="C94" s="75">
        <v>106</v>
      </c>
      <c r="D94" s="76">
        <f t="shared" si="17"/>
        <v>5.1871674398435879</v>
      </c>
      <c r="E94" s="75">
        <v>0</v>
      </c>
      <c r="F94" s="76">
        <f t="shared" si="15"/>
        <v>0</v>
      </c>
      <c r="G94" s="75">
        <v>0</v>
      </c>
      <c r="H94" s="76">
        <f t="shared" si="18"/>
        <v>0</v>
      </c>
      <c r="I94" s="77">
        <v>0</v>
      </c>
      <c r="J94" s="78">
        <v>4.4800000000000004</v>
      </c>
      <c r="K94" s="76">
        <f t="shared" si="19"/>
        <v>268.8</v>
      </c>
      <c r="L94" s="79">
        <f t="shared" si="20"/>
        <v>0.16800000000000001</v>
      </c>
      <c r="M94" s="79">
        <v>0.28000000000000003</v>
      </c>
      <c r="N94" s="79">
        <v>0.56000000000000005</v>
      </c>
      <c r="O94" s="80" t="str">
        <f t="shared" si="21"/>
        <v>OK</v>
      </c>
      <c r="P94" s="81">
        <f t="shared" si="22"/>
        <v>53.980000000000004</v>
      </c>
      <c r="Q94" s="82">
        <f t="shared" si="23"/>
        <v>57.2816341921868</v>
      </c>
      <c r="R94" s="82">
        <f t="shared" si="24"/>
        <v>0.94236138268839509</v>
      </c>
      <c r="S94" s="82">
        <f t="shared" si="25"/>
        <v>6.140579093527589</v>
      </c>
      <c r="T94" s="83" t="str">
        <f t="shared" si="26"/>
        <v>Not OK</v>
      </c>
    </row>
    <row r="95" spans="1:20" x14ac:dyDescent="0.2">
      <c r="A95" s="73">
        <v>44016</v>
      </c>
      <c r="B95" s="74">
        <v>88.98</v>
      </c>
      <c r="C95" s="75">
        <v>102</v>
      </c>
      <c r="D95" s="76">
        <f t="shared" si="17"/>
        <v>4.7115741821417627</v>
      </c>
      <c r="E95" s="75">
        <v>0</v>
      </c>
      <c r="F95" s="76">
        <f t="shared" si="15"/>
        <v>0</v>
      </c>
      <c r="G95" s="75">
        <v>0</v>
      </c>
      <c r="H95" s="76">
        <f t="shared" si="18"/>
        <v>0</v>
      </c>
      <c r="I95" s="77">
        <v>0</v>
      </c>
      <c r="J95" s="78">
        <v>4.484</v>
      </c>
      <c r="K95" s="76">
        <f t="shared" si="19"/>
        <v>269.04000000000002</v>
      </c>
      <c r="L95" s="79">
        <f t="shared" si="20"/>
        <v>0.16815000000000002</v>
      </c>
      <c r="M95" s="79">
        <v>0.28000000000000003</v>
      </c>
      <c r="N95" s="79">
        <v>0.56000000000000005</v>
      </c>
      <c r="O95" s="80" t="str">
        <f t="shared" si="21"/>
        <v>OK</v>
      </c>
      <c r="P95" s="81">
        <f t="shared" si="22"/>
        <v>53.980000000000004</v>
      </c>
      <c r="Q95" s="82">
        <f t="shared" si="23"/>
        <v>57.2816341921868</v>
      </c>
      <c r="R95" s="82">
        <f t="shared" si="24"/>
        <v>0.94236138268839509</v>
      </c>
      <c r="S95" s="82">
        <f t="shared" si="25"/>
        <v>6.146061753432523</v>
      </c>
      <c r="T95" s="83" t="str">
        <f t="shared" si="26"/>
        <v>Not OK</v>
      </c>
    </row>
    <row r="96" spans="1:20" x14ac:dyDescent="0.2">
      <c r="A96" s="73">
        <v>44018</v>
      </c>
      <c r="B96" s="74">
        <v>88.98</v>
      </c>
      <c r="C96" s="75">
        <v>99</v>
      </c>
      <c r="D96" s="76">
        <f t="shared" si="17"/>
        <v>4.3727393469931606</v>
      </c>
      <c r="E96" s="75">
        <v>0</v>
      </c>
      <c r="F96" s="76">
        <f t="shared" si="15"/>
        <v>0</v>
      </c>
      <c r="G96" s="75">
        <v>0</v>
      </c>
      <c r="H96" s="76">
        <f t="shared" si="18"/>
        <v>0</v>
      </c>
      <c r="I96" s="77">
        <v>0</v>
      </c>
      <c r="J96" s="78">
        <v>4.4864981972254867</v>
      </c>
      <c r="K96" s="76">
        <f t="shared" si="19"/>
        <v>269.1898918335292</v>
      </c>
      <c r="L96" s="79">
        <f t="shared" si="20"/>
        <v>0.16824368239595575</v>
      </c>
      <c r="M96" s="79">
        <v>0.28000000000000003</v>
      </c>
      <c r="N96" s="79">
        <v>0.56000000000000005</v>
      </c>
      <c r="O96" s="80" t="str">
        <f t="shared" si="21"/>
        <v>OK</v>
      </c>
      <c r="P96" s="81">
        <f t="shared" si="22"/>
        <v>53.980000000000004</v>
      </c>
      <c r="Q96" s="82">
        <f t="shared" si="23"/>
        <v>57.2816341921868</v>
      </c>
      <c r="R96" s="82">
        <f t="shared" si="24"/>
        <v>0.94236138268839509</v>
      </c>
      <c r="S96" s="82">
        <f t="shared" si="25"/>
        <v>6.1494859448732226</v>
      </c>
      <c r="T96" s="83" t="str">
        <f t="shared" si="26"/>
        <v>Not OK</v>
      </c>
    </row>
    <row r="97" spans="1:20" x14ac:dyDescent="0.2">
      <c r="A97" s="73">
        <v>44019</v>
      </c>
      <c r="B97" s="74">
        <v>88.98</v>
      </c>
      <c r="C97" s="75">
        <v>96</v>
      </c>
      <c r="D97" s="76">
        <f t="shared" si="17"/>
        <v>4.0489618661276845</v>
      </c>
      <c r="E97" s="75">
        <v>0</v>
      </c>
      <c r="F97" s="76">
        <f t="shared" si="15"/>
        <v>0</v>
      </c>
      <c r="G97" s="75">
        <v>0</v>
      </c>
      <c r="H97" s="76">
        <f t="shared" si="18"/>
        <v>0</v>
      </c>
      <c r="I97" s="77">
        <v>0</v>
      </c>
      <c r="J97" s="78">
        <v>4.4864981972254867</v>
      </c>
      <c r="K97" s="76">
        <f t="shared" si="19"/>
        <v>269.1898918335292</v>
      </c>
      <c r="L97" s="79">
        <f t="shared" si="20"/>
        <v>0.16824368239595575</v>
      </c>
      <c r="M97" s="79">
        <v>0.28000000000000003</v>
      </c>
      <c r="N97" s="79">
        <v>0.56000000000000005</v>
      </c>
      <c r="O97" s="80" t="str">
        <f t="shared" si="21"/>
        <v>OK</v>
      </c>
      <c r="P97" s="81">
        <f t="shared" si="22"/>
        <v>53.980000000000004</v>
      </c>
      <c r="Q97" s="82">
        <f t="shared" si="23"/>
        <v>57.2816341921868</v>
      </c>
      <c r="R97" s="82">
        <f t="shared" si="24"/>
        <v>0.94236138268839509</v>
      </c>
      <c r="S97" s="82">
        <f t="shared" si="25"/>
        <v>6.1494859448732226</v>
      </c>
      <c r="T97" s="83" t="str">
        <f t="shared" si="26"/>
        <v>Not OK</v>
      </c>
    </row>
    <row r="98" spans="1:20" x14ac:dyDescent="0.2">
      <c r="A98" s="73">
        <v>44020</v>
      </c>
      <c r="B98" s="74">
        <v>88.98</v>
      </c>
      <c r="C98" s="75">
        <v>96</v>
      </c>
      <c r="D98" s="76">
        <f t="shared" si="17"/>
        <v>4.0489618661276845</v>
      </c>
      <c r="E98" s="75">
        <v>0</v>
      </c>
      <c r="F98" s="76">
        <f t="shared" si="15"/>
        <v>0</v>
      </c>
      <c r="G98" s="75">
        <v>0</v>
      </c>
      <c r="H98" s="76">
        <f t="shared" si="18"/>
        <v>0</v>
      </c>
      <c r="I98" s="77">
        <v>0</v>
      </c>
      <c r="J98" s="78">
        <v>4.4864981972254867</v>
      </c>
      <c r="K98" s="76">
        <f t="shared" si="19"/>
        <v>269.1898918335292</v>
      </c>
      <c r="L98" s="79">
        <f t="shared" si="20"/>
        <v>0.16824368239595575</v>
      </c>
      <c r="M98" s="79">
        <v>0.28000000000000003</v>
      </c>
      <c r="N98" s="79">
        <v>0.56000000000000005</v>
      </c>
      <c r="O98" s="80" t="str">
        <f t="shared" si="21"/>
        <v>OK</v>
      </c>
      <c r="P98" s="81">
        <f t="shared" si="22"/>
        <v>53.980000000000004</v>
      </c>
      <c r="Q98" s="82">
        <f t="shared" si="23"/>
        <v>57.2816341921868</v>
      </c>
      <c r="R98" s="82">
        <f t="shared" si="24"/>
        <v>0.94236138268839509</v>
      </c>
      <c r="S98" s="82">
        <f t="shared" si="25"/>
        <v>6.1494859448732226</v>
      </c>
      <c r="T98" s="83" t="str">
        <f t="shared" si="26"/>
        <v>Not OK</v>
      </c>
    </row>
    <row r="99" spans="1:20" x14ac:dyDescent="0.2">
      <c r="A99" s="73">
        <v>44022</v>
      </c>
      <c r="B99" s="74">
        <v>88.98</v>
      </c>
      <c r="C99" s="75">
        <v>94</v>
      </c>
      <c r="D99" s="76">
        <f t="shared" si="17"/>
        <v>3.8413620180613193</v>
      </c>
      <c r="E99" s="75">
        <v>0</v>
      </c>
      <c r="F99" s="76">
        <f t="shared" si="15"/>
        <v>0</v>
      </c>
      <c r="G99" s="75">
        <v>0</v>
      </c>
      <c r="H99" s="76">
        <f t="shared" si="18"/>
        <v>0</v>
      </c>
      <c r="I99" s="77">
        <v>0</v>
      </c>
      <c r="J99" s="78">
        <v>4.5128643469931609</v>
      </c>
      <c r="K99" s="76">
        <f t="shared" si="19"/>
        <v>270.77186081958968</v>
      </c>
      <c r="L99" s="79">
        <f t="shared" si="20"/>
        <v>0.16923241301224354</v>
      </c>
      <c r="M99" s="79">
        <v>0.28000000000000003</v>
      </c>
      <c r="N99" s="79">
        <v>0.56000000000000005</v>
      </c>
      <c r="O99" s="80" t="str">
        <f t="shared" si="21"/>
        <v>OK</v>
      </c>
      <c r="P99" s="81">
        <f t="shared" si="22"/>
        <v>53.980000000000004</v>
      </c>
      <c r="Q99" s="82">
        <f t="shared" si="23"/>
        <v>57.2816341921868</v>
      </c>
      <c r="R99" s="82">
        <f t="shared" si="24"/>
        <v>0.94236138268839509</v>
      </c>
      <c r="S99" s="82">
        <f t="shared" si="25"/>
        <v>6.1856251029179097</v>
      </c>
      <c r="T99" s="83" t="str">
        <f t="shared" si="26"/>
        <v>Not OK</v>
      </c>
    </row>
    <row r="100" spans="1:20" x14ac:dyDescent="0.2">
      <c r="A100" s="73">
        <v>44023</v>
      </c>
      <c r="B100" s="74">
        <v>88.98</v>
      </c>
      <c r="C100" s="75">
        <v>92</v>
      </c>
      <c r="D100" s="76">
        <f t="shared" si="17"/>
        <v>3.6402832074344356</v>
      </c>
      <c r="E100" s="75">
        <v>0</v>
      </c>
      <c r="F100" s="76">
        <f t="shared" si="15"/>
        <v>0</v>
      </c>
      <c r="G100" s="75">
        <v>0</v>
      </c>
      <c r="H100" s="76">
        <f t="shared" si="18"/>
        <v>0</v>
      </c>
      <c r="I100" s="77">
        <v>0</v>
      </c>
      <c r="J100" s="78">
        <v>4.5545585433348394</v>
      </c>
      <c r="K100" s="76">
        <f t="shared" si="19"/>
        <v>273.27351260009038</v>
      </c>
      <c r="L100" s="79">
        <f t="shared" si="20"/>
        <v>0.17079594537505649</v>
      </c>
      <c r="M100" s="79">
        <v>0.28000000000000003</v>
      </c>
      <c r="N100" s="79">
        <v>0.56000000000000005</v>
      </c>
      <c r="O100" s="80" t="str">
        <f t="shared" si="21"/>
        <v>OK</v>
      </c>
      <c r="P100" s="81">
        <f t="shared" si="22"/>
        <v>53.980000000000004</v>
      </c>
      <c r="Q100" s="82">
        <f t="shared" si="23"/>
        <v>57.2816341921868</v>
      </c>
      <c r="R100" s="82">
        <f t="shared" si="24"/>
        <v>0.94236138268839509</v>
      </c>
      <c r="S100" s="82">
        <f t="shared" si="25"/>
        <v>6.2427738775556652</v>
      </c>
      <c r="T100" s="83" t="str">
        <f t="shared" si="26"/>
        <v>Not OK</v>
      </c>
    </row>
    <row r="101" spans="1:20" x14ac:dyDescent="0.2">
      <c r="A101" s="73">
        <v>44024</v>
      </c>
      <c r="B101" s="74">
        <v>88.98</v>
      </c>
      <c r="C101" s="75">
        <v>90</v>
      </c>
      <c r="D101" s="76">
        <f t="shared" si="17"/>
        <v>3.4456556858513885</v>
      </c>
      <c r="E101" s="75">
        <v>0</v>
      </c>
      <c r="F101" s="76">
        <f t="shared" si="15"/>
        <v>0</v>
      </c>
      <c r="G101" s="75">
        <v>0</v>
      </c>
      <c r="H101" s="76">
        <f t="shared" si="18"/>
        <v>0</v>
      </c>
      <c r="I101" s="77">
        <v>0</v>
      </c>
      <c r="J101" s="78">
        <v>4.5642122304888728</v>
      </c>
      <c r="K101" s="76">
        <f t="shared" si="19"/>
        <v>273.85273382933235</v>
      </c>
      <c r="L101" s="79">
        <f t="shared" si="20"/>
        <v>0.17115795864333272</v>
      </c>
      <c r="M101" s="79">
        <v>0.28000000000000003</v>
      </c>
      <c r="N101" s="79">
        <v>0.56000000000000005</v>
      </c>
      <c r="O101" s="80" t="str">
        <f t="shared" si="21"/>
        <v>OK</v>
      </c>
      <c r="P101" s="81">
        <f t="shared" si="22"/>
        <v>53.980000000000004</v>
      </c>
      <c r="Q101" s="82">
        <f t="shared" si="23"/>
        <v>57.2816341921868</v>
      </c>
      <c r="R101" s="82">
        <f t="shared" si="24"/>
        <v>0.94236138268839509</v>
      </c>
      <c r="S101" s="82">
        <f t="shared" si="25"/>
        <v>6.2560058484292176</v>
      </c>
      <c r="T101" s="83" t="str">
        <f t="shared" si="26"/>
        <v>Not OK</v>
      </c>
    </row>
    <row r="102" spans="1:20" x14ac:dyDescent="0.2">
      <c r="A102" s="73">
        <v>44025</v>
      </c>
      <c r="B102" s="74">
        <v>88.98</v>
      </c>
      <c r="C102" s="75">
        <v>90</v>
      </c>
      <c r="D102" s="76">
        <f t="shared" si="17"/>
        <v>3.4456556858513885</v>
      </c>
      <c r="E102" s="75">
        <v>0</v>
      </c>
      <c r="F102" s="76">
        <f t="shared" si="15"/>
        <v>0</v>
      </c>
      <c r="G102" s="75">
        <v>0</v>
      </c>
      <c r="H102" s="76">
        <f t="shared" si="18"/>
        <v>0</v>
      </c>
      <c r="I102" s="77">
        <v>0</v>
      </c>
      <c r="J102" s="78">
        <v>4.5969421495036702</v>
      </c>
      <c r="K102" s="76">
        <f t="shared" si="19"/>
        <v>275.81652897022019</v>
      </c>
      <c r="L102" s="79">
        <f t="shared" si="20"/>
        <v>0.17238533060638761</v>
      </c>
      <c r="M102" s="79">
        <v>0.28000000000000003</v>
      </c>
      <c r="N102" s="79">
        <v>0.56000000000000005</v>
      </c>
      <c r="O102" s="80" t="str">
        <f t="shared" si="21"/>
        <v>OK</v>
      </c>
      <c r="P102" s="81">
        <f t="shared" si="22"/>
        <v>53.980000000000004</v>
      </c>
      <c r="Q102" s="82">
        <f t="shared" si="23"/>
        <v>57.2816341921868</v>
      </c>
      <c r="R102" s="82">
        <f t="shared" si="24"/>
        <v>0.94236138268839509</v>
      </c>
      <c r="S102" s="82">
        <f t="shared" si="25"/>
        <v>6.3008676020977701</v>
      </c>
      <c r="T102" s="83" t="str">
        <f t="shared" si="26"/>
        <v>Not OK</v>
      </c>
    </row>
    <row r="103" spans="1:20" x14ac:dyDescent="0.2">
      <c r="A103" s="73">
        <v>44026</v>
      </c>
      <c r="B103" s="74">
        <v>88.98</v>
      </c>
      <c r="C103" s="75">
        <v>90</v>
      </c>
      <c r="D103" s="76">
        <f t="shared" si="17"/>
        <v>3.4456556858513885</v>
      </c>
      <c r="E103" s="75">
        <v>0</v>
      </c>
      <c r="F103" s="76">
        <f t="shared" si="15"/>
        <v>0</v>
      </c>
      <c r="G103" s="75">
        <v>0</v>
      </c>
      <c r="H103" s="76">
        <f t="shared" si="18"/>
        <v>0</v>
      </c>
      <c r="I103" s="77">
        <v>0</v>
      </c>
      <c r="J103" s="78">
        <v>4.5969421495036702</v>
      </c>
      <c r="K103" s="76">
        <f t="shared" si="19"/>
        <v>275.81652897022019</v>
      </c>
      <c r="L103" s="79">
        <f t="shared" si="20"/>
        <v>0.17238533060638761</v>
      </c>
      <c r="M103" s="79">
        <v>0.28000000000000003</v>
      </c>
      <c r="N103" s="79">
        <v>0.56000000000000005</v>
      </c>
      <c r="O103" s="80" t="str">
        <f t="shared" si="21"/>
        <v>OK</v>
      </c>
      <c r="P103" s="81">
        <f t="shared" si="22"/>
        <v>53.980000000000004</v>
      </c>
      <c r="Q103" s="82">
        <f t="shared" si="23"/>
        <v>57.2816341921868</v>
      </c>
      <c r="R103" s="82">
        <f t="shared" si="24"/>
        <v>0.94236138268839509</v>
      </c>
      <c r="S103" s="82">
        <f t="shared" si="25"/>
        <v>6.3008676020977701</v>
      </c>
      <c r="T103" s="83" t="str">
        <f t="shared" si="26"/>
        <v>Not OK</v>
      </c>
    </row>
    <row r="104" spans="1:20" x14ac:dyDescent="0.2">
      <c r="A104" s="73">
        <v>44028</v>
      </c>
      <c r="B104" s="74">
        <v>88.98</v>
      </c>
      <c r="C104" s="75">
        <v>90</v>
      </c>
      <c r="D104" s="76">
        <f t="shared" si="17"/>
        <v>3.4456556858513885</v>
      </c>
      <c r="E104" s="75">
        <v>0</v>
      </c>
      <c r="F104" s="76">
        <f t="shared" si="15"/>
        <v>0</v>
      </c>
      <c r="G104" s="75">
        <v>0</v>
      </c>
      <c r="H104" s="76">
        <f t="shared" si="18"/>
        <v>0</v>
      </c>
      <c r="I104" s="77">
        <v>0</v>
      </c>
      <c r="J104" s="78">
        <v>4.5977588502323261</v>
      </c>
      <c r="K104" s="76">
        <f t="shared" si="19"/>
        <v>275.86553101393957</v>
      </c>
      <c r="L104" s="79">
        <f t="shared" si="20"/>
        <v>0.17241595688371222</v>
      </c>
      <c r="M104" s="79">
        <v>0.28000000000000003</v>
      </c>
      <c r="N104" s="79">
        <v>0.56000000000000005</v>
      </c>
      <c r="O104" s="80" t="str">
        <f t="shared" si="21"/>
        <v>OK</v>
      </c>
      <c r="P104" s="81">
        <f t="shared" si="22"/>
        <v>53.980000000000004</v>
      </c>
      <c r="Q104" s="82">
        <f t="shared" si="23"/>
        <v>57.2816341921868</v>
      </c>
      <c r="R104" s="82">
        <f t="shared" si="24"/>
        <v>0.94236138268839509</v>
      </c>
      <c r="S104" s="82">
        <f t="shared" si="25"/>
        <v>6.3019870251826031</v>
      </c>
      <c r="T104" s="83" t="str">
        <f t="shared" si="26"/>
        <v>Not OK</v>
      </c>
    </row>
    <row r="105" spans="1:20" x14ac:dyDescent="0.2">
      <c r="A105" s="73">
        <v>44029</v>
      </c>
      <c r="B105" s="74">
        <v>88.98</v>
      </c>
      <c r="C105" s="75">
        <v>88</v>
      </c>
      <c r="D105" s="76">
        <f t="shared" si="17"/>
        <v>3.2574089424804344</v>
      </c>
      <c r="E105" s="75">
        <v>0</v>
      </c>
      <c r="F105" s="76">
        <f t="shared" si="15"/>
        <v>0</v>
      </c>
      <c r="G105" s="75">
        <v>0</v>
      </c>
      <c r="H105" s="76">
        <f t="shared" si="18"/>
        <v>0</v>
      </c>
      <c r="I105" s="77">
        <v>0</v>
      </c>
      <c r="J105" s="78">
        <v>4.5977588502323261</v>
      </c>
      <c r="K105" s="76">
        <f t="shared" si="19"/>
        <v>275.86553101393957</v>
      </c>
      <c r="L105" s="79">
        <f t="shared" si="20"/>
        <v>0.17241595688371222</v>
      </c>
      <c r="M105" s="79">
        <v>0.28000000000000003</v>
      </c>
      <c r="N105" s="79">
        <v>0.56000000000000005</v>
      </c>
      <c r="O105" s="80" t="str">
        <f t="shared" si="21"/>
        <v>OK</v>
      </c>
      <c r="P105" s="81">
        <f t="shared" si="22"/>
        <v>53.980000000000004</v>
      </c>
      <c r="Q105" s="82">
        <f t="shared" si="23"/>
        <v>57.2816341921868</v>
      </c>
      <c r="R105" s="82">
        <f t="shared" si="24"/>
        <v>0.94236138268839509</v>
      </c>
      <c r="S105" s="82">
        <f t="shared" si="25"/>
        <v>6.3019870251826031</v>
      </c>
      <c r="T105" s="83" t="str">
        <f t="shared" si="26"/>
        <v>Not OK</v>
      </c>
    </row>
    <row r="106" spans="1:20" x14ac:dyDescent="0.2">
      <c r="A106" s="73">
        <v>44030</v>
      </c>
      <c r="B106" s="74">
        <v>88.98</v>
      </c>
      <c r="C106" s="75">
        <v>88</v>
      </c>
      <c r="D106" s="76">
        <f t="shared" si="17"/>
        <v>3.2574089424804344</v>
      </c>
      <c r="E106" s="75">
        <v>0</v>
      </c>
      <c r="F106" s="76">
        <f t="shared" si="15"/>
        <v>0</v>
      </c>
      <c r="G106" s="75">
        <v>0</v>
      </c>
      <c r="H106" s="76">
        <f t="shared" si="18"/>
        <v>0</v>
      </c>
      <c r="I106" s="77">
        <v>0</v>
      </c>
      <c r="J106" s="78">
        <v>4.5999999999999996</v>
      </c>
      <c r="K106" s="76">
        <f t="shared" si="19"/>
        <v>276</v>
      </c>
      <c r="L106" s="79">
        <f t="shared" si="20"/>
        <v>0.17249999999999999</v>
      </c>
      <c r="M106" s="79">
        <v>0.28000000000000003</v>
      </c>
      <c r="N106" s="79">
        <v>0.56000000000000005</v>
      </c>
      <c r="O106" s="80" t="str">
        <f t="shared" si="21"/>
        <v>OK</v>
      </c>
      <c r="P106" s="81">
        <f t="shared" si="22"/>
        <v>53.980000000000004</v>
      </c>
      <c r="Q106" s="82">
        <f t="shared" si="23"/>
        <v>57.2816341921868</v>
      </c>
      <c r="R106" s="82">
        <f t="shared" si="24"/>
        <v>0.94236138268839509</v>
      </c>
      <c r="S106" s="82">
        <f t="shared" si="25"/>
        <v>6.3050588906756477</v>
      </c>
      <c r="T106" s="83" t="str">
        <f t="shared" si="26"/>
        <v>Not OK</v>
      </c>
    </row>
    <row r="107" spans="1:20" x14ac:dyDescent="0.2">
      <c r="A107" s="73">
        <v>43775</v>
      </c>
      <c r="B107" s="84">
        <v>88.94</v>
      </c>
      <c r="C107" s="75">
        <v>69</v>
      </c>
      <c r="D107" s="76">
        <f t="shared" si="17"/>
        <v>1.7733249757170659</v>
      </c>
      <c r="E107" s="75">
        <v>0</v>
      </c>
      <c r="F107" s="76">
        <f t="shared" si="15"/>
        <v>0</v>
      </c>
      <c r="G107" s="75">
        <v>0</v>
      </c>
      <c r="H107" s="76">
        <f t="shared" si="18"/>
        <v>0</v>
      </c>
      <c r="I107" s="77">
        <v>0</v>
      </c>
      <c r="J107" s="78">
        <v>4.3433639922943073</v>
      </c>
      <c r="K107" s="76">
        <f t="shared" si="19"/>
        <v>260.60183953765841</v>
      </c>
      <c r="L107" s="79">
        <f t="shared" si="20"/>
        <v>0.16287614971103651</v>
      </c>
      <c r="M107" s="79">
        <v>0.28000000000000003</v>
      </c>
      <c r="N107" s="79">
        <v>0.56000000000000005</v>
      </c>
      <c r="O107" s="80" t="str">
        <f t="shared" si="21"/>
        <v>OK</v>
      </c>
      <c r="P107" s="81">
        <f t="shared" si="22"/>
        <v>53.94</v>
      </c>
      <c r="Q107" s="82">
        <f t="shared" si="23"/>
        <v>57.253088929114867</v>
      </c>
      <c r="R107" s="82">
        <f t="shared" si="24"/>
        <v>0.94213257326225996</v>
      </c>
      <c r="S107" s="82">
        <f t="shared" si="25"/>
        <v>5.9547427406070312</v>
      </c>
      <c r="T107" s="83" t="str">
        <f t="shared" si="26"/>
        <v>Not OK</v>
      </c>
    </row>
    <row r="108" spans="1:20" x14ac:dyDescent="0.2">
      <c r="A108" s="73">
        <v>43776</v>
      </c>
      <c r="B108" s="84">
        <v>88.94</v>
      </c>
      <c r="C108" s="75">
        <v>65</v>
      </c>
      <c r="D108" s="76">
        <f t="shared" si="17"/>
        <v>1.5273866681574122</v>
      </c>
      <c r="E108" s="75">
        <v>0</v>
      </c>
      <c r="F108" s="76">
        <f t="shared" si="15"/>
        <v>0</v>
      </c>
      <c r="G108" s="75">
        <v>0</v>
      </c>
      <c r="H108" s="76">
        <f t="shared" si="18"/>
        <v>0</v>
      </c>
      <c r="I108" s="77">
        <v>0</v>
      </c>
      <c r="J108" s="78">
        <v>4.37</v>
      </c>
      <c r="K108" s="76">
        <f t="shared" si="19"/>
        <v>262.2</v>
      </c>
      <c r="L108" s="79">
        <f t="shared" si="20"/>
        <v>0.16387499999999999</v>
      </c>
      <c r="M108" s="79">
        <v>0.28000000000000003</v>
      </c>
      <c r="N108" s="79">
        <v>0.56000000000000005</v>
      </c>
      <c r="O108" s="80" t="str">
        <f t="shared" si="21"/>
        <v>OK</v>
      </c>
      <c r="P108" s="81">
        <f t="shared" si="22"/>
        <v>53.94</v>
      </c>
      <c r="Q108" s="82">
        <f t="shared" si="23"/>
        <v>57.253088929114867</v>
      </c>
      <c r="R108" s="82">
        <f t="shared" si="24"/>
        <v>0.94213257326225996</v>
      </c>
      <c r="S108" s="82">
        <f t="shared" si="25"/>
        <v>5.9912606501825634</v>
      </c>
      <c r="T108" s="83" t="str">
        <f t="shared" si="26"/>
        <v>Not OK</v>
      </c>
    </row>
    <row r="109" spans="1:20" x14ac:dyDescent="0.2">
      <c r="A109" s="73">
        <v>43774</v>
      </c>
      <c r="B109" s="74">
        <v>88.93</v>
      </c>
      <c r="C109" s="75">
        <v>69</v>
      </c>
      <c r="D109" s="76">
        <f t="shared" si="17"/>
        <v>1.7733249757170659</v>
      </c>
      <c r="E109" s="75">
        <v>0</v>
      </c>
      <c r="F109" s="76">
        <f t="shared" si="15"/>
        <v>0</v>
      </c>
      <c r="G109" s="75">
        <v>0</v>
      </c>
      <c r="H109" s="76">
        <f t="shared" si="18"/>
        <v>0</v>
      </c>
      <c r="I109" s="77">
        <v>0</v>
      </c>
      <c r="J109" s="78">
        <v>4.3433639922943073</v>
      </c>
      <c r="K109" s="76">
        <f t="shared" si="19"/>
        <v>260.60183953765841</v>
      </c>
      <c r="L109" s="79">
        <f t="shared" si="20"/>
        <v>0.16287614971103651</v>
      </c>
      <c r="M109" s="79">
        <v>0.28000000000000003</v>
      </c>
      <c r="N109" s="79">
        <v>0.56000000000000005</v>
      </c>
      <c r="O109" s="80" t="str">
        <f t="shared" si="21"/>
        <v>OK</v>
      </c>
      <c r="P109" s="81">
        <f t="shared" si="22"/>
        <v>53.930000000000007</v>
      </c>
      <c r="Q109" s="82">
        <f t="shared" si="23"/>
        <v>57.245956791252297</v>
      </c>
      <c r="R109" s="82">
        <f t="shared" si="24"/>
        <v>0.94207526649709172</v>
      </c>
      <c r="S109" s="82">
        <f t="shared" si="25"/>
        <v>5.9551049696730187</v>
      </c>
      <c r="T109" s="83" t="str">
        <f t="shared" si="26"/>
        <v>Not OK</v>
      </c>
    </row>
    <row r="110" spans="1:20" x14ac:dyDescent="0.2">
      <c r="A110" s="73">
        <v>43768</v>
      </c>
      <c r="B110" s="74">
        <v>88.89</v>
      </c>
      <c r="C110" s="75">
        <v>70</v>
      </c>
      <c r="D110" s="76">
        <f t="shared" si="17"/>
        <v>1.8382759438996092</v>
      </c>
      <c r="E110" s="75">
        <v>0</v>
      </c>
      <c r="F110" s="76">
        <f t="shared" si="15"/>
        <v>0</v>
      </c>
      <c r="G110" s="75">
        <v>0</v>
      </c>
      <c r="H110" s="76">
        <f t="shared" si="18"/>
        <v>0</v>
      </c>
      <c r="I110" s="77">
        <v>0</v>
      </c>
      <c r="J110" s="78">
        <v>4.3337103051402739</v>
      </c>
      <c r="K110" s="76">
        <f t="shared" si="19"/>
        <v>260.02261830841644</v>
      </c>
      <c r="L110" s="79">
        <f t="shared" si="20"/>
        <v>0.16251413644276028</v>
      </c>
      <c r="M110" s="79">
        <v>0.28000000000000003</v>
      </c>
      <c r="N110" s="79">
        <v>0.56000000000000005</v>
      </c>
      <c r="O110" s="80" t="str">
        <f t="shared" si="21"/>
        <v>OK</v>
      </c>
      <c r="P110" s="81">
        <f t="shared" si="22"/>
        <v>53.89</v>
      </c>
      <c r="Q110" s="82">
        <f t="shared" si="23"/>
        <v>57.217444970171435</v>
      </c>
      <c r="R110" s="82">
        <f t="shared" si="24"/>
        <v>0.94184562117539339</v>
      </c>
      <c r="S110" s="82">
        <f t="shared" si="25"/>
        <v>5.9433177551635641</v>
      </c>
      <c r="T110" s="83" t="str">
        <f t="shared" si="26"/>
        <v>Not OK</v>
      </c>
    </row>
    <row r="111" spans="1:20" x14ac:dyDescent="0.2">
      <c r="A111" s="73">
        <v>43769</v>
      </c>
      <c r="B111" s="74">
        <v>88.89</v>
      </c>
      <c r="C111" s="75">
        <v>70</v>
      </c>
      <c r="D111" s="76">
        <f t="shared" si="17"/>
        <v>1.8382759438996092</v>
      </c>
      <c r="E111" s="75">
        <v>0</v>
      </c>
      <c r="F111" s="76">
        <f t="shared" si="15"/>
        <v>0</v>
      </c>
      <c r="G111" s="75">
        <v>0</v>
      </c>
      <c r="H111" s="76">
        <f t="shared" si="18"/>
        <v>0</v>
      </c>
      <c r="I111" s="77">
        <v>0</v>
      </c>
      <c r="J111" s="78">
        <v>4.3337103051402739</v>
      </c>
      <c r="K111" s="76">
        <f t="shared" si="19"/>
        <v>260.02261830841644</v>
      </c>
      <c r="L111" s="79">
        <f t="shared" si="20"/>
        <v>0.16251413644276028</v>
      </c>
      <c r="M111" s="79">
        <v>0.28000000000000003</v>
      </c>
      <c r="N111" s="79">
        <v>0.56000000000000005</v>
      </c>
      <c r="O111" s="80" t="str">
        <f t="shared" si="21"/>
        <v>OK</v>
      </c>
      <c r="P111" s="81">
        <f t="shared" si="22"/>
        <v>53.89</v>
      </c>
      <c r="Q111" s="82">
        <f t="shared" si="23"/>
        <v>57.217444970171435</v>
      </c>
      <c r="R111" s="82">
        <f t="shared" si="24"/>
        <v>0.94184562117539339</v>
      </c>
      <c r="S111" s="82">
        <f t="shared" si="25"/>
        <v>5.9433177551635641</v>
      </c>
      <c r="T111" s="83" t="str">
        <f t="shared" si="26"/>
        <v>Not OK</v>
      </c>
    </row>
    <row r="112" spans="1:20" x14ac:dyDescent="0.2">
      <c r="A112" s="73">
        <v>43770</v>
      </c>
      <c r="B112" s="74">
        <v>88.89</v>
      </c>
      <c r="C112" s="75">
        <v>70</v>
      </c>
      <c r="D112" s="76">
        <f t="shared" si="17"/>
        <v>1.8382759438996092</v>
      </c>
      <c r="E112" s="75">
        <v>0</v>
      </c>
      <c r="F112" s="76">
        <f t="shared" si="15"/>
        <v>0</v>
      </c>
      <c r="G112" s="75">
        <v>0</v>
      </c>
      <c r="H112" s="76">
        <f t="shared" si="18"/>
        <v>0</v>
      </c>
      <c r="I112" s="77">
        <v>0</v>
      </c>
      <c r="J112" s="78">
        <v>4.3433639922943073</v>
      </c>
      <c r="K112" s="76">
        <f t="shared" si="19"/>
        <v>260.60183953765841</v>
      </c>
      <c r="L112" s="79">
        <f t="shared" si="20"/>
        <v>0.16287614971103651</v>
      </c>
      <c r="M112" s="79">
        <v>0.28000000000000003</v>
      </c>
      <c r="N112" s="79">
        <v>0.56000000000000005</v>
      </c>
      <c r="O112" s="80" t="str">
        <f t="shared" si="21"/>
        <v>OK</v>
      </c>
      <c r="P112" s="81">
        <f t="shared" si="22"/>
        <v>53.89</v>
      </c>
      <c r="Q112" s="82">
        <f t="shared" si="23"/>
        <v>57.217444970171435</v>
      </c>
      <c r="R112" s="82">
        <f t="shared" si="24"/>
        <v>0.94184562117539339</v>
      </c>
      <c r="S112" s="82">
        <f t="shared" si="25"/>
        <v>5.9565569719606133</v>
      </c>
      <c r="T112" s="83" t="str">
        <f t="shared" si="26"/>
        <v>Not OK</v>
      </c>
    </row>
    <row r="113" spans="1:20" x14ac:dyDescent="0.2">
      <c r="A113" s="73">
        <v>43771</v>
      </c>
      <c r="B113" s="74">
        <v>88.89</v>
      </c>
      <c r="C113" s="75">
        <v>69</v>
      </c>
      <c r="D113" s="76">
        <f t="shared" si="17"/>
        <v>1.7733249757170659</v>
      </c>
      <c r="E113" s="75">
        <v>0</v>
      </c>
      <c r="F113" s="76">
        <f t="shared" si="15"/>
        <v>0</v>
      </c>
      <c r="G113" s="75">
        <v>0</v>
      </c>
      <c r="H113" s="76">
        <f t="shared" si="18"/>
        <v>0</v>
      </c>
      <c r="I113" s="77">
        <v>0</v>
      </c>
      <c r="J113" s="78">
        <v>4.3433639922943073</v>
      </c>
      <c r="K113" s="76">
        <f t="shared" si="19"/>
        <v>260.60183953765841</v>
      </c>
      <c r="L113" s="79">
        <f t="shared" si="20"/>
        <v>0.16287614971103651</v>
      </c>
      <c r="M113" s="79">
        <v>0.28000000000000003</v>
      </c>
      <c r="N113" s="79">
        <v>0.56000000000000005</v>
      </c>
      <c r="O113" s="80" t="str">
        <f t="shared" si="21"/>
        <v>OK</v>
      </c>
      <c r="P113" s="81">
        <f t="shared" si="22"/>
        <v>53.89</v>
      </c>
      <c r="Q113" s="82">
        <f t="shared" si="23"/>
        <v>57.217444970171435</v>
      </c>
      <c r="R113" s="82">
        <f t="shared" si="24"/>
        <v>0.94184562117539339</v>
      </c>
      <c r="S113" s="82">
        <f t="shared" si="25"/>
        <v>5.9565569719606133</v>
      </c>
      <c r="T113" s="83" t="str">
        <f t="shared" si="26"/>
        <v>Not OK</v>
      </c>
    </row>
    <row r="114" spans="1:20" x14ac:dyDescent="0.2">
      <c r="A114" s="73">
        <v>43765</v>
      </c>
      <c r="B114" s="74">
        <v>88.87</v>
      </c>
      <c r="C114" s="75">
        <v>70</v>
      </c>
      <c r="D114" s="76">
        <f t="shared" si="17"/>
        <v>1.8382759438996092</v>
      </c>
      <c r="E114" s="75">
        <v>0</v>
      </c>
      <c r="F114" s="76">
        <f t="shared" si="15"/>
        <v>0</v>
      </c>
      <c r="G114" s="75">
        <v>0</v>
      </c>
      <c r="H114" s="76">
        <f t="shared" si="18"/>
        <v>0</v>
      </c>
      <c r="I114" s="77">
        <v>0</v>
      </c>
      <c r="J114" s="78">
        <v>4.26898762331267</v>
      </c>
      <c r="K114" s="76">
        <f t="shared" si="19"/>
        <v>256.13925739876021</v>
      </c>
      <c r="L114" s="79">
        <f t="shared" si="20"/>
        <v>0.16008703587422513</v>
      </c>
      <c r="M114" s="79">
        <v>0.28000000000000003</v>
      </c>
      <c r="N114" s="79">
        <v>0.56000000000000005</v>
      </c>
      <c r="O114" s="80" t="str">
        <f t="shared" si="21"/>
        <v>OK</v>
      </c>
      <c r="P114" s="81">
        <f t="shared" si="22"/>
        <v>53.870000000000005</v>
      </c>
      <c r="Q114" s="82">
        <f t="shared" si="23"/>
        <v>57.203199106608054</v>
      </c>
      <c r="R114" s="82">
        <f t="shared" si="24"/>
        <v>0.94173054726544125</v>
      </c>
      <c r="S114" s="82">
        <f t="shared" si="25"/>
        <v>5.8552714542356616</v>
      </c>
      <c r="T114" s="83" t="str">
        <f t="shared" si="26"/>
        <v>Not OK</v>
      </c>
    </row>
    <row r="115" spans="1:20" x14ac:dyDescent="0.2">
      <c r="A115" s="73">
        <v>43766</v>
      </c>
      <c r="B115" s="74">
        <v>88.87</v>
      </c>
      <c r="C115" s="75">
        <v>70</v>
      </c>
      <c r="D115" s="76">
        <f t="shared" si="17"/>
        <v>1.8382759438996092</v>
      </c>
      <c r="E115" s="75">
        <v>0</v>
      </c>
      <c r="F115" s="76">
        <f t="shared" si="15"/>
        <v>0</v>
      </c>
      <c r="G115" s="75">
        <v>0</v>
      </c>
      <c r="H115" s="76">
        <f t="shared" si="18"/>
        <v>0</v>
      </c>
      <c r="I115" s="77">
        <v>0</v>
      </c>
      <c r="J115" s="78">
        <v>4.26898762331267</v>
      </c>
      <c r="K115" s="76">
        <f t="shared" si="19"/>
        <v>256.13925739876021</v>
      </c>
      <c r="L115" s="79">
        <f t="shared" si="20"/>
        <v>0.16008703587422513</v>
      </c>
      <c r="M115" s="79">
        <v>0.28000000000000003</v>
      </c>
      <c r="N115" s="79">
        <v>0.56000000000000005</v>
      </c>
      <c r="O115" s="80" t="str">
        <f t="shared" si="21"/>
        <v>OK</v>
      </c>
      <c r="P115" s="81">
        <f t="shared" si="22"/>
        <v>53.870000000000005</v>
      </c>
      <c r="Q115" s="82">
        <f t="shared" si="23"/>
        <v>57.203199106608054</v>
      </c>
      <c r="R115" s="82">
        <f t="shared" si="24"/>
        <v>0.94173054726544125</v>
      </c>
      <c r="S115" s="82">
        <f t="shared" si="25"/>
        <v>5.8552714542356616</v>
      </c>
      <c r="T115" s="83" t="str">
        <f t="shared" si="26"/>
        <v>Not OK</v>
      </c>
    </row>
    <row r="116" spans="1:20" x14ac:dyDescent="0.2">
      <c r="A116" s="73">
        <v>43767</v>
      </c>
      <c r="B116" s="74">
        <v>88.87</v>
      </c>
      <c r="C116" s="75">
        <v>70</v>
      </c>
      <c r="D116" s="76">
        <f t="shared" si="17"/>
        <v>1.8382759438996092</v>
      </c>
      <c r="E116" s="75">
        <v>0</v>
      </c>
      <c r="F116" s="76">
        <f t="shared" si="15"/>
        <v>0</v>
      </c>
      <c r="G116" s="75">
        <v>0</v>
      </c>
      <c r="H116" s="76">
        <f t="shared" si="18"/>
        <v>0</v>
      </c>
      <c r="I116" s="77">
        <v>0</v>
      </c>
      <c r="J116" s="78">
        <v>4.3337103051402739</v>
      </c>
      <c r="K116" s="76">
        <f t="shared" si="19"/>
        <v>260.02261830841644</v>
      </c>
      <c r="L116" s="79">
        <f t="shared" si="20"/>
        <v>0.16251413644276028</v>
      </c>
      <c r="M116" s="79">
        <v>0.28000000000000003</v>
      </c>
      <c r="N116" s="79">
        <v>0.56000000000000005</v>
      </c>
      <c r="O116" s="80" t="str">
        <f t="shared" si="21"/>
        <v>OK</v>
      </c>
      <c r="P116" s="81">
        <f t="shared" si="22"/>
        <v>53.870000000000005</v>
      </c>
      <c r="Q116" s="82">
        <f t="shared" si="23"/>
        <v>57.203199106608054</v>
      </c>
      <c r="R116" s="82">
        <f t="shared" si="24"/>
        <v>0.94173054726544125</v>
      </c>
      <c r="S116" s="82">
        <f t="shared" si="25"/>
        <v>5.9440439934853009</v>
      </c>
      <c r="T116" s="83" t="str">
        <f t="shared" si="26"/>
        <v>Not OK</v>
      </c>
    </row>
    <row r="117" spans="1:20" x14ac:dyDescent="0.2">
      <c r="A117" s="73">
        <v>43764</v>
      </c>
      <c r="B117" s="74">
        <v>88.85</v>
      </c>
      <c r="C117" s="75">
        <v>70</v>
      </c>
      <c r="D117" s="76">
        <f t="shared" si="17"/>
        <v>1.8382759438996092</v>
      </c>
      <c r="E117" s="75">
        <v>0</v>
      </c>
      <c r="F117" s="76">
        <f t="shared" si="15"/>
        <v>0</v>
      </c>
      <c r="G117" s="75">
        <v>0</v>
      </c>
      <c r="H117" s="76">
        <f t="shared" si="18"/>
        <v>0</v>
      </c>
      <c r="I117" s="77">
        <v>0</v>
      </c>
      <c r="J117" s="78">
        <v>4.26</v>
      </c>
      <c r="K117" s="76">
        <f t="shared" si="19"/>
        <v>255.6</v>
      </c>
      <c r="L117" s="79">
        <f t="shared" si="20"/>
        <v>0.15975</v>
      </c>
      <c r="M117" s="79">
        <v>0.28000000000000003</v>
      </c>
      <c r="N117" s="79">
        <v>0.56000000000000005</v>
      </c>
      <c r="O117" s="80" t="str">
        <f t="shared" si="21"/>
        <v>OK</v>
      </c>
      <c r="P117" s="81">
        <f t="shared" si="22"/>
        <v>53.849999999999994</v>
      </c>
      <c r="Q117" s="82">
        <f t="shared" si="23"/>
        <v>57.188959947704063</v>
      </c>
      <c r="R117" s="82">
        <f t="shared" si="24"/>
        <v>0.94161530563316154</v>
      </c>
      <c r="S117" s="82">
        <f t="shared" si="25"/>
        <v>5.8436592830219007</v>
      </c>
      <c r="T117" s="83" t="str">
        <f t="shared" si="26"/>
        <v>Not OK</v>
      </c>
    </row>
    <row r="118" spans="1:20" x14ac:dyDescent="0.2">
      <c r="A118" s="73">
        <v>43763</v>
      </c>
      <c r="B118" s="84">
        <v>88.83</v>
      </c>
      <c r="C118" s="75">
        <v>70</v>
      </c>
      <c r="D118" s="76">
        <f t="shared" si="17"/>
        <v>1.8382759438996092</v>
      </c>
      <c r="E118" s="75">
        <v>0</v>
      </c>
      <c r="F118" s="76">
        <f t="shared" si="15"/>
        <v>0</v>
      </c>
      <c r="G118" s="75">
        <v>0</v>
      </c>
      <c r="H118" s="76">
        <f t="shared" si="18"/>
        <v>0</v>
      </c>
      <c r="I118" s="77">
        <v>0</v>
      </c>
      <c r="J118" s="78">
        <v>4.2570228025328571</v>
      </c>
      <c r="K118" s="76">
        <f t="shared" si="19"/>
        <v>255.42136815197142</v>
      </c>
      <c r="L118" s="79">
        <f t="shared" si="20"/>
        <v>0.15963835509498214</v>
      </c>
      <c r="M118" s="79">
        <v>0.28000000000000003</v>
      </c>
      <c r="N118" s="79">
        <v>0.56000000000000005</v>
      </c>
      <c r="O118" s="80" t="str">
        <f t="shared" si="21"/>
        <v>OK</v>
      </c>
      <c r="P118" s="81">
        <f t="shared" si="22"/>
        <v>53.83</v>
      </c>
      <c r="Q118" s="82">
        <f t="shared" si="23"/>
        <v>57.174727498468798</v>
      </c>
      <c r="R118" s="82">
        <f t="shared" si="24"/>
        <v>0.94149989611129536</v>
      </c>
      <c r="S118" s="82">
        <f t="shared" si="25"/>
        <v>5.840291127426136</v>
      </c>
      <c r="T118" s="83" t="str">
        <f t="shared" si="26"/>
        <v>Not OK</v>
      </c>
    </row>
    <row r="119" spans="1:20" x14ac:dyDescent="0.2">
      <c r="A119" s="73">
        <v>43762</v>
      </c>
      <c r="B119" s="74">
        <v>88.79</v>
      </c>
      <c r="C119" s="75">
        <v>73</v>
      </c>
      <c r="D119" s="76">
        <f t="shared" si="17"/>
        <v>2.0416098587924632</v>
      </c>
      <c r="E119" s="75">
        <v>0</v>
      </c>
      <c r="F119" s="76">
        <f t="shared" si="15"/>
        <v>0</v>
      </c>
      <c r="G119" s="75">
        <v>0</v>
      </c>
      <c r="H119" s="76">
        <f t="shared" si="18"/>
        <v>0</v>
      </c>
      <c r="I119" s="77">
        <v>0</v>
      </c>
      <c r="J119" s="78">
        <v>4.2570228025328571</v>
      </c>
      <c r="K119" s="76">
        <f t="shared" si="19"/>
        <v>255.42136815197142</v>
      </c>
      <c r="L119" s="79">
        <f t="shared" si="20"/>
        <v>0.15963835509498214</v>
      </c>
      <c r="M119" s="79">
        <v>0.28000000000000003</v>
      </c>
      <c r="N119" s="79">
        <v>0.56000000000000005</v>
      </c>
      <c r="O119" s="80" t="str">
        <f t="shared" si="21"/>
        <v>OK</v>
      </c>
      <c r="P119" s="81">
        <f t="shared" si="22"/>
        <v>53.790000000000006</v>
      </c>
      <c r="Q119" s="82">
        <f t="shared" si="23"/>
        <v>57.146282749054784</v>
      </c>
      <c r="R119" s="82">
        <f t="shared" si="24"/>
        <v>0.94126857272951336</v>
      </c>
      <c r="S119" s="82">
        <f t="shared" si="25"/>
        <v>5.8417264201080847</v>
      </c>
      <c r="T119" s="83" t="str">
        <f t="shared" si="26"/>
        <v>Not OK</v>
      </c>
    </row>
    <row r="120" spans="1:20" x14ac:dyDescent="0.2">
      <c r="A120" s="73">
        <v>43760</v>
      </c>
      <c r="B120" s="74">
        <v>88.77</v>
      </c>
      <c r="C120" s="75">
        <v>70</v>
      </c>
      <c r="D120" s="76">
        <f t="shared" si="17"/>
        <v>1.8382759438996092</v>
      </c>
      <c r="E120" s="75">
        <v>0</v>
      </c>
      <c r="F120" s="76">
        <f t="shared" si="15"/>
        <v>0</v>
      </c>
      <c r="G120" s="75">
        <v>0</v>
      </c>
      <c r="H120" s="76">
        <f t="shared" si="18"/>
        <v>0</v>
      </c>
      <c r="I120" s="77">
        <v>0</v>
      </c>
      <c r="J120" s="78">
        <v>4.1754919244441746</v>
      </c>
      <c r="K120" s="76">
        <f t="shared" si="19"/>
        <v>250.52951546665048</v>
      </c>
      <c r="L120" s="79">
        <f t="shared" si="20"/>
        <v>0.15658094716665655</v>
      </c>
      <c r="M120" s="79">
        <v>0.28000000000000003</v>
      </c>
      <c r="N120" s="79">
        <v>0.56000000000000005</v>
      </c>
      <c r="O120" s="80" t="str">
        <f t="shared" si="21"/>
        <v>OK</v>
      </c>
      <c r="P120" s="81">
        <f t="shared" si="22"/>
        <v>53.769999999999996</v>
      </c>
      <c r="Q120" s="82">
        <f t="shared" si="23"/>
        <v>57.132070458907783</v>
      </c>
      <c r="R120" s="82">
        <f t="shared" si="24"/>
        <v>0.94115265853482488</v>
      </c>
      <c r="S120" s="82">
        <f t="shared" si="25"/>
        <v>5.7305508567462926</v>
      </c>
      <c r="T120" s="83" t="str">
        <f t="shared" si="26"/>
        <v>Not OK</v>
      </c>
    </row>
    <row r="121" spans="1:20" x14ac:dyDescent="0.2">
      <c r="A121" s="73">
        <v>43761</v>
      </c>
      <c r="B121" s="74">
        <v>88.77</v>
      </c>
      <c r="C121" s="75">
        <v>70</v>
      </c>
      <c r="D121" s="76">
        <f t="shared" si="17"/>
        <v>1.8382759438996092</v>
      </c>
      <c r="E121" s="75">
        <v>0</v>
      </c>
      <c r="F121" s="76">
        <f t="shared" si="15"/>
        <v>0</v>
      </c>
      <c r="G121" s="75">
        <v>0</v>
      </c>
      <c r="H121" s="76">
        <f t="shared" si="18"/>
        <v>0</v>
      </c>
      <c r="I121" s="77">
        <v>0</v>
      </c>
      <c r="J121" s="78">
        <v>4.1890868661276848</v>
      </c>
      <c r="K121" s="76">
        <f t="shared" si="19"/>
        <v>251.3452119676611</v>
      </c>
      <c r="L121" s="79">
        <f t="shared" si="20"/>
        <v>0.15709075747978818</v>
      </c>
      <c r="M121" s="79">
        <v>0.28000000000000003</v>
      </c>
      <c r="N121" s="79">
        <v>0.56000000000000005</v>
      </c>
      <c r="O121" s="80" t="str">
        <f t="shared" si="21"/>
        <v>OK</v>
      </c>
      <c r="P121" s="81">
        <f t="shared" si="22"/>
        <v>53.769999999999996</v>
      </c>
      <c r="Q121" s="82">
        <f t="shared" si="23"/>
        <v>57.132070458907783</v>
      </c>
      <c r="R121" s="82">
        <f t="shared" si="24"/>
        <v>0.94115265853482488</v>
      </c>
      <c r="S121" s="82">
        <f t="shared" si="25"/>
        <v>5.7492088989893571</v>
      </c>
      <c r="T121" s="83" t="str">
        <f t="shared" si="26"/>
        <v>Not OK</v>
      </c>
    </row>
    <row r="122" spans="1:20" x14ac:dyDescent="0.2">
      <c r="A122" s="73">
        <v>43759</v>
      </c>
      <c r="B122" s="74">
        <v>88.76</v>
      </c>
      <c r="C122" s="75">
        <v>70</v>
      </c>
      <c r="D122" s="76">
        <f t="shared" si="17"/>
        <v>1.8382759438996092</v>
      </c>
      <c r="E122" s="75">
        <v>0</v>
      </c>
      <c r="F122" s="76">
        <f t="shared" si="15"/>
        <v>0</v>
      </c>
      <c r="G122" s="75">
        <v>0</v>
      </c>
      <c r="H122" s="76">
        <f t="shared" si="18"/>
        <v>0</v>
      </c>
      <c r="I122" s="77">
        <v>0</v>
      </c>
      <c r="J122" s="78">
        <v>4.1627207163600106</v>
      </c>
      <c r="K122" s="76">
        <f t="shared" si="19"/>
        <v>249.76324298160063</v>
      </c>
      <c r="L122" s="79">
        <f t="shared" si="20"/>
        <v>0.15610202686350039</v>
      </c>
      <c r="M122" s="79">
        <v>0.28000000000000003</v>
      </c>
      <c r="N122" s="79">
        <v>0.56000000000000005</v>
      </c>
      <c r="O122" s="80" t="str">
        <f t="shared" si="21"/>
        <v>OK</v>
      </c>
      <c r="P122" s="81">
        <f t="shared" si="22"/>
        <v>53.760000000000005</v>
      </c>
      <c r="Q122" s="82">
        <f t="shared" si="23"/>
        <v>57.124966837170035</v>
      </c>
      <c r="R122" s="82">
        <f t="shared" si="24"/>
        <v>0.94109463823827522</v>
      </c>
      <c r="S122" s="82">
        <f t="shared" si="25"/>
        <v>5.7133755462438049</v>
      </c>
      <c r="T122" s="83" t="str">
        <f t="shared" si="26"/>
        <v>Not OK</v>
      </c>
    </row>
    <row r="123" spans="1:20" x14ac:dyDescent="0.2">
      <c r="A123" s="73">
        <v>43755</v>
      </c>
      <c r="B123" s="74">
        <v>88.75</v>
      </c>
      <c r="C123" s="75">
        <v>73</v>
      </c>
      <c r="D123" s="76">
        <f t="shared" si="17"/>
        <v>2.0416098587924632</v>
      </c>
      <c r="E123" s="75">
        <v>0</v>
      </c>
      <c r="F123" s="76">
        <f t="shared" si="15"/>
        <v>0</v>
      </c>
      <c r="G123" s="75">
        <v>0</v>
      </c>
      <c r="H123" s="76">
        <f t="shared" si="18"/>
        <v>0</v>
      </c>
      <c r="I123" s="77">
        <v>0</v>
      </c>
      <c r="J123" s="78">
        <v>4.0708725405681268</v>
      </c>
      <c r="K123" s="76">
        <f t="shared" si="19"/>
        <v>244.25235243408761</v>
      </c>
      <c r="L123" s="79">
        <f t="shared" si="20"/>
        <v>0.15265772027130475</v>
      </c>
      <c r="M123" s="79">
        <v>0.28000000000000003</v>
      </c>
      <c r="N123" s="79">
        <v>0.56000000000000005</v>
      </c>
      <c r="O123" s="80" t="str">
        <f t="shared" si="21"/>
        <v>OK</v>
      </c>
      <c r="P123" s="81">
        <f t="shared" si="22"/>
        <v>53.75</v>
      </c>
      <c r="Q123" s="82">
        <f t="shared" si="23"/>
        <v>57.117864898493011</v>
      </c>
      <c r="R123" s="82">
        <f t="shared" si="24"/>
        <v>0.9410365757810063</v>
      </c>
      <c r="S123" s="82">
        <f t="shared" si="25"/>
        <v>5.587657752501185</v>
      </c>
      <c r="T123" s="83" t="str">
        <f t="shared" si="26"/>
        <v>Not OK</v>
      </c>
    </row>
    <row r="124" spans="1:20" x14ac:dyDescent="0.2">
      <c r="A124" s="73">
        <v>43756</v>
      </c>
      <c r="B124" s="74">
        <v>88.75</v>
      </c>
      <c r="C124" s="75">
        <v>70</v>
      </c>
      <c r="D124" s="76">
        <f t="shared" si="17"/>
        <v>1.8382759438996092</v>
      </c>
      <c r="E124" s="75">
        <v>0</v>
      </c>
      <c r="F124" s="76">
        <f t="shared" si="15"/>
        <v>0</v>
      </c>
      <c r="G124" s="75">
        <v>0</v>
      </c>
      <c r="H124" s="76">
        <f t="shared" si="18"/>
        <v>0</v>
      </c>
      <c r="I124" s="77">
        <v>0</v>
      </c>
      <c r="J124" s="78">
        <v>4.0708725405681268</v>
      </c>
      <c r="K124" s="76">
        <f t="shared" si="19"/>
        <v>244.25235243408761</v>
      </c>
      <c r="L124" s="79">
        <f t="shared" si="20"/>
        <v>0.15265772027130475</v>
      </c>
      <c r="M124" s="79">
        <v>0.28000000000000003</v>
      </c>
      <c r="N124" s="79">
        <v>0.56000000000000005</v>
      </c>
      <c r="O124" s="80" t="str">
        <f t="shared" si="21"/>
        <v>OK</v>
      </c>
      <c r="P124" s="81">
        <f t="shared" si="22"/>
        <v>53.75</v>
      </c>
      <c r="Q124" s="82">
        <f t="shared" si="23"/>
        <v>57.117864898493011</v>
      </c>
      <c r="R124" s="82">
        <f t="shared" si="24"/>
        <v>0.9410365757810063</v>
      </c>
      <c r="S124" s="82">
        <f t="shared" si="25"/>
        <v>5.587657752501185</v>
      </c>
      <c r="T124" s="83" t="str">
        <f t="shared" si="26"/>
        <v>Not OK</v>
      </c>
    </row>
    <row r="125" spans="1:20" x14ac:dyDescent="0.2">
      <c r="A125" s="73">
        <v>43757</v>
      </c>
      <c r="B125" s="74">
        <v>88.75</v>
      </c>
      <c r="C125" s="75">
        <v>70</v>
      </c>
      <c r="D125" s="76">
        <f t="shared" si="17"/>
        <v>1.8382759438996092</v>
      </c>
      <c r="E125" s="75">
        <v>0</v>
      </c>
      <c r="F125" s="76">
        <f t="shared" si="15"/>
        <v>0</v>
      </c>
      <c r="G125" s="75">
        <v>0</v>
      </c>
      <c r="H125" s="76">
        <f t="shared" si="18"/>
        <v>0</v>
      </c>
      <c r="I125" s="77">
        <v>0</v>
      </c>
      <c r="J125" s="78">
        <v>4.16</v>
      </c>
      <c r="K125" s="76">
        <f t="shared" si="19"/>
        <v>249.60000000000002</v>
      </c>
      <c r="L125" s="79">
        <f t="shared" si="20"/>
        <v>0.15600000000000003</v>
      </c>
      <c r="M125" s="79">
        <v>0.28000000000000003</v>
      </c>
      <c r="N125" s="79">
        <v>0.56000000000000005</v>
      </c>
      <c r="O125" s="80" t="str">
        <f t="shared" si="21"/>
        <v>OK</v>
      </c>
      <c r="P125" s="81">
        <f t="shared" si="22"/>
        <v>53.75</v>
      </c>
      <c r="Q125" s="82">
        <f t="shared" si="23"/>
        <v>57.117864898493011</v>
      </c>
      <c r="R125" s="82">
        <f t="shared" si="24"/>
        <v>0.9410365757810063</v>
      </c>
      <c r="S125" s="82">
        <f t="shared" si="25"/>
        <v>5.7099936239126103</v>
      </c>
      <c r="T125" s="83" t="str">
        <f t="shared" si="26"/>
        <v>Not OK</v>
      </c>
    </row>
    <row r="126" spans="1:20" x14ac:dyDescent="0.2">
      <c r="A126" s="73">
        <v>43758</v>
      </c>
      <c r="B126" s="74">
        <v>88.75</v>
      </c>
      <c r="C126" s="75">
        <v>70</v>
      </c>
      <c r="D126" s="76">
        <f t="shared" si="17"/>
        <v>1.8382759438996092</v>
      </c>
      <c r="E126" s="75">
        <v>0</v>
      </c>
      <c r="F126" s="76">
        <f t="shared" si="15"/>
        <v>0</v>
      </c>
      <c r="G126" s="75">
        <v>0</v>
      </c>
      <c r="H126" s="76">
        <f t="shared" si="18"/>
        <v>0</v>
      </c>
      <c r="I126" s="77">
        <v>0</v>
      </c>
      <c r="J126" s="78">
        <v>4.16</v>
      </c>
      <c r="K126" s="76">
        <f t="shared" si="19"/>
        <v>249.60000000000002</v>
      </c>
      <c r="L126" s="79">
        <f t="shared" si="20"/>
        <v>0.15600000000000003</v>
      </c>
      <c r="M126" s="79">
        <v>0.28000000000000003</v>
      </c>
      <c r="N126" s="79">
        <v>0.56000000000000005</v>
      </c>
      <c r="O126" s="80" t="str">
        <f t="shared" si="21"/>
        <v>OK</v>
      </c>
      <c r="P126" s="81">
        <f t="shared" si="22"/>
        <v>53.75</v>
      </c>
      <c r="Q126" s="82">
        <f t="shared" si="23"/>
        <v>57.117864898493011</v>
      </c>
      <c r="R126" s="82">
        <f t="shared" si="24"/>
        <v>0.9410365757810063</v>
      </c>
      <c r="S126" s="82">
        <f t="shared" si="25"/>
        <v>5.7099936239126103</v>
      </c>
      <c r="T126" s="83" t="str">
        <f t="shared" si="26"/>
        <v>Not OK</v>
      </c>
    </row>
    <row r="127" spans="1:20" x14ac:dyDescent="0.2">
      <c r="A127" s="73">
        <v>43751</v>
      </c>
      <c r="B127" s="74">
        <v>88.73</v>
      </c>
      <c r="C127" s="75">
        <v>73</v>
      </c>
      <c r="D127" s="76">
        <f t="shared" si="17"/>
        <v>2.0416098587924632</v>
      </c>
      <c r="E127" s="75">
        <v>0</v>
      </c>
      <c r="F127" s="76">
        <f t="shared" si="15"/>
        <v>0</v>
      </c>
      <c r="G127" s="75">
        <v>0</v>
      </c>
      <c r="H127" s="76">
        <f t="shared" si="18"/>
        <v>0</v>
      </c>
      <c r="I127" s="77">
        <v>0</v>
      </c>
      <c r="J127" s="78">
        <v>4.0581013324839619</v>
      </c>
      <c r="K127" s="76">
        <f t="shared" si="19"/>
        <v>243.4860799490377</v>
      </c>
      <c r="L127" s="79">
        <f t="shared" si="20"/>
        <v>0.15217879996814856</v>
      </c>
      <c r="M127" s="79">
        <v>0.28000000000000003</v>
      </c>
      <c r="N127" s="79">
        <v>0.56000000000000005</v>
      </c>
      <c r="O127" s="80" t="str">
        <f t="shared" si="21"/>
        <v>OK</v>
      </c>
      <c r="P127" s="81">
        <f t="shared" si="22"/>
        <v>53.730000000000004</v>
      </c>
      <c r="Q127" s="82">
        <f t="shared" si="23"/>
        <v>57.103666072832873</v>
      </c>
      <c r="R127" s="82">
        <f t="shared" si="24"/>
        <v>0.94092032430054617</v>
      </c>
      <c r="S127" s="82">
        <f t="shared" si="25"/>
        <v>5.5708162548857327</v>
      </c>
      <c r="T127" s="83" t="str">
        <f t="shared" si="26"/>
        <v>Not OK</v>
      </c>
    </row>
    <row r="128" spans="1:20" x14ac:dyDescent="0.2">
      <c r="A128" s="73">
        <v>43752</v>
      </c>
      <c r="B128" s="74">
        <v>88.73</v>
      </c>
      <c r="C128" s="75">
        <v>73</v>
      </c>
      <c r="D128" s="76">
        <f t="shared" si="17"/>
        <v>2.0416098587924632</v>
      </c>
      <c r="E128" s="75">
        <v>0</v>
      </c>
      <c r="F128" s="76">
        <f t="shared" si="15"/>
        <v>0</v>
      </c>
      <c r="G128" s="75">
        <v>0</v>
      </c>
      <c r="H128" s="76">
        <f t="shared" si="18"/>
        <v>0</v>
      </c>
      <c r="I128" s="77">
        <v>0</v>
      </c>
      <c r="J128" s="78">
        <v>4.0581013324839619</v>
      </c>
      <c r="K128" s="76">
        <f t="shared" si="19"/>
        <v>243.4860799490377</v>
      </c>
      <c r="L128" s="79">
        <f t="shared" si="20"/>
        <v>0.15217879996814856</v>
      </c>
      <c r="M128" s="79">
        <v>0.28000000000000003</v>
      </c>
      <c r="N128" s="79">
        <v>0.56000000000000005</v>
      </c>
      <c r="O128" s="80" t="str">
        <f t="shared" si="21"/>
        <v>OK</v>
      </c>
      <c r="P128" s="81">
        <f t="shared" si="22"/>
        <v>53.730000000000004</v>
      </c>
      <c r="Q128" s="82">
        <f t="shared" si="23"/>
        <v>57.103666072832873</v>
      </c>
      <c r="R128" s="82">
        <f t="shared" si="24"/>
        <v>0.94092032430054617</v>
      </c>
      <c r="S128" s="82">
        <f t="shared" si="25"/>
        <v>5.5708162548857327</v>
      </c>
      <c r="T128" s="83" t="str">
        <f t="shared" si="26"/>
        <v>Not OK</v>
      </c>
    </row>
    <row r="129" spans="1:20" x14ac:dyDescent="0.2">
      <c r="A129" s="73">
        <v>43753</v>
      </c>
      <c r="B129" s="74">
        <v>88.73</v>
      </c>
      <c r="C129" s="75">
        <v>73</v>
      </c>
      <c r="D129" s="76">
        <f t="shared" si="17"/>
        <v>2.0416098587924632</v>
      </c>
      <c r="E129" s="75">
        <v>0</v>
      </c>
      <c r="F129" s="76">
        <f t="shared" si="15"/>
        <v>0</v>
      </c>
      <c r="G129" s="75">
        <v>0</v>
      </c>
      <c r="H129" s="76">
        <f t="shared" si="18"/>
        <v>0</v>
      </c>
      <c r="I129" s="77">
        <v>0</v>
      </c>
      <c r="J129" s="78">
        <v>4.0581013324839619</v>
      </c>
      <c r="K129" s="76">
        <f t="shared" si="19"/>
        <v>243.4860799490377</v>
      </c>
      <c r="L129" s="79">
        <f t="shared" si="20"/>
        <v>0.15217879996814856</v>
      </c>
      <c r="M129" s="79">
        <v>0.28000000000000003</v>
      </c>
      <c r="N129" s="79">
        <v>0.56000000000000005</v>
      </c>
      <c r="O129" s="80" t="str">
        <f t="shared" si="21"/>
        <v>OK</v>
      </c>
      <c r="P129" s="81">
        <f t="shared" si="22"/>
        <v>53.730000000000004</v>
      </c>
      <c r="Q129" s="82">
        <f t="shared" si="23"/>
        <v>57.103666072832873</v>
      </c>
      <c r="R129" s="82">
        <f t="shared" si="24"/>
        <v>0.94092032430054617</v>
      </c>
      <c r="S129" s="82">
        <f t="shared" si="25"/>
        <v>5.5708162548857327</v>
      </c>
      <c r="T129" s="83" t="str">
        <f t="shared" si="26"/>
        <v>Not OK</v>
      </c>
    </row>
    <row r="130" spans="1:20" x14ac:dyDescent="0.2">
      <c r="A130" s="73">
        <v>43754</v>
      </c>
      <c r="B130" s="84">
        <v>88.73</v>
      </c>
      <c r="C130" s="75">
        <v>73</v>
      </c>
      <c r="D130" s="76">
        <f t="shared" si="17"/>
        <v>2.0416098587924632</v>
      </c>
      <c r="E130" s="75">
        <v>0</v>
      </c>
      <c r="F130" s="76">
        <f t="shared" si="15"/>
        <v>0</v>
      </c>
      <c r="G130" s="75">
        <v>0</v>
      </c>
      <c r="H130" s="76">
        <f t="shared" si="18"/>
        <v>0</v>
      </c>
      <c r="I130" s="77">
        <v>0</v>
      </c>
      <c r="J130" s="78">
        <v>4.0581013324839619</v>
      </c>
      <c r="K130" s="76">
        <f t="shared" si="19"/>
        <v>243.4860799490377</v>
      </c>
      <c r="L130" s="79">
        <f t="shared" si="20"/>
        <v>0.15217879996814856</v>
      </c>
      <c r="M130" s="79">
        <v>0.28000000000000003</v>
      </c>
      <c r="N130" s="79">
        <v>0.56000000000000005</v>
      </c>
      <c r="O130" s="80" t="str">
        <f t="shared" si="21"/>
        <v>OK</v>
      </c>
      <c r="P130" s="81">
        <f t="shared" si="22"/>
        <v>53.730000000000004</v>
      </c>
      <c r="Q130" s="82">
        <f t="shared" si="23"/>
        <v>57.103666072832873</v>
      </c>
      <c r="R130" s="82">
        <f t="shared" si="24"/>
        <v>0.94092032430054617</v>
      </c>
      <c r="S130" s="82">
        <f t="shared" si="25"/>
        <v>5.5708162548857327</v>
      </c>
      <c r="T130" s="83" t="str">
        <f t="shared" si="26"/>
        <v>Not OK</v>
      </c>
    </row>
    <row r="131" spans="1:20" x14ac:dyDescent="0.2">
      <c r="A131" s="73">
        <v>43749</v>
      </c>
      <c r="B131" s="74">
        <v>88.71</v>
      </c>
      <c r="C131" s="75">
        <v>75</v>
      </c>
      <c r="D131" s="76">
        <f t="shared" si="17"/>
        <v>2.1843325746953006</v>
      </c>
      <c r="E131" s="75">
        <v>0</v>
      </c>
      <c r="F131" s="76">
        <f t="shared" si="15"/>
        <v>0</v>
      </c>
      <c r="G131" s="75">
        <v>0</v>
      </c>
      <c r="H131" s="76">
        <f t="shared" si="18"/>
        <v>0</v>
      </c>
      <c r="I131" s="77">
        <v>0</v>
      </c>
      <c r="J131" s="78">
        <v>4.0581013324839619</v>
      </c>
      <c r="K131" s="76">
        <f t="shared" si="19"/>
        <v>243.4860799490377</v>
      </c>
      <c r="L131" s="79">
        <f t="shared" si="20"/>
        <v>0.15217879996814856</v>
      </c>
      <c r="M131" s="79">
        <v>0.28000000000000003</v>
      </c>
      <c r="N131" s="79">
        <v>0.56000000000000005</v>
      </c>
      <c r="O131" s="80" t="str">
        <f t="shared" si="21"/>
        <v>OK</v>
      </c>
      <c r="P131" s="81">
        <f t="shared" si="22"/>
        <v>53.709999999999994</v>
      </c>
      <c r="Q131" s="82">
        <f t="shared" si="23"/>
        <v>57.089473986952406</v>
      </c>
      <c r="R131" s="82">
        <f t="shared" si="24"/>
        <v>0.94080390392588342</v>
      </c>
      <c r="S131" s="82">
        <f t="shared" si="25"/>
        <v>5.5715056190697725</v>
      </c>
      <c r="T131" s="83" t="str">
        <f t="shared" si="26"/>
        <v>Not OK</v>
      </c>
    </row>
    <row r="132" spans="1:20" x14ac:dyDescent="0.2">
      <c r="A132" s="73">
        <v>43750</v>
      </c>
      <c r="B132" s="74">
        <v>88.71</v>
      </c>
      <c r="C132" s="75">
        <v>73</v>
      </c>
      <c r="D132" s="76">
        <f t="shared" si="17"/>
        <v>2.0416098587924632</v>
      </c>
      <c r="E132" s="75">
        <v>0</v>
      </c>
      <c r="F132" s="76">
        <f t="shared" ref="F132:F195" si="27">4.484*(E132/100)^(5/2)</f>
        <v>0</v>
      </c>
      <c r="G132" s="75">
        <v>0</v>
      </c>
      <c r="H132" s="76">
        <f t="shared" si="18"/>
        <v>0</v>
      </c>
      <c r="I132" s="77">
        <v>0</v>
      </c>
      <c r="J132" s="78">
        <v>4.0581013324839619</v>
      </c>
      <c r="K132" s="76">
        <f t="shared" si="19"/>
        <v>243.4860799490377</v>
      </c>
      <c r="L132" s="79">
        <f t="shared" si="20"/>
        <v>0.15217879996814856</v>
      </c>
      <c r="M132" s="79">
        <v>0.28000000000000003</v>
      </c>
      <c r="N132" s="79">
        <v>0.56000000000000005</v>
      </c>
      <c r="O132" s="80" t="str">
        <f t="shared" si="21"/>
        <v>OK</v>
      </c>
      <c r="P132" s="81">
        <f t="shared" si="22"/>
        <v>53.709999999999994</v>
      </c>
      <c r="Q132" s="82">
        <f t="shared" si="23"/>
        <v>57.089473986952406</v>
      </c>
      <c r="R132" s="82">
        <f t="shared" si="24"/>
        <v>0.94080390392588342</v>
      </c>
      <c r="S132" s="82">
        <f t="shared" si="25"/>
        <v>5.5715056190697725</v>
      </c>
      <c r="T132" s="83" t="str">
        <f t="shared" si="26"/>
        <v>Not OK</v>
      </c>
    </row>
    <row r="133" spans="1:20" x14ac:dyDescent="0.2">
      <c r="A133" s="73">
        <v>43747</v>
      </c>
      <c r="B133" s="74">
        <v>88.69</v>
      </c>
      <c r="C133" s="75">
        <v>77</v>
      </c>
      <c r="D133" s="76">
        <f t="shared" si="17"/>
        <v>2.3328800911616994</v>
      </c>
      <c r="E133" s="75">
        <v>0</v>
      </c>
      <c r="F133" s="76">
        <f t="shared" si="27"/>
        <v>0</v>
      </c>
      <c r="G133" s="75">
        <v>0</v>
      </c>
      <c r="H133" s="76">
        <f t="shared" si="18"/>
        <v>0</v>
      </c>
      <c r="I133" s="77">
        <v>0</v>
      </c>
      <c r="J133" s="78">
        <v>4.0489618661276845</v>
      </c>
      <c r="K133" s="76">
        <f t="shared" si="19"/>
        <v>242.93771196766107</v>
      </c>
      <c r="L133" s="79">
        <f t="shared" si="20"/>
        <v>0.15183606997978816</v>
      </c>
      <c r="M133" s="79">
        <v>0.28000000000000003</v>
      </c>
      <c r="N133" s="79">
        <v>0.56000000000000005</v>
      </c>
      <c r="O133" s="80" t="str">
        <f t="shared" si="21"/>
        <v>OK</v>
      </c>
      <c r="P133" s="81">
        <f t="shared" si="22"/>
        <v>53.69</v>
      </c>
      <c r="Q133" s="82">
        <f t="shared" si="23"/>
        <v>57.075288645879276</v>
      </c>
      <c r="R133" s="82">
        <f t="shared" si="24"/>
        <v>0.94068731448940834</v>
      </c>
      <c r="S133" s="82">
        <f t="shared" si="25"/>
        <v>5.5596467153040781</v>
      </c>
      <c r="T133" s="83" t="str">
        <f t="shared" si="26"/>
        <v>Not OK</v>
      </c>
    </row>
    <row r="134" spans="1:20" x14ac:dyDescent="0.2">
      <c r="A134" s="73">
        <v>43748</v>
      </c>
      <c r="B134" s="74">
        <v>88.69</v>
      </c>
      <c r="C134" s="75">
        <v>75</v>
      </c>
      <c r="D134" s="76">
        <f t="shared" si="17"/>
        <v>2.1843325746953006</v>
      </c>
      <c r="E134" s="75">
        <v>0</v>
      </c>
      <c r="F134" s="76">
        <f t="shared" si="27"/>
        <v>0</v>
      </c>
      <c r="G134" s="75">
        <v>0</v>
      </c>
      <c r="H134" s="76">
        <f t="shared" si="18"/>
        <v>0</v>
      </c>
      <c r="I134" s="77">
        <v>0</v>
      </c>
      <c r="J134" s="78">
        <v>4.05</v>
      </c>
      <c r="K134" s="76">
        <f t="shared" si="19"/>
        <v>243</v>
      </c>
      <c r="L134" s="79">
        <f t="shared" si="20"/>
        <v>0.15187500000000001</v>
      </c>
      <c r="M134" s="79">
        <v>0.28000000000000003</v>
      </c>
      <c r="N134" s="79">
        <v>0.56000000000000005</v>
      </c>
      <c r="O134" s="80" t="str">
        <f t="shared" si="21"/>
        <v>OK</v>
      </c>
      <c r="P134" s="81">
        <f t="shared" si="22"/>
        <v>53.69</v>
      </c>
      <c r="Q134" s="82">
        <f t="shared" si="23"/>
        <v>57.075288645879276</v>
      </c>
      <c r="R134" s="82">
        <f t="shared" si="24"/>
        <v>0.94068731448940834</v>
      </c>
      <c r="S134" s="82">
        <f t="shared" si="25"/>
        <v>5.5610721813282327</v>
      </c>
      <c r="T134" s="83" t="str">
        <f t="shared" si="26"/>
        <v>Not OK</v>
      </c>
    </row>
    <row r="135" spans="1:20" x14ac:dyDescent="0.2">
      <c r="A135" s="73">
        <v>43746</v>
      </c>
      <c r="B135" s="74">
        <v>88.67</v>
      </c>
      <c r="C135" s="75">
        <v>77</v>
      </c>
      <c r="D135" s="76">
        <f t="shared" si="17"/>
        <v>2.3328800911616994</v>
      </c>
      <c r="E135" s="75">
        <v>0</v>
      </c>
      <c r="F135" s="76">
        <f t="shared" si="27"/>
        <v>0</v>
      </c>
      <c r="G135" s="75">
        <v>0</v>
      </c>
      <c r="H135" s="76">
        <f t="shared" si="18"/>
        <v>0</v>
      </c>
      <c r="I135" s="77">
        <v>0</v>
      </c>
      <c r="J135" s="78">
        <v>4.0489618661276845</v>
      </c>
      <c r="K135" s="76">
        <f t="shared" si="19"/>
        <v>242.93771196766107</v>
      </c>
      <c r="L135" s="79">
        <f t="shared" si="20"/>
        <v>0.15183606997978816</v>
      </c>
      <c r="M135" s="79">
        <v>0.28000000000000003</v>
      </c>
      <c r="N135" s="79">
        <v>0.56000000000000005</v>
      </c>
      <c r="O135" s="80" t="str">
        <f t="shared" si="21"/>
        <v>OK</v>
      </c>
      <c r="P135" s="81">
        <f t="shared" si="22"/>
        <v>53.67</v>
      </c>
      <c r="Q135" s="82">
        <f t="shared" si="23"/>
        <v>57.061110054643734</v>
      </c>
      <c r="R135" s="82">
        <f t="shared" si="24"/>
        <v>0.94057055582346216</v>
      </c>
      <c r="S135" s="82">
        <f t="shared" si="25"/>
        <v>5.5603368676053506</v>
      </c>
      <c r="T135" s="83" t="str">
        <f t="shared" si="26"/>
        <v>Not OK</v>
      </c>
    </row>
    <row r="136" spans="1:20" x14ac:dyDescent="0.2">
      <c r="A136" s="73">
        <v>43744</v>
      </c>
      <c r="B136" s="74">
        <v>88.65</v>
      </c>
      <c r="C136" s="75">
        <v>80</v>
      </c>
      <c r="D136" s="76">
        <f t="shared" si="17"/>
        <v>2.5667913756439189</v>
      </c>
      <c r="E136" s="75">
        <v>0</v>
      </c>
      <c r="F136" s="76">
        <f t="shared" si="27"/>
        <v>0</v>
      </c>
      <c r="G136" s="75">
        <v>0</v>
      </c>
      <c r="H136" s="76">
        <f t="shared" si="18"/>
        <v>0</v>
      </c>
      <c r="I136" s="77">
        <v>0</v>
      </c>
      <c r="J136" s="78">
        <v>4.0489618661276845</v>
      </c>
      <c r="K136" s="76">
        <f t="shared" si="19"/>
        <v>242.93771196766107</v>
      </c>
      <c r="L136" s="79">
        <f t="shared" si="20"/>
        <v>0.15183606997978816</v>
      </c>
      <c r="M136" s="79">
        <v>0.28000000000000003</v>
      </c>
      <c r="N136" s="79">
        <v>0.56000000000000005</v>
      </c>
      <c r="O136" s="80" t="str">
        <f t="shared" si="21"/>
        <v>OK</v>
      </c>
      <c r="P136" s="81">
        <f t="shared" si="22"/>
        <v>53.650000000000006</v>
      </c>
      <c r="Q136" s="82">
        <f t="shared" si="23"/>
        <v>57.046938218278648</v>
      </c>
      <c r="R136" s="82">
        <f t="shared" si="24"/>
        <v>0.94045362776033758</v>
      </c>
      <c r="S136" s="82">
        <f t="shared" si="25"/>
        <v>5.5610281929413992</v>
      </c>
      <c r="T136" s="83" t="str">
        <f t="shared" si="26"/>
        <v>Not OK</v>
      </c>
    </row>
    <row r="137" spans="1:20" x14ac:dyDescent="0.2">
      <c r="A137" s="73">
        <v>43745</v>
      </c>
      <c r="B137" s="74">
        <v>88.65</v>
      </c>
      <c r="C137" s="75">
        <v>79</v>
      </c>
      <c r="D137" s="76">
        <f t="shared" si="17"/>
        <v>2.4873295657136421</v>
      </c>
      <c r="E137" s="75">
        <v>0</v>
      </c>
      <c r="F137" s="76">
        <f t="shared" si="27"/>
        <v>0</v>
      </c>
      <c r="G137" s="75">
        <v>0</v>
      </c>
      <c r="H137" s="76">
        <f t="shared" si="18"/>
        <v>0</v>
      </c>
      <c r="I137" s="77">
        <v>0</v>
      </c>
      <c r="J137" s="78">
        <v>4.0489618661276845</v>
      </c>
      <c r="K137" s="76">
        <f t="shared" si="19"/>
        <v>242.93771196766107</v>
      </c>
      <c r="L137" s="79">
        <f t="shared" si="20"/>
        <v>0.15183606997978816</v>
      </c>
      <c r="M137" s="79">
        <v>0.28000000000000003</v>
      </c>
      <c r="N137" s="79">
        <v>0.56000000000000005</v>
      </c>
      <c r="O137" s="80" t="str">
        <f t="shared" si="21"/>
        <v>OK</v>
      </c>
      <c r="P137" s="81">
        <f t="shared" si="22"/>
        <v>53.650000000000006</v>
      </c>
      <c r="Q137" s="82">
        <f t="shared" si="23"/>
        <v>57.046938218278648</v>
      </c>
      <c r="R137" s="82">
        <f t="shared" si="24"/>
        <v>0.94045362776033758</v>
      </c>
      <c r="S137" s="82">
        <f t="shared" si="25"/>
        <v>5.5610281929413992</v>
      </c>
      <c r="T137" s="83" t="str">
        <f t="shared" si="26"/>
        <v>Not OK</v>
      </c>
    </row>
    <row r="138" spans="1:20" x14ac:dyDescent="0.2">
      <c r="A138" s="73">
        <v>43741</v>
      </c>
      <c r="B138" s="74">
        <v>88.63</v>
      </c>
      <c r="C138" s="75">
        <v>81</v>
      </c>
      <c r="D138" s="76">
        <f t="shared" si="17"/>
        <v>2.6477571600000003</v>
      </c>
      <c r="E138" s="75">
        <v>0</v>
      </c>
      <c r="F138" s="76">
        <f t="shared" si="27"/>
        <v>0</v>
      </c>
      <c r="G138" s="75">
        <v>0</v>
      </c>
      <c r="H138" s="76">
        <f t="shared" si="18"/>
        <v>0</v>
      </c>
      <c r="I138" s="77">
        <v>0</v>
      </c>
      <c r="J138" s="78">
        <v>4.0489618661276845</v>
      </c>
      <c r="K138" s="76">
        <f t="shared" si="19"/>
        <v>242.93771196766107</v>
      </c>
      <c r="L138" s="79">
        <f t="shared" si="20"/>
        <v>0.15183606997978816</v>
      </c>
      <c r="M138" s="79">
        <v>0.28000000000000003</v>
      </c>
      <c r="N138" s="79">
        <v>0.56000000000000005</v>
      </c>
      <c r="O138" s="80" t="str">
        <f t="shared" si="21"/>
        <v>OK</v>
      </c>
      <c r="P138" s="81">
        <f t="shared" si="22"/>
        <v>53.629999999999995</v>
      </c>
      <c r="Q138" s="82">
        <f t="shared" si="23"/>
        <v>57.032773141819469</v>
      </c>
      <c r="R138" s="82">
        <f t="shared" si="24"/>
        <v>0.94033653013227969</v>
      </c>
      <c r="S138" s="82">
        <f t="shared" si="25"/>
        <v>5.5617206931156344</v>
      </c>
      <c r="T138" s="83" t="str">
        <f t="shared" si="26"/>
        <v>Not OK</v>
      </c>
    </row>
    <row r="139" spans="1:20" x14ac:dyDescent="0.2">
      <c r="A139" s="73">
        <v>43742</v>
      </c>
      <c r="B139" s="74">
        <v>88.63</v>
      </c>
      <c r="C139" s="75">
        <v>80</v>
      </c>
      <c r="D139" s="76">
        <f t="shared" si="17"/>
        <v>2.5667913756439189</v>
      </c>
      <c r="E139" s="75">
        <v>0</v>
      </c>
      <c r="F139" s="76">
        <f t="shared" si="27"/>
        <v>0</v>
      </c>
      <c r="G139" s="75">
        <v>0</v>
      </c>
      <c r="H139" s="76">
        <f t="shared" si="18"/>
        <v>0</v>
      </c>
      <c r="I139" s="77">
        <v>0</v>
      </c>
      <c r="J139" s="78">
        <v>4.0489618661276845</v>
      </c>
      <c r="K139" s="76">
        <f t="shared" si="19"/>
        <v>242.93771196766107</v>
      </c>
      <c r="L139" s="79">
        <f t="shared" si="20"/>
        <v>0.15183606997978816</v>
      </c>
      <c r="M139" s="79">
        <v>0.28000000000000003</v>
      </c>
      <c r="N139" s="79">
        <v>0.56000000000000005</v>
      </c>
      <c r="O139" s="80" t="str">
        <f t="shared" si="21"/>
        <v>OK</v>
      </c>
      <c r="P139" s="81">
        <f t="shared" si="22"/>
        <v>53.629999999999995</v>
      </c>
      <c r="Q139" s="82">
        <f t="shared" si="23"/>
        <v>57.032773141819469</v>
      </c>
      <c r="R139" s="82">
        <f t="shared" si="24"/>
        <v>0.94033653013227969</v>
      </c>
      <c r="S139" s="82">
        <f t="shared" si="25"/>
        <v>5.5617206931156344</v>
      </c>
      <c r="T139" s="83" t="str">
        <f t="shared" si="26"/>
        <v>Not OK</v>
      </c>
    </row>
    <row r="140" spans="1:20" x14ac:dyDescent="0.2">
      <c r="A140" s="73">
        <v>43743</v>
      </c>
      <c r="B140" s="84">
        <v>88.63</v>
      </c>
      <c r="C140" s="75">
        <v>80</v>
      </c>
      <c r="D140" s="76">
        <f t="shared" si="17"/>
        <v>2.5667913756439189</v>
      </c>
      <c r="E140" s="75">
        <v>0</v>
      </c>
      <c r="F140" s="76">
        <f t="shared" si="27"/>
        <v>0</v>
      </c>
      <c r="G140" s="75">
        <v>0</v>
      </c>
      <c r="H140" s="76">
        <f t="shared" si="18"/>
        <v>0</v>
      </c>
      <c r="I140" s="77">
        <v>0</v>
      </c>
      <c r="J140" s="78">
        <v>4.0489618661276845</v>
      </c>
      <c r="K140" s="76">
        <f t="shared" si="19"/>
        <v>242.93771196766107</v>
      </c>
      <c r="L140" s="79">
        <f t="shared" si="20"/>
        <v>0.15183606997978816</v>
      </c>
      <c r="M140" s="79">
        <v>0.28000000000000003</v>
      </c>
      <c r="N140" s="79">
        <v>0.56000000000000005</v>
      </c>
      <c r="O140" s="80" t="str">
        <f t="shared" si="21"/>
        <v>OK</v>
      </c>
      <c r="P140" s="81">
        <f t="shared" si="22"/>
        <v>53.629999999999995</v>
      </c>
      <c r="Q140" s="82">
        <f t="shared" si="23"/>
        <v>57.032773141819469</v>
      </c>
      <c r="R140" s="82">
        <f t="shared" si="24"/>
        <v>0.94033653013227969</v>
      </c>
      <c r="S140" s="82">
        <f t="shared" si="25"/>
        <v>5.5617206931156344</v>
      </c>
      <c r="T140" s="83" t="str">
        <f t="shared" si="26"/>
        <v>Not OK</v>
      </c>
    </row>
    <row r="141" spans="1:20" x14ac:dyDescent="0.2">
      <c r="A141" s="73">
        <v>43739</v>
      </c>
      <c r="B141" s="74">
        <v>88.6</v>
      </c>
      <c r="C141" s="75">
        <v>81</v>
      </c>
      <c r="D141" s="76">
        <f t="shared" si="17"/>
        <v>2.6477571600000003</v>
      </c>
      <c r="E141" s="75">
        <v>0</v>
      </c>
      <c r="F141" s="76">
        <f t="shared" si="27"/>
        <v>0</v>
      </c>
      <c r="G141" s="75">
        <v>0</v>
      </c>
      <c r="H141" s="76">
        <f t="shared" si="18"/>
        <v>0</v>
      </c>
      <c r="I141" s="77">
        <v>0</v>
      </c>
      <c r="J141" s="78">
        <v>4.0461365117041499</v>
      </c>
      <c r="K141" s="76">
        <f t="shared" si="19"/>
        <v>242.768190702249</v>
      </c>
      <c r="L141" s="79">
        <f t="shared" si="20"/>
        <v>0.15173011918890564</v>
      </c>
      <c r="M141" s="79">
        <v>0.28000000000000003</v>
      </c>
      <c r="N141" s="79">
        <v>0.56000000000000005</v>
      </c>
      <c r="O141" s="80" t="str">
        <f t="shared" si="21"/>
        <v>OK</v>
      </c>
      <c r="P141" s="81">
        <f t="shared" si="22"/>
        <v>53.599999999999994</v>
      </c>
      <c r="Q141" s="82">
        <f t="shared" si="23"/>
        <v>57.0115382129758</v>
      </c>
      <c r="R141" s="82">
        <f t="shared" si="24"/>
        <v>0.94016056538886117</v>
      </c>
      <c r="S141" s="82">
        <f t="shared" si="25"/>
        <v>5.5588799704128924</v>
      </c>
      <c r="T141" s="83" t="str">
        <f t="shared" si="26"/>
        <v>Not OK</v>
      </c>
    </row>
    <row r="142" spans="1:20" x14ac:dyDescent="0.2">
      <c r="A142" s="73">
        <v>43740</v>
      </c>
      <c r="B142" s="74">
        <v>88.6</v>
      </c>
      <c r="C142" s="75">
        <v>81</v>
      </c>
      <c r="D142" s="76">
        <f t="shared" si="17"/>
        <v>2.6477571600000003</v>
      </c>
      <c r="E142" s="75">
        <v>0</v>
      </c>
      <c r="F142" s="76">
        <f t="shared" si="27"/>
        <v>0</v>
      </c>
      <c r="G142" s="75">
        <v>0</v>
      </c>
      <c r="H142" s="76">
        <f t="shared" si="18"/>
        <v>0</v>
      </c>
      <c r="I142" s="77">
        <v>0</v>
      </c>
      <c r="J142" s="78">
        <v>4.0461365117041499</v>
      </c>
      <c r="K142" s="76">
        <f t="shared" si="19"/>
        <v>242.768190702249</v>
      </c>
      <c r="L142" s="79">
        <f t="shared" si="20"/>
        <v>0.15173011918890564</v>
      </c>
      <c r="M142" s="79">
        <v>0.28000000000000003</v>
      </c>
      <c r="N142" s="79">
        <v>0.56000000000000005</v>
      </c>
      <c r="O142" s="80" t="str">
        <f t="shared" si="21"/>
        <v>OK</v>
      </c>
      <c r="P142" s="81">
        <f t="shared" si="22"/>
        <v>53.599999999999994</v>
      </c>
      <c r="Q142" s="82">
        <f t="shared" si="23"/>
        <v>57.0115382129758</v>
      </c>
      <c r="R142" s="82">
        <f t="shared" si="24"/>
        <v>0.94016056538886117</v>
      </c>
      <c r="S142" s="82">
        <f t="shared" si="25"/>
        <v>5.5588799704128924</v>
      </c>
      <c r="T142" s="83" t="str">
        <f t="shared" si="26"/>
        <v>Not OK</v>
      </c>
    </row>
    <row r="143" spans="1:20" x14ac:dyDescent="0.2">
      <c r="A143" s="73">
        <v>43738</v>
      </c>
      <c r="B143" s="74">
        <v>88.57</v>
      </c>
      <c r="C143" s="75">
        <v>81</v>
      </c>
      <c r="D143" s="76">
        <f t="shared" si="17"/>
        <v>2.6477571600000003</v>
      </c>
      <c r="E143" s="75">
        <v>0</v>
      </c>
      <c r="F143" s="76">
        <f t="shared" si="27"/>
        <v>0</v>
      </c>
      <c r="G143" s="75">
        <v>0</v>
      </c>
      <c r="H143" s="76">
        <f t="shared" si="18"/>
        <v>0</v>
      </c>
      <c r="I143" s="77">
        <v>0</v>
      </c>
      <c r="J143" s="78">
        <v>4.0245547127405086</v>
      </c>
      <c r="K143" s="76">
        <f t="shared" si="19"/>
        <v>241.47328276443051</v>
      </c>
      <c r="L143" s="79">
        <f t="shared" si="20"/>
        <v>0.15092080172776906</v>
      </c>
      <c r="M143" s="79">
        <v>0.28000000000000003</v>
      </c>
      <c r="N143" s="79">
        <v>0.56000000000000005</v>
      </c>
      <c r="O143" s="80" t="str">
        <f t="shared" si="21"/>
        <v>OK</v>
      </c>
      <c r="P143" s="81">
        <f t="shared" si="22"/>
        <v>53.569999999999993</v>
      </c>
      <c r="Q143" s="82">
        <f t="shared" si="23"/>
        <v>56.99031852227116</v>
      </c>
      <c r="R143" s="82">
        <f t="shared" si="24"/>
        <v>0.93998421818024147</v>
      </c>
      <c r="S143" s="82">
        <f t="shared" si="25"/>
        <v>5.5302666271638339</v>
      </c>
      <c r="T143" s="83" t="str">
        <f t="shared" si="26"/>
        <v>Not OK</v>
      </c>
    </row>
    <row r="144" spans="1:20" x14ac:dyDescent="0.2">
      <c r="A144" s="73">
        <v>43737</v>
      </c>
      <c r="B144" s="74">
        <v>88.55</v>
      </c>
      <c r="C144" s="75">
        <v>77</v>
      </c>
      <c r="D144" s="76">
        <f t="shared" si="17"/>
        <v>2.3328800911616994</v>
      </c>
      <c r="E144" s="75">
        <v>0</v>
      </c>
      <c r="F144" s="76">
        <f t="shared" si="27"/>
        <v>0</v>
      </c>
      <c r="G144" s="75">
        <v>0</v>
      </c>
      <c r="H144" s="76">
        <f t="shared" si="18"/>
        <v>0</v>
      </c>
      <c r="I144" s="77">
        <v>0</v>
      </c>
      <c r="J144" s="78">
        <v>4.0245547127405086</v>
      </c>
      <c r="K144" s="76">
        <f t="shared" si="19"/>
        <v>241.47328276443051</v>
      </c>
      <c r="L144" s="79">
        <f t="shared" si="20"/>
        <v>0.15092080172776906</v>
      </c>
      <c r="M144" s="79">
        <v>0.28000000000000003</v>
      </c>
      <c r="N144" s="79">
        <v>0.56000000000000005</v>
      </c>
      <c r="O144" s="80" t="str">
        <f t="shared" si="21"/>
        <v>OK</v>
      </c>
      <c r="P144" s="81">
        <f t="shared" si="22"/>
        <v>53.55</v>
      </c>
      <c r="Q144" s="82">
        <f t="shared" si="23"/>
        <v>56.976180535842339</v>
      </c>
      <c r="R144" s="82">
        <f t="shared" si="24"/>
        <v>0.93986644061395075</v>
      </c>
      <c r="S144" s="82">
        <f t="shared" si="25"/>
        <v>5.53095964195417</v>
      </c>
      <c r="T144" s="83" t="str">
        <f t="shared" si="26"/>
        <v>Not OK</v>
      </c>
    </row>
    <row r="145" spans="1:20" x14ac:dyDescent="0.2">
      <c r="A145" s="73">
        <v>43735</v>
      </c>
      <c r="B145" s="74">
        <v>88.53</v>
      </c>
      <c r="C145" s="75">
        <v>78</v>
      </c>
      <c r="D145" s="76">
        <f t="shared" si="17"/>
        <v>2.4093623006855198</v>
      </c>
      <c r="E145" s="75">
        <v>0</v>
      </c>
      <c r="F145" s="76">
        <f t="shared" si="27"/>
        <v>0</v>
      </c>
      <c r="G145" s="75">
        <v>0</v>
      </c>
      <c r="H145" s="76">
        <f t="shared" si="18"/>
        <v>0</v>
      </c>
      <c r="I145" s="77">
        <v>0</v>
      </c>
      <c r="J145" s="78">
        <v>4.0245547127405086</v>
      </c>
      <c r="K145" s="76">
        <f t="shared" si="19"/>
        <v>241.47328276443051</v>
      </c>
      <c r="L145" s="79">
        <f t="shared" si="20"/>
        <v>0.15092080172776906</v>
      </c>
      <c r="M145" s="79">
        <v>0.28000000000000003</v>
      </c>
      <c r="N145" s="79">
        <v>0.56000000000000005</v>
      </c>
      <c r="O145" s="80" t="str">
        <f t="shared" si="21"/>
        <v>OK</v>
      </c>
      <c r="P145" s="81">
        <f t="shared" si="22"/>
        <v>53.53</v>
      </c>
      <c r="Q145" s="82">
        <f t="shared" si="23"/>
        <v>56.962049334535742</v>
      </c>
      <c r="R145" s="82">
        <f t="shared" si="24"/>
        <v>0.93974849264324289</v>
      </c>
      <c r="S145" s="82">
        <f t="shared" si="25"/>
        <v>5.5316538335074874</v>
      </c>
      <c r="T145" s="83" t="str">
        <f t="shared" si="26"/>
        <v>Not OK</v>
      </c>
    </row>
    <row r="146" spans="1:20" x14ac:dyDescent="0.2">
      <c r="A146" s="73">
        <v>43736</v>
      </c>
      <c r="B146" s="84">
        <v>88.53</v>
      </c>
      <c r="C146" s="75">
        <v>78</v>
      </c>
      <c r="D146" s="76">
        <f t="shared" si="17"/>
        <v>2.4093623006855198</v>
      </c>
      <c r="E146" s="75">
        <v>0</v>
      </c>
      <c r="F146" s="76">
        <f t="shared" si="27"/>
        <v>0</v>
      </c>
      <c r="G146" s="75">
        <v>0</v>
      </c>
      <c r="H146" s="76">
        <f t="shared" si="18"/>
        <v>0</v>
      </c>
      <c r="I146" s="77">
        <v>0</v>
      </c>
      <c r="J146" s="78">
        <v>4.0245547127405086</v>
      </c>
      <c r="K146" s="76">
        <f t="shared" si="19"/>
        <v>241.47328276443051</v>
      </c>
      <c r="L146" s="79">
        <f t="shared" si="20"/>
        <v>0.15092080172776906</v>
      </c>
      <c r="M146" s="79">
        <v>0.28000000000000003</v>
      </c>
      <c r="N146" s="79">
        <v>0.56000000000000005</v>
      </c>
      <c r="O146" s="80" t="str">
        <f t="shared" si="21"/>
        <v>OK</v>
      </c>
      <c r="P146" s="81">
        <f t="shared" si="22"/>
        <v>53.53</v>
      </c>
      <c r="Q146" s="82">
        <f t="shared" si="23"/>
        <v>56.962049334535742</v>
      </c>
      <c r="R146" s="82">
        <f t="shared" si="24"/>
        <v>0.93974849264324289</v>
      </c>
      <c r="S146" s="82">
        <f t="shared" si="25"/>
        <v>5.5316538335074874</v>
      </c>
      <c r="T146" s="83" t="str">
        <f t="shared" si="26"/>
        <v>Not OK</v>
      </c>
    </row>
    <row r="147" spans="1:20" x14ac:dyDescent="0.2">
      <c r="A147" s="73">
        <v>43732</v>
      </c>
      <c r="B147" s="74">
        <v>88.5</v>
      </c>
      <c r="C147" s="75">
        <v>80</v>
      </c>
      <c r="D147" s="76">
        <f t="shared" si="17"/>
        <v>2.5667913756439189</v>
      </c>
      <c r="E147" s="75">
        <v>0</v>
      </c>
      <c r="F147" s="76">
        <f t="shared" si="27"/>
        <v>0</v>
      </c>
      <c r="G147" s="75">
        <v>0</v>
      </c>
      <c r="H147" s="76">
        <f t="shared" si="18"/>
        <v>0</v>
      </c>
      <c r="I147" s="77">
        <v>0</v>
      </c>
      <c r="J147" s="78">
        <v>3.943156047513833</v>
      </c>
      <c r="K147" s="76">
        <f t="shared" si="19"/>
        <v>236.58936285082999</v>
      </c>
      <c r="L147" s="79">
        <f t="shared" si="20"/>
        <v>0.14786835178176874</v>
      </c>
      <c r="M147" s="79">
        <v>0.28000000000000003</v>
      </c>
      <c r="N147" s="79">
        <v>0.56000000000000005</v>
      </c>
      <c r="O147" s="80" t="str">
        <f t="shared" si="21"/>
        <v>OK</v>
      </c>
      <c r="P147" s="81">
        <f t="shared" si="22"/>
        <v>53.5</v>
      </c>
      <c r="Q147" s="82">
        <f t="shared" si="23"/>
        <v>56.940865265729848</v>
      </c>
      <c r="R147" s="82">
        <f t="shared" si="24"/>
        <v>0.93957125081130877</v>
      </c>
      <c r="S147" s="82">
        <f t="shared" si="25"/>
        <v>5.420795714774143</v>
      </c>
      <c r="T147" s="83" t="str">
        <f t="shared" si="26"/>
        <v>Not OK</v>
      </c>
    </row>
    <row r="148" spans="1:20" x14ac:dyDescent="0.2">
      <c r="A148" s="73">
        <v>43733</v>
      </c>
      <c r="B148" s="74">
        <v>88.5</v>
      </c>
      <c r="C148" s="75">
        <v>80</v>
      </c>
      <c r="D148" s="76">
        <f t="shared" si="17"/>
        <v>2.5667913756439189</v>
      </c>
      <c r="E148" s="75">
        <v>0</v>
      </c>
      <c r="F148" s="76">
        <f t="shared" si="27"/>
        <v>0</v>
      </c>
      <c r="G148" s="75">
        <v>0</v>
      </c>
      <c r="H148" s="76">
        <f t="shared" si="18"/>
        <v>0</v>
      </c>
      <c r="I148" s="77">
        <v>0</v>
      </c>
      <c r="J148" s="78">
        <v>4.0059802449766151</v>
      </c>
      <c r="K148" s="76">
        <f t="shared" si="19"/>
        <v>240.35881469859692</v>
      </c>
      <c r="L148" s="79">
        <f t="shared" si="20"/>
        <v>0.15022425918662308</v>
      </c>
      <c r="M148" s="79">
        <v>0.28000000000000003</v>
      </c>
      <c r="N148" s="79">
        <v>0.56000000000000005</v>
      </c>
      <c r="O148" s="80" t="str">
        <f t="shared" si="21"/>
        <v>OK</v>
      </c>
      <c r="P148" s="81">
        <f t="shared" si="22"/>
        <v>53.5</v>
      </c>
      <c r="Q148" s="82">
        <f t="shared" si="23"/>
        <v>56.940865265729848</v>
      </c>
      <c r="R148" s="82">
        <f t="shared" si="24"/>
        <v>0.93957125081130877</v>
      </c>
      <c r="S148" s="82">
        <f t="shared" si="25"/>
        <v>5.5071623551725359</v>
      </c>
      <c r="T148" s="83" t="str">
        <f t="shared" si="26"/>
        <v>Not OK</v>
      </c>
    </row>
    <row r="149" spans="1:20" x14ac:dyDescent="0.2">
      <c r="A149" s="73">
        <v>43734</v>
      </c>
      <c r="B149" s="74">
        <v>88.5</v>
      </c>
      <c r="C149" s="75">
        <v>77</v>
      </c>
      <c r="D149" s="76">
        <f t="shared" si="17"/>
        <v>2.3328800911616994</v>
      </c>
      <c r="E149" s="75">
        <v>0</v>
      </c>
      <c r="F149" s="76">
        <f t="shared" si="27"/>
        <v>0</v>
      </c>
      <c r="G149" s="75">
        <v>0</v>
      </c>
      <c r="H149" s="76">
        <f t="shared" si="18"/>
        <v>0</v>
      </c>
      <c r="I149" s="77">
        <v>0</v>
      </c>
      <c r="J149" s="78">
        <v>4.0059802449766151</v>
      </c>
      <c r="K149" s="76">
        <f t="shared" si="19"/>
        <v>240.35881469859692</v>
      </c>
      <c r="L149" s="79">
        <f t="shared" si="20"/>
        <v>0.15022425918662308</v>
      </c>
      <c r="M149" s="79">
        <v>0.28000000000000003</v>
      </c>
      <c r="N149" s="79">
        <v>0.56000000000000005</v>
      </c>
      <c r="O149" s="80" t="str">
        <f t="shared" si="21"/>
        <v>OK</v>
      </c>
      <c r="P149" s="81">
        <f t="shared" si="22"/>
        <v>53.5</v>
      </c>
      <c r="Q149" s="82">
        <f t="shared" si="23"/>
        <v>56.940865265729848</v>
      </c>
      <c r="R149" s="82">
        <f t="shared" si="24"/>
        <v>0.93957125081130877</v>
      </c>
      <c r="S149" s="82">
        <f t="shared" si="25"/>
        <v>5.5071623551725359</v>
      </c>
      <c r="T149" s="83" t="str">
        <f t="shared" si="26"/>
        <v>Not OK</v>
      </c>
    </row>
    <row r="150" spans="1:20" x14ac:dyDescent="0.2">
      <c r="A150" s="73">
        <v>43730</v>
      </c>
      <c r="B150" s="74">
        <v>88.47</v>
      </c>
      <c r="C150" s="75">
        <v>80</v>
      </c>
      <c r="D150" s="76">
        <f t="shared" ref="D150:D172" si="28">4.484*(C150/100)^(5/2)</f>
        <v>2.5667913756439189</v>
      </c>
      <c r="E150" s="75">
        <v>0</v>
      </c>
      <c r="F150" s="76">
        <f t="shared" si="27"/>
        <v>0</v>
      </c>
      <c r="G150" s="75">
        <v>0</v>
      </c>
      <c r="H150" s="76">
        <f t="shared" ref="H150:H213" si="29">4.484*(G150/100)^(5/2)</f>
        <v>0</v>
      </c>
      <c r="I150" s="77">
        <v>0</v>
      </c>
      <c r="J150" s="78">
        <v>3.94</v>
      </c>
      <c r="K150" s="76">
        <f t="shared" ref="K150:K213" si="30">J150*60</f>
        <v>236.4</v>
      </c>
      <c r="L150" s="79">
        <f t="shared" ref="L150:L213" si="31">K150/$F$6</f>
        <v>0.14774999999999999</v>
      </c>
      <c r="M150" s="79">
        <v>0.28000000000000003</v>
      </c>
      <c r="N150" s="79">
        <v>0.56000000000000005</v>
      </c>
      <c r="O150" s="80" t="str">
        <f t="shared" ref="O150:O213" si="32">IF(L150&lt;M150,"OK",IF(AND(L150&gt;M150,L150&lt;N150),"ANTARA",IF(L150&gt;N150,"Not OK")))</f>
        <v>OK</v>
      </c>
      <c r="P150" s="81">
        <f t="shared" ref="P150:P213" si="33">B150-$F$8</f>
        <v>53.47</v>
      </c>
      <c r="Q150" s="82">
        <f t="shared" ref="Q150:Q213" si="34">((P150^2)+((-0.6826*B150+79.904)^2))^0.5</f>
        <v>56.919696491872514</v>
      </c>
      <c r="R150" s="82">
        <f t="shared" ref="R150:R213" si="35">P150/Q150</f>
        <v>0.93939362462403342</v>
      </c>
      <c r="S150" s="82">
        <f t="shared" ref="S150:S213" si="36">J150/(1000*$F$9*$F$12*R150)</f>
        <v>5.4174811611368057</v>
      </c>
      <c r="T150" s="83" t="str">
        <f t="shared" ref="T150:T213" si="37">IF(S150&lt;1,"OK",IF(S150&gt;1,"Not OK"))</f>
        <v>Not OK</v>
      </c>
    </row>
    <row r="151" spans="1:20" x14ac:dyDescent="0.2">
      <c r="A151" s="73">
        <v>43731</v>
      </c>
      <c r="B151" s="74">
        <v>88.47</v>
      </c>
      <c r="C151" s="75">
        <v>80</v>
      </c>
      <c r="D151" s="76">
        <f t="shared" si="28"/>
        <v>2.5667913756439189</v>
      </c>
      <c r="E151" s="75">
        <v>0</v>
      </c>
      <c r="F151" s="76">
        <f t="shared" si="27"/>
        <v>0</v>
      </c>
      <c r="G151" s="75">
        <v>0</v>
      </c>
      <c r="H151" s="76">
        <f t="shared" si="29"/>
        <v>0</v>
      </c>
      <c r="I151" s="77">
        <v>0</v>
      </c>
      <c r="J151" s="78">
        <v>3.94</v>
      </c>
      <c r="K151" s="76">
        <f t="shared" si="30"/>
        <v>236.4</v>
      </c>
      <c r="L151" s="79">
        <f t="shared" si="31"/>
        <v>0.14774999999999999</v>
      </c>
      <c r="M151" s="79">
        <v>0.28000000000000003</v>
      </c>
      <c r="N151" s="79">
        <v>0.56000000000000005</v>
      </c>
      <c r="O151" s="80" t="str">
        <f t="shared" si="32"/>
        <v>OK</v>
      </c>
      <c r="P151" s="81">
        <f t="shared" si="33"/>
        <v>53.47</v>
      </c>
      <c r="Q151" s="82">
        <f t="shared" si="34"/>
        <v>56.919696491872514</v>
      </c>
      <c r="R151" s="82">
        <f t="shared" si="35"/>
        <v>0.93939362462403342</v>
      </c>
      <c r="S151" s="82">
        <f t="shared" si="36"/>
        <v>5.4174811611368057</v>
      </c>
      <c r="T151" s="83" t="str">
        <f t="shared" si="37"/>
        <v>Not OK</v>
      </c>
    </row>
    <row r="152" spans="1:20" x14ac:dyDescent="0.2">
      <c r="A152" s="73">
        <v>43729</v>
      </c>
      <c r="B152" s="84">
        <v>88.44</v>
      </c>
      <c r="C152" s="75">
        <v>80</v>
      </c>
      <c r="D152" s="76">
        <f t="shared" si="28"/>
        <v>2.5667913756439189</v>
      </c>
      <c r="E152" s="75">
        <v>0</v>
      </c>
      <c r="F152" s="76">
        <f t="shared" si="27"/>
        <v>0</v>
      </c>
      <c r="G152" s="75">
        <v>0</v>
      </c>
      <c r="H152" s="76">
        <f t="shared" si="29"/>
        <v>0</v>
      </c>
      <c r="I152" s="77">
        <v>0</v>
      </c>
      <c r="J152" s="78">
        <v>3.94</v>
      </c>
      <c r="K152" s="76">
        <f t="shared" si="30"/>
        <v>236.4</v>
      </c>
      <c r="L152" s="79">
        <f t="shared" si="31"/>
        <v>0.14774999999999999</v>
      </c>
      <c r="M152" s="79">
        <v>0.28000000000000003</v>
      </c>
      <c r="N152" s="79">
        <v>0.56000000000000005</v>
      </c>
      <c r="O152" s="80" t="str">
        <f t="shared" si="32"/>
        <v>OK</v>
      </c>
      <c r="P152" s="81">
        <f t="shared" si="33"/>
        <v>53.44</v>
      </c>
      <c r="Q152" s="82">
        <f t="shared" si="34"/>
        <v>56.898543030034922</v>
      </c>
      <c r="R152" s="82">
        <f t="shared" si="35"/>
        <v>0.93921561351387728</v>
      </c>
      <c r="S152" s="82">
        <f t="shared" si="36"/>
        <v>5.4185079454255973</v>
      </c>
      <c r="T152" s="83" t="str">
        <f t="shared" si="37"/>
        <v>Not OK</v>
      </c>
    </row>
    <row r="153" spans="1:20" x14ac:dyDescent="0.2">
      <c r="A153" s="73">
        <v>43728</v>
      </c>
      <c r="B153" s="84">
        <v>88.35</v>
      </c>
      <c r="C153" s="75">
        <v>80</v>
      </c>
      <c r="D153" s="76">
        <f t="shared" si="28"/>
        <v>2.5667913756439189</v>
      </c>
      <c r="E153" s="75">
        <v>0</v>
      </c>
      <c r="F153" s="76">
        <f t="shared" si="27"/>
        <v>0</v>
      </c>
      <c r="G153" s="75">
        <v>0</v>
      </c>
      <c r="H153" s="76">
        <f t="shared" si="29"/>
        <v>0</v>
      </c>
      <c r="I153" s="77">
        <v>0</v>
      </c>
      <c r="J153" s="78">
        <v>3.94</v>
      </c>
      <c r="K153" s="76">
        <f t="shared" si="30"/>
        <v>236.4</v>
      </c>
      <c r="L153" s="79">
        <f t="shared" si="31"/>
        <v>0.14774999999999999</v>
      </c>
      <c r="M153" s="79">
        <v>0.28000000000000003</v>
      </c>
      <c r="N153" s="79">
        <v>0.56000000000000005</v>
      </c>
      <c r="O153" s="80" t="str">
        <f t="shared" si="32"/>
        <v>OK</v>
      </c>
      <c r="P153" s="81">
        <f t="shared" si="33"/>
        <v>53.349999999999994</v>
      </c>
      <c r="Q153" s="82">
        <f t="shared" si="34"/>
        <v>56.835174687548026</v>
      </c>
      <c r="R153" s="82">
        <f t="shared" si="35"/>
        <v>0.93867926496737597</v>
      </c>
      <c r="S153" s="82">
        <f t="shared" si="36"/>
        <v>5.4216040070615552</v>
      </c>
      <c r="T153" s="83" t="str">
        <f t="shared" si="37"/>
        <v>Not OK</v>
      </c>
    </row>
    <row r="154" spans="1:20" x14ac:dyDescent="0.2">
      <c r="A154" s="73">
        <v>43727</v>
      </c>
      <c r="B154" s="84">
        <v>88.27</v>
      </c>
      <c r="C154" s="75">
        <v>81</v>
      </c>
      <c r="D154" s="76">
        <f t="shared" si="28"/>
        <v>2.6477571600000003</v>
      </c>
      <c r="E154" s="75">
        <v>0</v>
      </c>
      <c r="F154" s="76">
        <f t="shared" si="27"/>
        <v>0</v>
      </c>
      <c r="G154" s="75">
        <v>0</v>
      </c>
      <c r="H154" s="76">
        <f t="shared" si="29"/>
        <v>0</v>
      </c>
      <c r="I154" s="127">
        <v>0</v>
      </c>
      <c r="J154" s="128">
        <v>3.94</v>
      </c>
      <c r="K154" s="64">
        <f t="shared" si="30"/>
        <v>236.4</v>
      </c>
      <c r="L154" s="67">
        <f t="shared" si="31"/>
        <v>0.14774999999999999</v>
      </c>
      <c r="M154" s="67">
        <v>0.28000000000000003</v>
      </c>
      <c r="N154" s="67">
        <v>0.56000000000000005</v>
      </c>
      <c r="O154" s="80" t="str">
        <f t="shared" si="32"/>
        <v>OK</v>
      </c>
      <c r="P154" s="69">
        <f t="shared" si="33"/>
        <v>53.269999999999996</v>
      </c>
      <c r="Q154" s="70">
        <f t="shared" si="34"/>
        <v>56.778963465410349</v>
      </c>
      <c r="R154" s="70">
        <f t="shared" si="35"/>
        <v>0.93819958570487094</v>
      </c>
      <c r="S154" s="70">
        <f t="shared" si="36"/>
        <v>5.4243759449853481</v>
      </c>
      <c r="T154" s="71" t="str">
        <f t="shared" si="37"/>
        <v>Not OK</v>
      </c>
    </row>
    <row r="155" spans="1:20" x14ac:dyDescent="0.2">
      <c r="A155" s="73">
        <v>43726</v>
      </c>
      <c r="B155" s="84">
        <v>88.17</v>
      </c>
      <c r="C155" s="75">
        <v>81</v>
      </c>
      <c r="D155" s="76">
        <f t="shared" si="28"/>
        <v>2.6477571600000003</v>
      </c>
      <c r="E155" s="75">
        <v>0</v>
      </c>
      <c r="F155" s="76">
        <f t="shared" si="27"/>
        <v>0</v>
      </c>
      <c r="G155" s="75">
        <v>0</v>
      </c>
      <c r="H155" s="76">
        <f t="shared" si="29"/>
        <v>0</v>
      </c>
      <c r="I155" s="127">
        <v>0</v>
      </c>
      <c r="J155" s="128">
        <v>3.9319798861866819</v>
      </c>
      <c r="K155" s="64">
        <f t="shared" si="30"/>
        <v>235.91879317120092</v>
      </c>
      <c r="L155" s="67">
        <f t="shared" si="31"/>
        <v>0.14744924573200058</v>
      </c>
      <c r="M155" s="67">
        <v>0.28000000000000003</v>
      </c>
      <c r="N155" s="67">
        <v>0.56000000000000005</v>
      </c>
      <c r="O155" s="80" t="str">
        <f t="shared" si="32"/>
        <v>OK</v>
      </c>
      <c r="P155" s="69">
        <f t="shared" si="33"/>
        <v>53.17</v>
      </c>
      <c r="Q155" s="70">
        <f t="shared" si="34"/>
        <v>56.708853737568738</v>
      </c>
      <c r="R155" s="70">
        <f t="shared" si="35"/>
        <v>0.93759609823987144</v>
      </c>
      <c r="S155" s="70">
        <f t="shared" si="36"/>
        <v>5.4168186062700299</v>
      </c>
      <c r="T155" s="71" t="str">
        <f t="shared" si="37"/>
        <v>Not OK</v>
      </c>
    </row>
    <row r="156" spans="1:20" x14ac:dyDescent="0.2">
      <c r="A156" s="73">
        <v>43725</v>
      </c>
      <c r="B156" s="129">
        <v>88.1</v>
      </c>
      <c r="C156" s="75">
        <v>81</v>
      </c>
      <c r="D156" s="76">
        <f t="shared" si="28"/>
        <v>2.6477571600000003</v>
      </c>
      <c r="E156" s="75">
        <v>0</v>
      </c>
      <c r="F156" s="76">
        <f t="shared" si="27"/>
        <v>0</v>
      </c>
      <c r="G156" s="75">
        <v>0</v>
      </c>
      <c r="H156" s="76">
        <f t="shared" si="29"/>
        <v>0</v>
      </c>
      <c r="I156" s="127">
        <v>0</v>
      </c>
      <c r="J156" s="128">
        <v>3.9319798861866819</v>
      </c>
      <c r="K156" s="64">
        <f t="shared" si="30"/>
        <v>235.91879317120092</v>
      </c>
      <c r="L156" s="67">
        <f t="shared" si="31"/>
        <v>0.14744924573200058</v>
      </c>
      <c r="M156" s="67">
        <v>0.28000000000000003</v>
      </c>
      <c r="N156" s="67">
        <v>0.56000000000000005</v>
      </c>
      <c r="O156" s="80" t="str">
        <f t="shared" si="32"/>
        <v>OK</v>
      </c>
      <c r="P156" s="69">
        <f t="shared" si="33"/>
        <v>53.099999999999994</v>
      </c>
      <c r="Q156" s="70">
        <f t="shared" si="34"/>
        <v>56.659879252991701</v>
      </c>
      <c r="R156" s="70">
        <f t="shared" si="35"/>
        <v>0.9371710759019356</v>
      </c>
      <c r="S156" s="70">
        <f t="shared" si="36"/>
        <v>5.4192752216814641</v>
      </c>
      <c r="T156" s="71" t="str">
        <f t="shared" si="37"/>
        <v>Not OK</v>
      </c>
    </row>
    <row r="157" spans="1:20" x14ac:dyDescent="0.2">
      <c r="A157" s="73">
        <v>43724</v>
      </c>
      <c r="B157" s="129">
        <v>88.08</v>
      </c>
      <c r="C157" s="75">
        <v>81</v>
      </c>
      <c r="D157" s="76">
        <f t="shared" si="28"/>
        <v>2.6477571600000003</v>
      </c>
      <c r="E157" s="75">
        <v>0</v>
      </c>
      <c r="F157" s="76">
        <f t="shared" si="27"/>
        <v>0</v>
      </c>
      <c r="G157" s="75">
        <v>0</v>
      </c>
      <c r="H157" s="76">
        <f t="shared" si="29"/>
        <v>0</v>
      </c>
      <c r="I157" s="127">
        <v>0</v>
      </c>
      <c r="J157" s="128">
        <v>3.8471751570119381</v>
      </c>
      <c r="K157" s="64">
        <f t="shared" si="30"/>
        <v>230.83050942071628</v>
      </c>
      <c r="L157" s="67">
        <f t="shared" si="31"/>
        <v>0.14426906838794767</v>
      </c>
      <c r="M157" s="67">
        <v>0.28000000000000003</v>
      </c>
      <c r="N157" s="67">
        <v>0.56000000000000005</v>
      </c>
      <c r="O157" s="80" t="str">
        <f t="shared" si="32"/>
        <v>OK</v>
      </c>
      <c r="P157" s="69">
        <f t="shared" si="33"/>
        <v>53.08</v>
      </c>
      <c r="Q157" s="70">
        <f t="shared" si="34"/>
        <v>56.645902057169707</v>
      </c>
      <c r="R157" s="70">
        <f t="shared" si="35"/>
        <v>0.93704924932485256</v>
      </c>
      <c r="S157" s="70">
        <f t="shared" si="36"/>
        <v>5.3030819558941005</v>
      </c>
      <c r="T157" s="71" t="str">
        <f t="shared" si="37"/>
        <v>Not OK</v>
      </c>
    </row>
    <row r="158" spans="1:20" x14ac:dyDescent="0.2">
      <c r="A158" s="73">
        <v>43722</v>
      </c>
      <c r="B158" s="84">
        <v>88.07</v>
      </c>
      <c r="C158" s="75">
        <v>81</v>
      </c>
      <c r="D158" s="76">
        <f t="shared" si="28"/>
        <v>2.6477571600000003</v>
      </c>
      <c r="E158" s="75">
        <v>0</v>
      </c>
      <c r="F158" s="76">
        <f t="shared" si="27"/>
        <v>0</v>
      </c>
      <c r="G158" s="75">
        <v>0</v>
      </c>
      <c r="H158" s="76">
        <f t="shared" si="29"/>
        <v>0</v>
      </c>
      <c r="I158" s="127">
        <v>0</v>
      </c>
      <c r="J158" s="128">
        <v>3.8471751570119381</v>
      </c>
      <c r="K158" s="64">
        <f t="shared" si="30"/>
        <v>230.83050942071628</v>
      </c>
      <c r="L158" s="67">
        <f t="shared" si="31"/>
        <v>0.14426906838794767</v>
      </c>
      <c r="M158" s="67">
        <v>0.28000000000000003</v>
      </c>
      <c r="N158" s="67">
        <v>0.56000000000000005</v>
      </c>
      <c r="O158" s="80" t="str">
        <f t="shared" si="32"/>
        <v>OK</v>
      </c>
      <c r="P158" s="69">
        <f t="shared" si="33"/>
        <v>53.069999999999993</v>
      </c>
      <c r="Q158" s="70">
        <f t="shared" si="34"/>
        <v>56.638916048126511</v>
      </c>
      <c r="R158" s="70">
        <f t="shared" si="35"/>
        <v>0.93698827066015911</v>
      </c>
      <c r="S158" s="70">
        <f t="shared" si="36"/>
        <v>5.3034270774570444</v>
      </c>
      <c r="T158" s="71" t="str">
        <f t="shared" si="37"/>
        <v>Not OK</v>
      </c>
    </row>
    <row r="159" spans="1:20" x14ac:dyDescent="0.2">
      <c r="A159" s="73">
        <v>43723</v>
      </c>
      <c r="B159" s="129">
        <v>88.07</v>
      </c>
      <c r="C159" s="75">
        <v>81</v>
      </c>
      <c r="D159" s="76">
        <f t="shared" si="28"/>
        <v>2.6477571600000003</v>
      </c>
      <c r="E159" s="75">
        <v>0</v>
      </c>
      <c r="F159" s="76">
        <f t="shared" si="27"/>
        <v>0</v>
      </c>
      <c r="G159" s="75">
        <v>0</v>
      </c>
      <c r="H159" s="76">
        <f t="shared" si="29"/>
        <v>0</v>
      </c>
      <c r="I159" s="127">
        <v>0</v>
      </c>
      <c r="J159" s="128">
        <v>3.8471751570119381</v>
      </c>
      <c r="K159" s="64">
        <f t="shared" si="30"/>
        <v>230.83050942071628</v>
      </c>
      <c r="L159" s="67">
        <f t="shared" si="31"/>
        <v>0.14426906838794767</v>
      </c>
      <c r="M159" s="67">
        <v>0.28000000000000003</v>
      </c>
      <c r="N159" s="67">
        <v>0.56000000000000005</v>
      </c>
      <c r="O159" s="80" t="str">
        <f t="shared" si="32"/>
        <v>OK</v>
      </c>
      <c r="P159" s="69">
        <f t="shared" si="33"/>
        <v>53.069999999999993</v>
      </c>
      <c r="Q159" s="70">
        <f t="shared" si="34"/>
        <v>56.638916048126511</v>
      </c>
      <c r="R159" s="70">
        <f t="shared" si="35"/>
        <v>0.93698827066015911</v>
      </c>
      <c r="S159" s="70">
        <f t="shared" si="36"/>
        <v>5.3034270774570444</v>
      </c>
      <c r="T159" s="71" t="str">
        <f t="shared" si="37"/>
        <v>Not OK</v>
      </c>
    </row>
    <row r="160" spans="1:20" x14ac:dyDescent="0.2">
      <c r="A160" s="73">
        <v>43721</v>
      </c>
      <c r="B160" s="129">
        <v>88.06</v>
      </c>
      <c r="C160" s="75">
        <v>81</v>
      </c>
      <c r="D160" s="76">
        <f t="shared" si="28"/>
        <v>2.6477571600000003</v>
      </c>
      <c r="E160" s="75">
        <v>0</v>
      </c>
      <c r="F160" s="76">
        <f t="shared" si="27"/>
        <v>0</v>
      </c>
      <c r="G160" s="75">
        <v>0</v>
      </c>
      <c r="H160" s="76">
        <f t="shared" si="29"/>
        <v>0</v>
      </c>
      <c r="I160" s="127">
        <v>0</v>
      </c>
      <c r="J160" s="128">
        <v>3.8413620180613193</v>
      </c>
      <c r="K160" s="64">
        <f t="shared" si="30"/>
        <v>230.48172108367916</v>
      </c>
      <c r="L160" s="67">
        <f t="shared" si="31"/>
        <v>0.14405107567729947</v>
      </c>
      <c r="M160" s="67">
        <v>0.28000000000000003</v>
      </c>
      <c r="N160" s="67">
        <v>0.56000000000000005</v>
      </c>
      <c r="O160" s="80" t="str">
        <f t="shared" si="32"/>
        <v>OK</v>
      </c>
      <c r="P160" s="69">
        <f t="shared" si="33"/>
        <v>53.06</v>
      </c>
      <c r="Q160" s="70">
        <f t="shared" si="34"/>
        <v>56.631931765846872</v>
      </c>
      <c r="R160" s="70">
        <f t="shared" si="35"/>
        <v>0.93692724838319918</v>
      </c>
      <c r="S160" s="70">
        <f t="shared" si="36"/>
        <v>5.2957584116123</v>
      </c>
      <c r="T160" s="71" t="str">
        <f t="shared" si="37"/>
        <v>Not OK</v>
      </c>
    </row>
    <row r="161" spans="1:20" x14ac:dyDescent="0.2">
      <c r="A161" s="73">
        <v>43720</v>
      </c>
      <c r="B161" s="129">
        <v>88</v>
      </c>
      <c r="C161" s="75">
        <v>82</v>
      </c>
      <c r="D161" s="76">
        <f t="shared" si="28"/>
        <v>2.7302362895506049</v>
      </c>
      <c r="E161" s="75">
        <v>0</v>
      </c>
      <c r="F161" s="76">
        <f t="shared" si="27"/>
        <v>0</v>
      </c>
      <c r="G161" s="75">
        <v>0</v>
      </c>
      <c r="H161" s="76">
        <f t="shared" si="29"/>
        <v>0</v>
      </c>
      <c r="I161" s="127">
        <v>0</v>
      </c>
      <c r="J161" s="128">
        <v>3.84</v>
      </c>
      <c r="K161" s="64">
        <f t="shared" si="30"/>
        <v>230.39999999999998</v>
      </c>
      <c r="L161" s="67">
        <f t="shared" si="31"/>
        <v>0.14399999999999999</v>
      </c>
      <c r="M161" s="67">
        <v>0.28000000000000003</v>
      </c>
      <c r="N161" s="67">
        <v>0.56000000000000005</v>
      </c>
      <c r="O161" s="80" t="str">
        <f t="shared" si="32"/>
        <v>OK</v>
      </c>
      <c r="P161" s="69">
        <f t="shared" si="33"/>
        <v>53</v>
      </c>
      <c r="Q161" s="70">
        <f t="shared" si="34"/>
        <v>56.590062369995671</v>
      </c>
      <c r="R161" s="70">
        <f t="shared" si="35"/>
        <v>0.93656019768058885</v>
      </c>
      <c r="S161" s="70">
        <f t="shared" si="36"/>
        <v>5.2959554573807335</v>
      </c>
      <c r="T161" s="71" t="str">
        <f t="shared" si="37"/>
        <v>Not OK</v>
      </c>
    </row>
    <row r="162" spans="1:20" x14ac:dyDescent="0.2">
      <c r="A162" s="73">
        <v>43719</v>
      </c>
      <c r="B162" s="129">
        <v>87.99</v>
      </c>
      <c r="C162" s="75">
        <v>82</v>
      </c>
      <c r="D162" s="76">
        <f t="shared" si="28"/>
        <v>2.7302362895506049</v>
      </c>
      <c r="E162" s="75">
        <v>0</v>
      </c>
      <c r="F162" s="76">
        <f t="shared" si="27"/>
        <v>0</v>
      </c>
      <c r="G162" s="75">
        <v>0</v>
      </c>
      <c r="H162" s="76">
        <f t="shared" si="29"/>
        <v>0</v>
      </c>
      <c r="I162" s="127">
        <v>0</v>
      </c>
      <c r="J162" s="128">
        <v>3.84</v>
      </c>
      <c r="K162" s="64">
        <f t="shared" si="30"/>
        <v>230.39999999999998</v>
      </c>
      <c r="L162" s="67">
        <f t="shared" si="31"/>
        <v>0.14399999999999999</v>
      </c>
      <c r="M162" s="67">
        <v>0.28000000000000003</v>
      </c>
      <c r="N162" s="67">
        <v>0.56000000000000005</v>
      </c>
      <c r="O162" s="80" t="str">
        <f t="shared" si="32"/>
        <v>OK</v>
      </c>
      <c r="P162" s="69">
        <f t="shared" si="33"/>
        <v>52.989999999999995</v>
      </c>
      <c r="Q162" s="70">
        <f t="shared" si="34"/>
        <v>56.583090192960263</v>
      </c>
      <c r="R162" s="70">
        <f t="shared" si="35"/>
        <v>0.93649886952608852</v>
      </c>
      <c r="S162" s="70">
        <f t="shared" si="36"/>
        <v>5.2963022716536461</v>
      </c>
      <c r="T162" s="71" t="str">
        <f t="shared" si="37"/>
        <v>Not OK</v>
      </c>
    </row>
    <row r="163" spans="1:20" x14ac:dyDescent="0.2">
      <c r="A163" s="73">
        <v>43718</v>
      </c>
      <c r="B163" s="129">
        <v>87.97</v>
      </c>
      <c r="C163" s="75">
        <v>82</v>
      </c>
      <c r="D163" s="76">
        <f t="shared" si="28"/>
        <v>2.7302362895506049</v>
      </c>
      <c r="E163" s="75">
        <v>0</v>
      </c>
      <c r="F163" s="76">
        <f t="shared" si="27"/>
        <v>0</v>
      </c>
      <c r="G163" s="75">
        <v>0</v>
      </c>
      <c r="H163" s="76">
        <f t="shared" si="29"/>
        <v>0</v>
      </c>
      <c r="I163" s="127">
        <v>0</v>
      </c>
      <c r="J163" s="128">
        <v>3.84</v>
      </c>
      <c r="K163" s="64">
        <f t="shared" si="30"/>
        <v>230.39999999999998</v>
      </c>
      <c r="L163" s="67">
        <f t="shared" si="31"/>
        <v>0.14399999999999999</v>
      </c>
      <c r="M163" s="67">
        <v>0.28000000000000003</v>
      </c>
      <c r="N163" s="67">
        <v>0.56000000000000005</v>
      </c>
      <c r="O163" s="80" t="str">
        <f t="shared" si="32"/>
        <v>OK</v>
      </c>
      <c r="P163" s="69">
        <f t="shared" si="33"/>
        <v>52.97</v>
      </c>
      <c r="Q163" s="70">
        <f t="shared" si="34"/>
        <v>56.569151035168311</v>
      </c>
      <c r="R163" s="70">
        <f t="shared" si="35"/>
        <v>0.93637608185191312</v>
      </c>
      <c r="S163" s="70">
        <f t="shared" si="36"/>
        <v>5.2969967796085902</v>
      </c>
      <c r="T163" s="71" t="str">
        <f t="shared" si="37"/>
        <v>Not OK</v>
      </c>
    </row>
    <row r="164" spans="1:20" x14ac:dyDescent="0.2">
      <c r="A164" s="73">
        <v>43717</v>
      </c>
      <c r="B164" s="84">
        <v>87.95</v>
      </c>
      <c r="C164" s="75">
        <v>82</v>
      </c>
      <c r="D164" s="76">
        <f t="shared" si="28"/>
        <v>2.7302362895506049</v>
      </c>
      <c r="E164" s="75">
        <v>0</v>
      </c>
      <c r="F164" s="76">
        <f t="shared" si="27"/>
        <v>0</v>
      </c>
      <c r="G164" s="75">
        <v>0</v>
      </c>
      <c r="H164" s="76">
        <f t="shared" si="29"/>
        <v>0</v>
      </c>
      <c r="I164" s="127">
        <v>0</v>
      </c>
      <c r="J164" s="128">
        <v>3.84</v>
      </c>
      <c r="K164" s="64">
        <f t="shared" si="30"/>
        <v>230.39999999999998</v>
      </c>
      <c r="L164" s="67">
        <f t="shared" si="31"/>
        <v>0.14399999999999999</v>
      </c>
      <c r="M164" s="67">
        <v>0.28000000000000003</v>
      </c>
      <c r="N164" s="67">
        <v>0.56000000000000005</v>
      </c>
      <c r="O164" s="80" t="str">
        <f t="shared" si="32"/>
        <v>OK</v>
      </c>
      <c r="P164" s="69">
        <f t="shared" si="33"/>
        <v>52.95</v>
      </c>
      <c r="Q164" s="70">
        <f t="shared" si="34"/>
        <v>56.555218810016996</v>
      </c>
      <c r="R164" s="70">
        <f t="shared" si="35"/>
        <v>0.93625311888319596</v>
      </c>
      <c r="S164" s="70">
        <f t="shared" si="36"/>
        <v>5.2976924616161254</v>
      </c>
      <c r="T164" s="71" t="str">
        <f t="shared" si="37"/>
        <v>Not OK</v>
      </c>
    </row>
    <row r="165" spans="1:20" x14ac:dyDescent="0.2">
      <c r="A165" s="73">
        <v>43716</v>
      </c>
      <c r="B165" s="129">
        <v>87.93</v>
      </c>
      <c r="C165" s="75">
        <v>86</v>
      </c>
      <c r="D165" s="76">
        <f t="shared" si="28"/>
        <v>3.07547167848805</v>
      </c>
      <c r="E165" s="75">
        <v>0</v>
      </c>
      <c r="F165" s="76">
        <f t="shared" si="27"/>
        <v>0</v>
      </c>
      <c r="G165" s="75">
        <v>0</v>
      </c>
      <c r="H165" s="76">
        <f t="shared" si="29"/>
        <v>0</v>
      </c>
      <c r="I165" s="127">
        <v>0</v>
      </c>
      <c r="J165" s="128">
        <v>3.84</v>
      </c>
      <c r="K165" s="64">
        <f t="shared" si="30"/>
        <v>230.39999999999998</v>
      </c>
      <c r="L165" s="67">
        <f t="shared" si="31"/>
        <v>0.14399999999999999</v>
      </c>
      <c r="M165" s="67">
        <v>0.28000000000000003</v>
      </c>
      <c r="N165" s="67">
        <v>0.56000000000000005</v>
      </c>
      <c r="O165" s="80" t="str">
        <f t="shared" si="32"/>
        <v>OK</v>
      </c>
      <c r="P165" s="69">
        <f t="shared" si="33"/>
        <v>52.930000000000007</v>
      </c>
      <c r="Q165" s="70">
        <f t="shared" si="34"/>
        <v>56.541293522631094</v>
      </c>
      <c r="R165" s="70">
        <f t="shared" si="35"/>
        <v>0.93612998045073659</v>
      </c>
      <c r="S165" s="70">
        <f t="shared" si="36"/>
        <v>5.2983893194873595</v>
      </c>
      <c r="T165" s="71" t="str">
        <f t="shared" si="37"/>
        <v>Not OK</v>
      </c>
    </row>
    <row r="166" spans="1:20" x14ac:dyDescent="0.2">
      <c r="A166" s="73">
        <v>43715</v>
      </c>
      <c r="B166" s="129">
        <v>87.91</v>
      </c>
      <c r="C166" s="75">
        <v>86</v>
      </c>
      <c r="D166" s="76">
        <f t="shared" si="28"/>
        <v>3.07547167848805</v>
      </c>
      <c r="E166" s="75">
        <v>0</v>
      </c>
      <c r="F166" s="76">
        <f t="shared" si="27"/>
        <v>0</v>
      </c>
      <c r="G166" s="75">
        <v>0</v>
      </c>
      <c r="H166" s="76">
        <f t="shared" si="29"/>
        <v>0</v>
      </c>
      <c r="I166" s="127">
        <v>0</v>
      </c>
      <c r="J166" s="128">
        <v>3.84</v>
      </c>
      <c r="K166" s="64">
        <f t="shared" si="30"/>
        <v>230.39999999999998</v>
      </c>
      <c r="L166" s="67">
        <f t="shared" si="31"/>
        <v>0.14399999999999999</v>
      </c>
      <c r="M166" s="67">
        <v>0.28000000000000003</v>
      </c>
      <c r="N166" s="67">
        <v>0.56000000000000005</v>
      </c>
      <c r="O166" s="80" t="str">
        <f t="shared" si="32"/>
        <v>OK</v>
      </c>
      <c r="P166" s="69">
        <f t="shared" si="33"/>
        <v>52.91</v>
      </c>
      <c r="Q166" s="70">
        <f t="shared" si="34"/>
        <v>56.527375178137852</v>
      </c>
      <c r="R166" s="70">
        <f t="shared" si="35"/>
        <v>0.93600666638530061</v>
      </c>
      <c r="S166" s="70">
        <f t="shared" si="36"/>
        <v>5.2990873550363711</v>
      </c>
      <c r="T166" s="71" t="str">
        <f t="shared" si="37"/>
        <v>Not OK</v>
      </c>
    </row>
    <row r="167" spans="1:20" x14ac:dyDescent="0.2">
      <c r="A167" s="73">
        <v>43712</v>
      </c>
      <c r="B167" s="129">
        <v>87.86</v>
      </c>
      <c r="C167" s="75">
        <v>86</v>
      </c>
      <c r="D167" s="76">
        <f t="shared" si="28"/>
        <v>3.07547167848805</v>
      </c>
      <c r="E167" s="75">
        <v>0</v>
      </c>
      <c r="F167" s="76">
        <f t="shared" si="27"/>
        <v>0</v>
      </c>
      <c r="G167" s="75">
        <v>0</v>
      </c>
      <c r="H167" s="76">
        <f t="shared" si="29"/>
        <v>0</v>
      </c>
      <c r="I167" s="127">
        <v>0</v>
      </c>
      <c r="J167" s="128">
        <v>3.8202240552520434</v>
      </c>
      <c r="K167" s="64">
        <f t="shared" si="30"/>
        <v>229.21344331512262</v>
      </c>
      <c r="L167" s="67">
        <f t="shared" si="31"/>
        <v>0.14325840207195165</v>
      </c>
      <c r="M167" s="67">
        <v>0.28000000000000003</v>
      </c>
      <c r="N167" s="67">
        <v>0.56000000000000005</v>
      </c>
      <c r="O167" s="80" t="str">
        <f t="shared" si="32"/>
        <v>OK</v>
      </c>
      <c r="P167" s="69">
        <f t="shared" si="33"/>
        <v>52.86</v>
      </c>
      <c r="Q167" s="70">
        <f t="shared" si="34"/>
        <v>56.49260972573046</v>
      </c>
      <c r="R167" s="70">
        <f t="shared" si="35"/>
        <v>0.93569761171652988</v>
      </c>
      <c r="S167" s="70">
        <f t="shared" si="36"/>
        <v>5.2735383707702184</v>
      </c>
      <c r="T167" s="71" t="str">
        <f t="shared" si="37"/>
        <v>Not OK</v>
      </c>
    </row>
    <row r="168" spans="1:20" x14ac:dyDescent="0.2">
      <c r="A168" s="73">
        <v>43713</v>
      </c>
      <c r="B168" s="130">
        <v>87.86</v>
      </c>
      <c r="C168" s="75">
        <v>86</v>
      </c>
      <c r="D168" s="76">
        <f t="shared" si="28"/>
        <v>3.07547167848805</v>
      </c>
      <c r="E168" s="75">
        <v>0</v>
      </c>
      <c r="F168" s="76">
        <f t="shared" si="27"/>
        <v>0</v>
      </c>
      <c r="G168" s="75">
        <v>0</v>
      </c>
      <c r="H168" s="76">
        <f t="shared" si="29"/>
        <v>0</v>
      </c>
      <c r="I168" s="127">
        <v>0</v>
      </c>
      <c r="J168" s="128">
        <v>3.8306296928885337</v>
      </c>
      <c r="K168" s="64">
        <f t="shared" si="30"/>
        <v>229.83778157331201</v>
      </c>
      <c r="L168" s="67">
        <f t="shared" si="31"/>
        <v>0.14364861348332</v>
      </c>
      <c r="M168" s="67">
        <v>0.28000000000000003</v>
      </c>
      <c r="N168" s="67">
        <v>0.56000000000000005</v>
      </c>
      <c r="O168" s="80" t="str">
        <f t="shared" si="32"/>
        <v>OK</v>
      </c>
      <c r="P168" s="69">
        <f t="shared" si="33"/>
        <v>52.86</v>
      </c>
      <c r="Q168" s="70">
        <f t="shared" si="34"/>
        <v>56.49260972573046</v>
      </c>
      <c r="R168" s="70">
        <f t="shared" si="35"/>
        <v>0.93569761171652988</v>
      </c>
      <c r="S168" s="70">
        <f t="shared" si="36"/>
        <v>5.2879025883016277</v>
      </c>
      <c r="T168" s="71" t="str">
        <f t="shared" si="37"/>
        <v>Not OK</v>
      </c>
    </row>
    <row r="169" spans="1:20" x14ac:dyDescent="0.2">
      <c r="A169" s="73">
        <v>43714</v>
      </c>
      <c r="B169" s="129">
        <v>87.86</v>
      </c>
      <c r="C169" s="75">
        <v>86</v>
      </c>
      <c r="D169" s="76">
        <f t="shared" si="28"/>
        <v>3.07547167848805</v>
      </c>
      <c r="E169" s="75">
        <v>0</v>
      </c>
      <c r="F169" s="76">
        <f t="shared" si="27"/>
        <v>0</v>
      </c>
      <c r="G169" s="75">
        <v>0</v>
      </c>
      <c r="H169" s="76">
        <f t="shared" si="29"/>
        <v>0</v>
      </c>
      <c r="I169" s="127">
        <v>0</v>
      </c>
      <c r="J169" s="128">
        <v>3.8306296928885337</v>
      </c>
      <c r="K169" s="64">
        <f t="shared" si="30"/>
        <v>229.83778157331201</v>
      </c>
      <c r="L169" s="67">
        <f t="shared" si="31"/>
        <v>0.14364861348332</v>
      </c>
      <c r="M169" s="67">
        <v>0.28000000000000003</v>
      </c>
      <c r="N169" s="67">
        <v>0.56000000000000005</v>
      </c>
      <c r="O169" s="80" t="str">
        <f t="shared" si="32"/>
        <v>OK</v>
      </c>
      <c r="P169" s="69">
        <f t="shared" si="33"/>
        <v>52.86</v>
      </c>
      <c r="Q169" s="70">
        <f t="shared" si="34"/>
        <v>56.49260972573046</v>
      </c>
      <c r="R169" s="70">
        <f t="shared" si="35"/>
        <v>0.93569761171652988</v>
      </c>
      <c r="S169" s="70">
        <f t="shared" si="36"/>
        <v>5.2879025883016277</v>
      </c>
      <c r="T169" s="71" t="str">
        <f t="shared" si="37"/>
        <v>Not OK</v>
      </c>
    </row>
    <row r="170" spans="1:20" x14ac:dyDescent="0.2">
      <c r="A170" s="61">
        <v>43709</v>
      </c>
      <c r="B170" s="131">
        <v>87.85</v>
      </c>
      <c r="C170" s="63">
        <v>86</v>
      </c>
      <c r="D170" s="64">
        <f t="shared" si="28"/>
        <v>3.07547167848805</v>
      </c>
      <c r="E170" s="63">
        <v>0</v>
      </c>
      <c r="F170" s="64">
        <f t="shared" si="27"/>
        <v>0</v>
      </c>
      <c r="G170" s="63">
        <v>0</v>
      </c>
      <c r="H170" s="64">
        <f t="shared" si="29"/>
        <v>0</v>
      </c>
      <c r="I170" s="127">
        <v>0</v>
      </c>
      <c r="J170" s="128">
        <v>3.8202240552520434</v>
      </c>
      <c r="K170" s="64">
        <f t="shared" si="30"/>
        <v>229.21344331512262</v>
      </c>
      <c r="L170" s="67">
        <f t="shared" si="31"/>
        <v>0.14325840207195165</v>
      </c>
      <c r="M170" s="67">
        <v>0.28000000000000003</v>
      </c>
      <c r="N170" s="67">
        <v>0.56000000000000005</v>
      </c>
      <c r="O170" s="80" t="str">
        <f t="shared" si="32"/>
        <v>OK</v>
      </c>
      <c r="P170" s="69">
        <f t="shared" si="33"/>
        <v>52.849999999999994</v>
      </c>
      <c r="Q170" s="70">
        <f t="shared" si="34"/>
        <v>56.485661853324331</v>
      </c>
      <c r="R170" s="70">
        <f t="shared" si="35"/>
        <v>0.9356356686982793</v>
      </c>
      <c r="S170" s="70">
        <f t="shared" si="36"/>
        <v>5.2738875012004423</v>
      </c>
      <c r="T170" s="71" t="str">
        <f t="shared" si="37"/>
        <v>Not OK</v>
      </c>
    </row>
    <row r="171" spans="1:20" x14ac:dyDescent="0.2">
      <c r="A171" s="73">
        <v>43710</v>
      </c>
      <c r="B171" s="132">
        <v>87.85</v>
      </c>
      <c r="C171" s="63">
        <v>86</v>
      </c>
      <c r="D171" s="64">
        <f t="shared" si="28"/>
        <v>3.07547167848805</v>
      </c>
      <c r="E171" s="75">
        <v>0</v>
      </c>
      <c r="F171" s="76">
        <f t="shared" si="27"/>
        <v>0</v>
      </c>
      <c r="G171" s="75">
        <v>0</v>
      </c>
      <c r="H171" s="76">
        <f t="shared" si="29"/>
        <v>0</v>
      </c>
      <c r="I171" s="127">
        <v>0</v>
      </c>
      <c r="J171" s="128">
        <v>3.8202240552520434</v>
      </c>
      <c r="K171" s="64">
        <f t="shared" si="30"/>
        <v>229.21344331512262</v>
      </c>
      <c r="L171" s="67">
        <f t="shared" si="31"/>
        <v>0.14325840207195165</v>
      </c>
      <c r="M171" s="67">
        <v>0.28000000000000003</v>
      </c>
      <c r="N171" s="67">
        <v>0.56000000000000005</v>
      </c>
      <c r="O171" s="80" t="str">
        <f t="shared" si="32"/>
        <v>OK</v>
      </c>
      <c r="P171" s="69">
        <f t="shared" si="33"/>
        <v>52.849999999999994</v>
      </c>
      <c r="Q171" s="70">
        <f t="shared" si="34"/>
        <v>56.485661853324331</v>
      </c>
      <c r="R171" s="70">
        <f t="shared" si="35"/>
        <v>0.9356356686982793</v>
      </c>
      <c r="S171" s="70">
        <f t="shared" si="36"/>
        <v>5.2738875012004423</v>
      </c>
      <c r="T171" s="71" t="str">
        <f t="shared" si="37"/>
        <v>Not OK</v>
      </c>
    </row>
    <row r="172" spans="1:20" x14ac:dyDescent="0.2">
      <c r="A172" s="73">
        <v>43711</v>
      </c>
      <c r="B172" s="132">
        <v>87.85</v>
      </c>
      <c r="C172" s="63">
        <v>86</v>
      </c>
      <c r="D172" s="64">
        <f t="shared" si="28"/>
        <v>3.07547167848805</v>
      </c>
      <c r="E172" s="75">
        <v>0</v>
      </c>
      <c r="F172" s="76">
        <f t="shared" si="27"/>
        <v>0</v>
      </c>
      <c r="G172" s="75">
        <v>0</v>
      </c>
      <c r="H172" s="76">
        <f t="shared" si="29"/>
        <v>0</v>
      </c>
      <c r="I172" s="127">
        <v>0</v>
      </c>
      <c r="J172" s="128">
        <v>3.8202240552520434</v>
      </c>
      <c r="K172" s="64">
        <f t="shared" si="30"/>
        <v>229.21344331512262</v>
      </c>
      <c r="L172" s="67">
        <f t="shared" si="31"/>
        <v>0.14325840207195165</v>
      </c>
      <c r="M172" s="67">
        <v>0.28000000000000003</v>
      </c>
      <c r="N172" s="67">
        <v>0.56000000000000005</v>
      </c>
      <c r="O172" s="80" t="str">
        <f t="shared" si="32"/>
        <v>OK</v>
      </c>
      <c r="P172" s="69">
        <f t="shared" si="33"/>
        <v>52.849999999999994</v>
      </c>
      <c r="Q172" s="70">
        <f t="shared" si="34"/>
        <v>56.485661853324331</v>
      </c>
      <c r="R172" s="70">
        <f t="shared" si="35"/>
        <v>0.9356356686982793</v>
      </c>
      <c r="S172" s="70">
        <f t="shared" si="36"/>
        <v>5.2738875012004423</v>
      </c>
      <c r="T172" s="71" t="str">
        <f t="shared" si="37"/>
        <v>Not OK</v>
      </c>
    </row>
    <row r="173" spans="1:20" x14ac:dyDescent="0.2">
      <c r="A173" s="73">
        <v>43707</v>
      </c>
      <c r="B173" s="132">
        <v>87.84</v>
      </c>
      <c r="C173" s="75">
        <v>86</v>
      </c>
      <c r="D173" s="133">
        <v>3.08</v>
      </c>
      <c r="E173" s="75">
        <v>0</v>
      </c>
      <c r="F173" s="76">
        <f t="shared" si="27"/>
        <v>0</v>
      </c>
      <c r="G173" s="75">
        <v>0</v>
      </c>
      <c r="H173" s="76">
        <f t="shared" si="29"/>
        <v>0</v>
      </c>
      <c r="I173" s="127">
        <v>0</v>
      </c>
      <c r="J173" s="128">
        <v>3.7790863537430579</v>
      </c>
      <c r="K173" s="64">
        <f t="shared" si="30"/>
        <v>226.74518122458346</v>
      </c>
      <c r="L173" s="67">
        <f t="shared" si="31"/>
        <v>0.14171573826536465</v>
      </c>
      <c r="M173" s="67">
        <v>0.28000000000000003</v>
      </c>
      <c r="N173" s="67">
        <v>0.56000000000000005</v>
      </c>
      <c r="O173" s="80" t="str">
        <f t="shared" si="32"/>
        <v>OK</v>
      </c>
      <c r="P173" s="69">
        <f t="shared" si="33"/>
        <v>52.84</v>
      </c>
      <c r="Q173" s="70">
        <f t="shared" si="34"/>
        <v>56.47871572177484</v>
      </c>
      <c r="R173" s="70">
        <f t="shared" si="35"/>
        <v>0.93557368160246668</v>
      </c>
      <c r="S173" s="70">
        <f t="shared" si="36"/>
        <v>5.2174418323342939</v>
      </c>
      <c r="T173" s="71" t="str">
        <f t="shared" si="37"/>
        <v>Not OK</v>
      </c>
    </row>
    <row r="174" spans="1:20" x14ac:dyDescent="0.2">
      <c r="A174" s="73">
        <v>43708</v>
      </c>
      <c r="B174" s="132">
        <v>87.84</v>
      </c>
      <c r="C174" s="75">
        <v>86</v>
      </c>
      <c r="D174" s="76">
        <f>4.484*(C173/100)^(5/2)</f>
        <v>3.07547167848805</v>
      </c>
      <c r="E174" s="75">
        <v>0</v>
      </c>
      <c r="F174" s="76">
        <f t="shared" si="27"/>
        <v>0</v>
      </c>
      <c r="G174" s="75">
        <v>0</v>
      </c>
      <c r="H174" s="76">
        <f t="shared" si="29"/>
        <v>0</v>
      </c>
      <c r="I174" s="127">
        <v>0</v>
      </c>
      <c r="J174" s="128">
        <v>3.7790863537430579</v>
      </c>
      <c r="K174" s="64">
        <f t="shared" si="30"/>
        <v>226.74518122458346</v>
      </c>
      <c r="L174" s="67">
        <f t="shared" si="31"/>
        <v>0.14171573826536465</v>
      </c>
      <c r="M174" s="67">
        <v>0.28000000000000003</v>
      </c>
      <c r="N174" s="67">
        <v>0.56000000000000005</v>
      </c>
      <c r="O174" s="80" t="str">
        <f t="shared" si="32"/>
        <v>OK</v>
      </c>
      <c r="P174" s="69">
        <f t="shared" si="33"/>
        <v>52.84</v>
      </c>
      <c r="Q174" s="70">
        <f t="shared" si="34"/>
        <v>56.47871572177484</v>
      </c>
      <c r="R174" s="70">
        <f t="shared" si="35"/>
        <v>0.93557368160246668</v>
      </c>
      <c r="S174" s="70">
        <f t="shared" si="36"/>
        <v>5.2174418323342939</v>
      </c>
      <c r="T174" s="71" t="str">
        <f t="shared" si="37"/>
        <v>Not OK</v>
      </c>
    </row>
    <row r="175" spans="1:20" x14ac:dyDescent="0.2">
      <c r="A175" s="73">
        <v>43689</v>
      </c>
      <c r="B175" s="132">
        <v>87.82</v>
      </c>
      <c r="C175" s="75">
        <v>90</v>
      </c>
      <c r="D175" s="76">
        <f t="shared" ref="D175:D238" si="38">4.484*(C175/100)^(5/2)</f>
        <v>3.4456556858513885</v>
      </c>
      <c r="E175" s="75">
        <v>0</v>
      </c>
      <c r="F175" s="76">
        <f t="shared" si="27"/>
        <v>0</v>
      </c>
      <c r="G175" s="75">
        <v>0</v>
      </c>
      <c r="H175" s="76">
        <f t="shared" si="29"/>
        <v>0</v>
      </c>
      <c r="I175" s="127">
        <v>0</v>
      </c>
      <c r="J175" s="128">
        <v>3.6402832074344356</v>
      </c>
      <c r="K175" s="64">
        <f t="shared" si="30"/>
        <v>218.41699244606613</v>
      </c>
      <c r="L175" s="67">
        <f t="shared" si="31"/>
        <v>0.13651062027879132</v>
      </c>
      <c r="M175" s="67">
        <v>0.28000000000000003</v>
      </c>
      <c r="N175" s="67">
        <v>0.56000000000000005</v>
      </c>
      <c r="O175" s="80" t="str">
        <f t="shared" si="32"/>
        <v>OK</v>
      </c>
      <c r="P175" s="69">
        <f t="shared" si="33"/>
        <v>52.819999999999993</v>
      </c>
      <c r="Q175" s="70">
        <f t="shared" si="34"/>
        <v>56.464828683815405</v>
      </c>
      <c r="R175" s="70">
        <f t="shared" si="35"/>
        <v>0.9354495750934575</v>
      </c>
      <c r="S175" s="70">
        <f t="shared" si="36"/>
        <v>5.0264756915082742</v>
      </c>
      <c r="T175" s="71" t="str">
        <f t="shared" si="37"/>
        <v>Not OK</v>
      </c>
    </row>
    <row r="176" spans="1:20" x14ac:dyDescent="0.2">
      <c r="A176" s="73">
        <v>43690</v>
      </c>
      <c r="B176" s="132">
        <v>87.82</v>
      </c>
      <c r="C176" s="75">
        <v>90</v>
      </c>
      <c r="D176" s="76">
        <f t="shared" si="38"/>
        <v>3.4456556858513885</v>
      </c>
      <c r="E176" s="75">
        <v>0</v>
      </c>
      <c r="F176" s="76">
        <f t="shared" si="27"/>
        <v>0</v>
      </c>
      <c r="G176" s="75">
        <v>0</v>
      </c>
      <c r="H176" s="76">
        <f t="shared" si="29"/>
        <v>0</v>
      </c>
      <c r="I176" s="127">
        <v>0</v>
      </c>
      <c r="J176" s="128">
        <v>3.6402832074344356</v>
      </c>
      <c r="K176" s="64">
        <f t="shared" si="30"/>
        <v>218.41699244606613</v>
      </c>
      <c r="L176" s="67">
        <f t="shared" si="31"/>
        <v>0.13651062027879132</v>
      </c>
      <c r="M176" s="67">
        <v>0.28000000000000003</v>
      </c>
      <c r="N176" s="67">
        <v>0.56000000000000005</v>
      </c>
      <c r="O176" s="80" t="str">
        <f t="shared" si="32"/>
        <v>OK</v>
      </c>
      <c r="P176" s="69">
        <f t="shared" si="33"/>
        <v>52.819999999999993</v>
      </c>
      <c r="Q176" s="70">
        <f t="shared" si="34"/>
        <v>56.464828683815405</v>
      </c>
      <c r="R176" s="70">
        <f t="shared" si="35"/>
        <v>0.9354495750934575</v>
      </c>
      <c r="S176" s="70">
        <f t="shared" si="36"/>
        <v>5.0264756915082742</v>
      </c>
      <c r="T176" s="71" t="str">
        <f t="shared" si="37"/>
        <v>Not OK</v>
      </c>
    </row>
    <row r="177" spans="1:20" x14ac:dyDescent="0.2">
      <c r="A177" s="73">
        <v>43691</v>
      </c>
      <c r="B177" s="132">
        <v>87.82</v>
      </c>
      <c r="C177" s="75">
        <v>90</v>
      </c>
      <c r="D177" s="76">
        <f t="shared" si="38"/>
        <v>3.4456556858513885</v>
      </c>
      <c r="E177" s="75">
        <v>0</v>
      </c>
      <c r="F177" s="76">
        <f t="shared" si="27"/>
        <v>0</v>
      </c>
      <c r="G177" s="75">
        <v>0</v>
      </c>
      <c r="H177" s="76">
        <f t="shared" si="29"/>
        <v>0</v>
      </c>
      <c r="I177" s="127">
        <v>0</v>
      </c>
      <c r="J177" s="128">
        <v>3.6402832074344356</v>
      </c>
      <c r="K177" s="64">
        <f t="shared" si="30"/>
        <v>218.41699244606613</v>
      </c>
      <c r="L177" s="67">
        <f t="shared" si="31"/>
        <v>0.13651062027879132</v>
      </c>
      <c r="M177" s="67">
        <v>0.28000000000000003</v>
      </c>
      <c r="N177" s="67">
        <v>0.56000000000000005</v>
      </c>
      <c r="O177" s="80" t="str">
        <f t="shared" si="32"/>
        <v>OK</v>
      </c>
      <c r="P177" s="69">
        <f t="shared" si="33"/>
        <v>52.819999999999993</v>
      </c>
      <c r="Q177" s="70">
        <f t="shared" si="34"/>
        <v>56.464828683815405</v>
      </c>
      <c r="R177" s="70">
        <f t="shared" si="35"/>
        <v>0.9354495750934575</v>
      </c>
      <c r="S177" s="70">
        <f t="shared" si="36"/>
        <v>5.0264756915082742</v>
      </c>
      <c r="T177" s="71" t="str">
        <f t="shared" si="37"/>
        <v>Not OK</v>
      </c>
    </row>
    <row r="178" spans="1:20" x14ac:dyDescent="0.2">
      <c r="A178" s="73">
        <v>43692</v>
      </c>
      <c r="B178" s="132">
        <v>87.82</v>
      </c>
      <c r="C178" s="75">
        <v>90</v>
      </c>
      <c r="D178" s="76">
        <f t="shared" si="38"/>
        <v>3.4456556858513885</v>
      </c>
      <c r="E178" s="75">
        <v>0</v>
      </c>
      <c r="F178" s="76">
        <f t="shared" si="27"/>
        <v>0</v>
      </c>
      <c r="G178" s="75">
        <v>0</v>
      </c>
      <c r="H178" s="76">
        <f t="shared" si="29"/>
        <v>0</v>
      </c>
      <c r="I178" s="127">
        <v>0</v>
      </c>
      <c r="J178" s="128">
        <v>3.6402832074344356</v>
      </c>
      <c r="K178" s="64">
        <f t="shared" si="30"/>
        <v>218.41699244606613</v>
      </c>
      <c r="L178" s="67">
        <f t="shared" si="31"/>
        <v>0.13651062027879132</v>
      </c>
      <c r="M178" s="67">
        <v>0.28000000000000003</v>
      </c>
      <c r="N178" s="67">
        <v>0.56000000000000005</v>
      </c>
      <c r="O178" s="80" t="str">
        <f t="shared" si="32"/>
        <v>OK</v>
      </c>
      <c r="P178" s="69">
        <f t="shared" si="33"/>
        <v>52.819999999999993</v>
      </c>
      <c r="Q178" s="70">
        <f t="shared" si="34"/>
        <v>56.464828683815405</v>
      </c>
      <c r="R178" s="70">
        <f t="shared" si="35"/>
        <v>0.9354495750934575</v>
      </c>
      <c r="S178" s="70">
        <f t="shared" si="36"/>
        <v>5.0264756915082742</v>
      </c>
      <c r="T178" s="71" t="str">
        <f t="shared" si="37"/>
        <v>Not OK</v>
      </c>
    </row>
    <row r="179" spans="1:20" x14ac:dyDescent="0.2">
      <c r="A179" s="73">
        <v>43693</v>
      </c>
      <c r="B179" s="132">
        <v>87.82</v>
      </c>
      <c r="C179" s="75">
        <v>89</v>
      </c>
      <c r="D179" s="76">
        <f t="shared" si="38"/>
        <v>3.3507391542883926</v>
      </c>
      <c r="E179" s="75">
        <v>0</v>
      </c>
      <c r="F179" s="76">
        <f t="shared" si="27"/>
        <v>0</v>
      </c>
      <c r="G179" s="75">
        <v>0</v>
      </c>
      <c r="H179" s="76">
        <f t="shared" si="29"/>
        <v>0</v>
      </c>
      <c r="I179" s="127">
        <v>0</v>
      </c>
      <c r="J179" s="128">
        <v>3.6427898396372127</v>
      </c>
      <c r="K179" s="64">
        <f t="shared" si="30"/>
        <v>218.56739037823277</v>
      </c>
      <c r="L179" s="67">
        <f t="shared" si="31"/>
        <v>0.13660461898639548</v>
      </c>
      <c r="M179" s="67">
        <v>0.28000000000000003</v>
      </c>
      <c r="N179" s="67">
        <v>0.56000000000000005</v>
      </c>
      <c r="O179" s="80" t="str">
        <f t="shared" si="32"/>
        <v>OK</v>
      </c>
      <c r="P179" s="69">
        <f t="shared" si="33"/>
        <v>52.819999999999993</v>
      </c>
      <c r="Q179" s="70">
        <f t="shared" si="34"/>
        <v>56.464828683815405</v>
      </c>
      <c r="R179" s="70">
        <f t="shared" si="35"/>
        <v>0.9354495750934575</v>
      </c>
      <c r="S179" s="70">
        <f t="shared" si="36"/>
        <v>5.0299368304133676</v>
      </c>
      <c r="T179" s="71" t="str">
        <f t="shared" si="37"/>
        <v>Not OK</v>
      </c>
    </row>
    <row r="180" spans="1:20" x14ac:dyDescent="0.2">
      <c r="A180" s="73">
        <v>43694</v>
      </c>
      <c r="B180" s="132">
        <v>87.82</v>
      </c>
      <c r="C180" s="75">
        <v>89</v>
      </c>
      <c r="D180" s="76">
        <f t="shared" si="38"/>
        <v>3.3507391542883926</v>
      </c>
      <c r="E180" s="75">
        <v>0</v>
      </c>
      <c r="F180" s="76">
        <f t="shared" si="27"/>
        <v>0</v>
      </c>
      <c r="G180" s="75">
        <v>0</v>
      </c>
      <c r="H180" s="76">
        <f t="shared" si="29"/>
        <v>0</v>
      </c>
      <c r="I180" s="127">
        <v>0</v>
      </c>
      <c r="J180" s="128">
        <v>3.6427898396372127</v>
      </c>
      <c r="K180" s="64">
        <f t="shared" si="30"/>
        <v>218.56739037823277</v>
      </c>
      <c r="L180" s="67">
        <f t="shared" si="31"/>
        <v>0.13660461898639548</v>
      </c>
      <c r="M180" s="67">
        <v>0.28000000000000003</v>
      </c>
      <c r="N180" s="67">
        <v>0.56000000000000005</v>
      </c>
      <c r="O180" s="80" t="str">
        <f t="shared" si="32"/>
        <v>OK</v>
      </c>
      <c r="P180" s="69">
        <f t="shared" si="33"/>
        <v>52.819999999999993</v>
      </c>
      <c r="Q180" s="70">
        <f t="shared" si="34"/>
        <v>56.464828683815405</v>
      </c>
      <c r="R180" s="70">
        <f t="shared" si="35"/>
        <v>0.9354495750934575</v>
      </c>
      <c r="S180" s="70">
        <f t="shared" si="36"/>
        <v>5.0299368304133676</v>
      </c>
      <c r="T180" s="71" t="str">
        <f t="shared" si="37"/>
        <v>Not OK</v>
      </c>
    </row>
    <row r="181" spans="1:20" x14ac:dyDescent="0.2">
      <c r="A181" s="73">
        <v>43695</v>
      </c>
      <c r="B181" s="129">
        <v>87.82</v>
      </c>
      <c r="C181" s="75">
        <v>89</v>
      </c>
      <c r="D181" s="76">
        <f t="shared" si="38"/>
        <v>3.3507391542883926</v>
      </c>
      <c r="E181" s="75">
        <v>0</v>
      </c>
      <c r="F181" s="76">
        <f t="shared" si="27"/>
        <v>0</v>
      </c>
      <c r="G181" s="75">
        <v>0</v>
      </c>
      <c r="H181" s="76">
        <f t="shared" si="29"/>
        <v>0</v>
      </c>
      <c r="I181" s="127">
        <v>0</v>
      </c>
      <c r="J181" s="128">
        <v>3.710841750769275</v>
      </c>
      <c r="K181" s="64">
        <f t="shared" si="30"/>
        <v>222.6505050461565</v>
      </c>
      <c r="L181" s="67">
        <f t="shared" si="31"/>
        <v>0.13915656565384782</v>
      </c>
      <c r="M181" s="67">
        <v>0.28000000000000003</v>
      </c>
      <c r="N181" s="67">
        <v>0.56000000000000005</v>
      </c>
      <c r="O181" s="80" t="str">
        <f t="shared" si="32"/>
        <v>OK</v>
      </c>
      <c r="P181" s="69">
        <f t="shared" si="33"/>
        <v>52.819999999999993</v>
      </c>
      <c r="Q181" s="70">
        <f t="shared" si="34"/>
        <v>56.464828683815405</v>
      </c>
      <c r="R181" s="70">
        <f t="shared" si="35"/>
        <v>0.9354495750934575</v>
      </c>
      <c r="S181" s="70">
        <f t="shared" si="36"/>
        <v>5.1239023978086218</v>
      </c>
      <c r="T181" s="71" t="str">
        <f t="shared" si="37"/>
        <v>Not OK</v>
      </c>
    </row>
    <row r="182" spans="1:20" x14ac:dyDescent="0.2">
      <c r="A182" s="73">
        <v>43696</v>
      </c>
      <c r="B182" s="129">
        <v>87.82</v>
      </c>
      <c r="C182" s="75">
        <v>89</v>
      </c>
      <c r="D182" s="76">
        <f t="shared" si="38"/>
        <v>3.3507391542883926</v>
      </c>
      <c r="E182" s="75">
        <v>0</v>
      </c>
      <c r="F182" s="76">
        <f t="shared" si="27"/>
        <v>0</v>
      </c>
      <c r="G182" s="75">
        <v>0</v>
      </c>
      <c r="H182" s="76">
        <f t="shared" si="29"/>
        <v>0</v>
      </c>
      <c r="I182" s="127">
        <v>0</v>
      </c>
      <c r="J182" s="128">
        <v>3.710841750769275</v>
      </c>
      <c r="K182" s="64">
        <f t="shared" si="30"/>
        <v>222.6505050461565</v>
      </c>
      <c r="L182" s="67">
        <f t="shared" si="31"/>
        <v>0.13915656565384782</v>
      </c>
      <c r="M182" s="67">
        <v>0.28000000000000003</v>
      </c>
      <c r="N182" s="67">
        <v>0.56000000000000005</v>
      </c>
      <c r="O182" s="80" t="str">
        <f t="shared" si="32"/>
        <v>OK</v>
      </c>
      <c r="P182" s="69">
        <f t="shared" si="33"/>
        <v>52.819999999999993</v>
      </c>
      <c r="Q182" s="70">
        <f t="shared" si="34"/>
        <v>56.464828683815405</v>
      </c>
      <c r="R182" s="70">
        <f t="shared" si="35"/>
        <v>0.9354495750934575</v>
      </c>
      <c r="S182" s="70">
        <f t="shared" si="36"/>
        <v>5.1239023978086218</v>
      </c>
      <c r="T182" s="71" t="str">
        <f t="shared" si="37"/>
        <v>Not OK</v>
      </c>
    </row>
    <row r="183" spans="1:20" x14ac:dyDescent="0.2">
      <c r="A183" s="73">
        <v>43697</v>
      </c>
      <c r="B183" s="129">
        <v>87.82</v>
      </c>
      <c r="C183" s="75">
        <v>89</v>
      </c>
      <c r="D183" s="76">
        <f t="shared" si="38"/>
        <v>3.3507391542883926</v>
      </c>
      <c r="E183" s="75">
        <v>0</v>
      </c>
      <c r="F183" s="76">
        <f t="shared" si="27"/>
        <v>0</v>
      </c>
      <c r="G183" s="75">
        <v>0</v>
      </c>
      <c r="H183" s="76">
        <f t="shared" si="29"/>
        <v>0</v>
      </c>
      <c r="I183" s="127">
        <v>0</v>
      </c>
      <c r="J183" s="128">
        <v>3.710841750769275</v>
      </c>
      <c r="K183" s="64">
        <f t="shared" si="30"/>
        <v>222.6505050461565</v>
      </c>
      <c r="L183" s="67">
        <f t="shared" si="31"/>
        <v>0.13915656565384782</v>
      </c>
      <c r="M183" s="67">
        <v>0.28000000000000003</v>
      </c>
      <c r="N183" s="67">
        <v>0.56000000000000005</v>
      </c>
      <c r="O183" s="80" t="str">
        <f t="shared" si="32"/>
        <v>OK</v>
      </c>
      <c r="P183" s="69">
        <f t="shared" si="33"/>
        <v>52.819999999999993</v>
      </c>
      <c r="Q183" s="70">
        <f t="shared" si="34"/>
        <v>56.464828683815405</v>
      </c>
      <c r="R183" s="70">
        <f t="shared" si="35"/>
        <v>0.9354495750934575</v>
      </c>
      <c r="S183" s="70">
        <f t="shared" si="36"/>
        <v>5.1239023978086218</v>
      </c>
      <c r="T183" s="71" t="str">
        <f t="shared" si="37"/>
        <v>Not OK</v>
      </c>
    </row>
    <row r="184" spans="1:20" x14ac:dyDescent="0.2">
      <c r="A184" s="73">
        <v>43698</v>
      </c>
      <c r="B184" s="129">
        <v>87.82</v>
      </c>
      <c r="C184" s="75">
        <v>89</v>
      </c>
      <c r="D184" s="76">
        <f t="shared" si="38"/>
        <v>3.3507391542883926</v>
      </c>
      <c r="E184" s="75">
        <v>0</v>
      </c>
      <c r="F184" s="76">
        <f t="shared" si="27"/>
        <v>0</v>
      </c>
      <c r="G184" s="75">
        <v>0</v>
      </c>
      <c r="H184" s="76">
        <f t="shared" si="29"/>
        <v>0</v>
      </c>
      <c r="I184" s="127">
        <v>0</v>
      </c>
      <c r="J184" s="128">
        <v>3.710841750769275</v>
      </c>
      <c r="K184" s="64">
        <f t="shared" si="30"/>
        <v>222.6505050461565</v>
      </c>
      <c r="L184" s="67">
        <f t="shared" si="31"/>
        <v>0.13915656565384782</v>
      </c>
      <c r="M184" s="67">
        <v>0.28000000000000003</v>
      </c>
      <c r="N184" s="67">
        <v>0.56000000000000005</v>
      </c>
      <c r="O184" s="80" t="str">
        <f t="shared" si="32"/>
        <v>OK</v>
      </c>
      <c r="P184" s="69">
        <f t="shared" si="33"/>
        <v>52.819999999999993</v>
      </c>
      <c r="Q184" s="70">
        <f t="shared" si="34"/>
        <v>56.464828683815405</v>
      </c>
      <c r="R184" s="70">
        <f t="shared" si="35"/>
        <v>0.9354495750934575</v>
      </c>
      <c r="S184" s="70">
        <f t="shared" si="36"/>
        <v>5.1239023978086218</v>
      </c>
      <c r="T184" s="71" t="str">
        <f t="shared" si="37"/>
        <v>Not OK</v>
      </c>
    </row>
    <row r="185" spans="1:20" x14ac:dyDescent="0.2">
      <c r="A185" s="73">
        <v>43699</v>
      </c>
      <c r="B185" s="129">
        <v>87.82</v>
      </c>
      <c r="C185" s="75">
        <v>89</v>
      </c>
      <c r="D185" s="76">
        <f t="shared" si="38"/>
        <v>3.3507391542883926</v>
      </c>
      <c r="E185" s="75">
        <v>0</v>
      </c>
      <c r="F185" s="76">
        <f t="shared" si="27"/>
        <v>0</v>
      </c>
      <c r="G185" s="75">
        <v>0</v>
      </c>
      <c r="H185" s="76">
        <f t="shared" si="29"/>
        <v>0</v>
      </c>
      <c r="I185" s="127">
        <v>0</v>
      </c>
      <c r="J185" s="128">
        <v>3.7204954379233079</v>
      </c>
      <c r="K185" s="64">
        <f t="shared" si="30"/>
        <v>223.22972627539849</v>
      </c>
      <c r="L185" s="67">
        <f t="shared" si="31"/>
        <v>0.13951857892212405</v>
      </c>
      <c r="M185" s="67">
        <v>0.28000000000000003</v>
      </c>
      <c r="N185" s="67">
        <v>0.56000000000000005</v>
      </c>
      <c r="O185" s="80" t="str">
        <f t="shared" si="32"/>
        <v>OK</v>
      </c>
      <c r="P185" s="69">
        <f t="shared" si="33"/>
        <v>52.819999999999993</v>
      </c>
      <c r="Q185" s="70">
        <f t="shared" si="34"/>
        <v>56.464828683815405</v>
      </c>
      <c r="R185" s="70">
        <f t="shared" si="35"/>
        <v>0.9354495750934575</v>
      </c>
      <c r="S185" s="70">
        <f t="shared" si="36"/>
        <v>5.1372321364712823</v>
      </c>
      <c r="T185" s="71" t="str">
        <f t="shared" si="37"/>
        <v>Not OK</v>
      </c>
    </row>
    <row r="186" spans="1:20" x14ac:dyDescent="0.2">
      <c r="A186" s="73">
        <v>43700</v>
      </c>
      <c r="B186" s="129">
        <v>87.82</v>
      </c>
      <c r="C186" s="75">
        <v>89</v>
      </c>
      <c r="D186" s="76">
        <f t="shared" si="38"/>
        <v>3.3507391542883926</v>
      </c>
      <c r="E186" s="75">
        <v>0</v>
      </c>
      <c r="F186" s="76">
        <f t="shared" si="27"/>
        <v>0</v>
      </c>
      <c r="G186" s="75">
        <v>0</v>
      </c>
      <c r="H186" s="76">
        <f t="shared" si="29"/>
        <v>0</v>
      </c>
      <c r="I186" s="127">
        <v>0</v>
      </c>
      <c r="J186" s="128">
        <v>3.74</v>
      </c>
      <c r="K186" s="64">
        <f t="shared" si="30"/>
        <v>224.4</v>
      </c>
      <c r="L186" s="67">
        <f t="shared" si="31"/>
        <v>0.14025000000000001</v>
      </c>
      <c r="M186" s="67">
        <v>0.28000000000000003</v>
      </c>
      <c r="N186" s="67">
        <v>0.56000000000000005</v>
      </c>
      <c r="O186" s="80" t="str">
        <f t="shared" si="32"/>
        <v>OK</v>
      </c>
      <c r="P186" s="69">
        <f t="shared" si="33"/>
        <v>52.819999999999993</v>
      </c>
      <c r="Q186" s="70">
        <f t="shared" si="34"/>
        <v>56.464828683815405</v>
      </c>
      <c r="R186" s="70">
        <f t="shared" si="35"/>
        <v>0.9354495750934575</v>
      </c>
      <c r="S186" s="70">
        <f t="shared" si="36"/>
        <v>5.1641638891854083</v>
      </c>
      <c r="T186" s="71" t="str">
        <f t="shared" si="37"/>
        <v>Not OK</v>
      </c>
    </row>
    <row r="187" spans="1:20" x14ac:dyDescent="0.2">
      <c r="A187" s="73">
        <v>43701</v>
      </c>
      <c r="B187" s="129">
        <v>87.82</v>
      </c>
      <c r="C187" s="75">
        <v>89</v>
      </c>
      <c r="D187" s="76">
        <f t="shared" si="38"/>
        <v>3.3507391542883926</v>
      </c>
      <c r="E187" s="75">
        <v>0</v>
      </c>
      <c r="F187" s="76">
        <f t="shared" si="27"/>
        <v>0</v>
      </c>
      <c r="G187" s="75">
        <v>0</v>
      </c>
      <c r="H187" s="76">
        <f t="shared" si="29"/>
        <v>0</v>
      </c>
      <c r="I187" s="127">
        <v>0</v>
      </c>
      <c r="J187" s="128">
        <v>3.74</v>
      </c>
      <c r="K187" s="64">
        <f t="shared" si="30"/>
        <v>224.4</v>
      </c>
      <c r="L187" s="67">
        <f t="shared" si="31"/>
        <v>0.14025000000000001</v>
      </c>
      <c r="M187" s="67">
        <v>0.28000000000000003</v>
      </c>
      <c r="N187" s="67">
        <v>0.56000000000000005</v>
      </c>
      <c r="O187" s="80" t="str">
        <f t="shared" si="32"/>
        <v>OK</v>
      </c>
      <c r="P187" s="69">
        <f t="shared" si="33"/>
        <v>52.819999999999993</v>
      </c>
      <c r="Q187" s="70">
        <f t="shared" si="34"/>
        <v>56.464828683815405</v>
      </c>
      <c r="R187" s="70">
        <f t="shared" si="35"/>
        <v>0.9354495750934575</v>
      </c>
      <c r="S187" s="70">
        <f t="shared" si="36"/>
        <v>5.1641638891854083</v>
      </c>
      <c r="T187" s="71" t="str">
        <f t="shared" si="37"/>
        <v>Not OK</v>
      </c>
    </row>
    <row r="188" spans="1:20" x14ac:dyDescent="0.2">
      <c r="A188" s="73">
        <v>43702</v>
      </c>
      <c r="B188" s="129">
        <v>87.82</v>
      </c>
      <c r="C188" s="75">
        <v>89</v>
      </c>
      <c r="D188" s="76">
        <f t="shared" si="38"/>
        <v>3.3507391542883926</v>
      </c>
      <c r="E188" s="75">
        <v>0</v>
      </c>
      <c r="F188" s="76">
        <f t="shared" si="27"/>
        <v>0</v>
      </c>
      <c r="G188" s="75">
        <v>0</v>
      </c>
      <c r="H188" s="76">
        <f t="shared" si="29"/>
        <v>0</v>
      </c>
      <c r="I188" s="127">
        <v>0</v>
      </c>
      <c r="J188" s="128">
        <v>3.74</v>
      </c>
      <c r="K188" s="64">
        <f t="shared" si="30"/>
        <v>224.4</v>
      </c>
      <c r="L188" s="67">
        <f t="shared" si="31"/>
        <v>0.14025000000000001</v>
      </c>
      <c r="M188" s="67">
        <v>0.28000000000000003</v>
      </c>
      <c r="N188" s="67">
        <v>0.56000000000000005</v>
      </c>
      <c r="O188" s="80" t="str">
        <f t="shared" si="32"/>
        <v>OK</v>
      </c>
      <c r="P188" s="69">
        <f t="shared" si="33"/>
        <v>52.819999999999993</v>
      </c>
      <c r="Q188" s="70">
        <f t="shared" si="34"/>
        <v>56.464828683815405</v>
      </c>
      <c r="R188" s="70">
        <f t="shared" si="35"/>
        <v>0.9354495750934575</v>
      </c>
      <c r="S188" s="70">
        <f t="shared" si="36"/>
        <v>5.1641638891854083</v>
      </c>
      <c r="T188" s="71" t="str">
        <f t="shared" si="37"/>
        <v>Not OK</v>
      </c>
    </row>
    <row r="189" spans="1:20" x14ac:dyDescent="0.2">
      <c r="A189" s="73">
        <v>43703</v>
      </c>
      <c r="B189" s="129">
        <v>87.82</v>
      </c>
      <c r="C189" s="75">
        <v>86</v>
      </c>
      <c r="D189" s="76">
        <f t="shared" si="38"/>
        <v>3.07547167848805</v>
      </c>
      <c r="E189" s="75">
        <v>0</v>
      </c>
      <c r="F189" s="76">
        <f t="shared" si="27"/>
        <v>0</v>
      </c>
      <c r="G189" s="75">
        <v>0</v>
      </c>
      <c r="H189" s="76">
        <f t="shared" si="29"/>
        <v>0</v>
      </c>
      <c r="I189" s="127">
        <v>0</v>
      </c>
      <c r="J189" s="128">
        <v>3.7400118247631711</v>
      </c>
      <c r="K189" s="64">
        <f t="shared" si="30"/>
        <v>224.40070948579026</v>
      </c>
      <c r="L189" s="67">
        <f t="shared" si="31"/>
        <v>0.14025044342861892</v>
      </c>
      <c r="M189" s="67">
        <v>0.28000000000000003</v>
      </c>
      <c r="N189" s="67">
        <v>0.56000000000000005</v>
      </c>
      <c r="O189" s="80" t="str">
        <f t="shared" si="32"/>
        <v>OK</v>
      </c>
      <c r="P189" s="69">
        <f t="shared" si="33"/>
        <v>52.819999999999993</v>
      </c>
      <c r="Q189" s="70">
        <f t="shared" si="34"/>
        <v>56.464828683815405</v>
      </c>
      <c r="R189" s="70">
        <f t="shared" si="35"/>
        <v>0.9354495750934575</v>
      </c>
      <c r="S189" s="70">
        <f t="shared" si="36"/>
        <v>5.1641802167295161</v>
      </c>
      <c r="T189" s="71" t="str">
        <f t="shared" si="37"/>
        <v>Not OK</v>
      </c>
    </row>
    <row r="190" spans="1:20" x14ac:dyDescent="0.2">
      <c r="A190" s="73">
        <v>43704</v>
      </c>
      <c r="B190" s="129">
        <v>87.82</v>
      </c>
      <c r="C190" s="75">
        <v>86</v>
      </c>
      <c r="D190" s="76">
        <f t="shared" si="38"/>
        <v>3.07547167848805</v>
      </c>
      <c r="E190" s="75">
        <v>0</v>
      </c>
      <c r="F190" s="76">
        <f t="shared" si="27"/>
        <v>0</v>
      </c>
      <c r="G190" s="75">
        <v>0</v>
      </c>
      <c r="H190" s="76">
        <f t="shared" si="29"/>
        <v>0</v>
      </c>
      <c r="I190" s="127">
        <v>0</v>
      </c>
      <c r="J190" s="128">
        <v>3.7400118247631711</v>
      </c>
      <c r="K190" s="64">
        <f t="shared" si="30"/>
        <v>224.40070948579026</v>
      </c>
      <c r="L190" s="67">
        <f t="shared" si="31"/>
        <v>0.14025044342861892</v>
      </c>
      <c r="M190" s="67">
        <v>0.28000000000000003</v>
      </c>
      <c r="N190" s="67">
        <v>0.56000000000000005</v>
      </c>
      <c r="O190" s="80" t="str">
        <f t="shared" si="32"/>
        <v>OK</v>
      </c>
      <c r="P190" s="69">
        <f t="shared" si="33"/>
        <v>52.819999999999993</v>
      </c>
      <c r="Q190" s="70">
        <f t="shared" si="34"/>
        <v>56.464828683815405</v>
      </c>
      <c r="R190" s="70">
        <f t="shared" si="35"/>
        <v>0.9354495750934575</v>
      </c>
      <c r="S190" s="70">
        <f t="shared" si="36"/>
        <v>5.1641802167295161</v>
      </c>
      <c r="T190" s="71" t="str">
        <f t="shared" si="37"/>
        <v>Not OK</v>
      </c>
    </row>
    <row r="191" spans="1:20" x14ac:dyDescent="0.2">
      <c r="A191" s="73">
        <v>43705</v>
      </c>
      <c r="B191" s="129">
        <v>87.82</v>
      </c>
      <c r="C191" s="75">
        <v>86</v>
      </c>
      <c r="D191" s="76">
        <f t="shared" si="38"/>
        <v>3.07547167848805</v>
      </c>
      <c r="E191" s="75">
        <v>0</v>
      </c>
      <c r="F191" s="76">
        <f t="shared" si="27"/>
        <v>0</v>
      </c>
      <c r="G191" s="75">
        <v>0</v>
      </c>
      <c r="H191" s="76">
        <f t="shared" si="29"/>
        <v>0</v>
      </c>
      <c r="I191" s="127">
        <v>0</v>
      </c>
      <c r="J191" s="128">
        <v>3.7400118247631711</v>
      </c>
      <c r="K191" s="64">
        <f t="shared" si="30"/>
        <v>224.40070948579026</v>
      </c>
      <c r="L191" s="67">
        <f t="shared" si="31"/>
        <v>0.14025044342861892</v>
      </c>
      <c r="M191" s="67">
        <v>0.28000000000000003</v>
      </c>
      <c r="N191" s="67">
        <v>0.56000000000000005</v>
      </c>
      <c r="O191" s="80" t="str">
        <f t="shared" si="32"/>
        <v>OK</v>
      </c>
      <c r="P191" s="69">
        <f t="shared" si="33"/>
        <v>52.819999999999993</v>
      </c>
      <c r="Q191" s="70">
        <f t="shared" si="34"/>
        <v>56.464828683815405</v>
      </c>
      <c r="R191" s="70">
        <f t="shared" si="35"/>
        <v>0.9354495750934575</v>
      </c>
      <c r="S191" s="70">
        <f t="shared" si="36"/>
        <v>5.1641802167295161</v>
      </c>
      <c r="T191" s="71" t="str">
        <f t="shared" si="37"/>
        <v>Not OK</v>
      </c>
    </row>
    <row r="192" spans="1:20" x14ac:dyDescent="0.2">
      <c r="A192" s="73">
        <v>43706</v>
      </c>
      <c r="B192" s="129">
        <v>87.82</v>
      </c>
      <c r="C192" s="75">
        <v>86</v>
      </c>
      <c r="D192" s="76">
        <f t="shared" si="38"/>
        <v>3.07547167848805</v>
      </c>
      <c r="E192" s="75">
        <v>0</v>
      </c>
      <c r="F192" s="76">
        <f t="shared" si="27"/>
        <v>0</v>
      </c>
      <c r="G192" s="75">
        <v>0</v>
      </c>
      <c r="H192" s="76">
        <f t="shared" si="29"/>
        <v>0</v>
      </c>
      <c r="I192" s="127">
        <v>0</v>
      </c>
      <c r="J192" s="128">
        <v>3.7400118247631711</v>
      </c>
      <c r="K192" s="64">
        <f t="shared" si="30"/>
        <v>224.40070948579026</v>
      </c>
      <c r="L192" s="67">
        <f t="shared" si="31"/>
        <v>0.14025044342861892</v>
      </c>
      <c r="M192" s="67">
        <v>0.28000000000000003</v>
      </c>
      <c r="N192" s="67">
        <v>0.56000000000000005</v>
      </c>
      <c r="O192" s="80" t="str">
        <f t="shared" si="32"/>
        <v>OK</v>
      </c>
      <c r="P192" s="69">
        <f t="shared" si="33"/>
        <v>52.819999999999993</v>
      </c>
      <c r="Q192" s="70">
        <f t="shared" si="34"/>
        <v>56.464828683815405</v>
      </c>
      <c r="R192" s="70">
        <f t="shared" si="35"/>
        <v>0.9354495750934575</v>
      </c>
      <c r="S192" s="70">
        <f t="shared" si="36"/>
        <v>5.1641802167295161</v>
      </c>
      <c r="T192" s="71" t="str">
        <f t="shared" si="37"/>
        <v>Not OK</v>
      </c>
    </row>
    <row r="193" spans="1:20" x14ac:dyDescent="0.2">
      <c r="A193" s="73">
        <v>43656</v>
      </c>
      <c r="B193" s="129">
        <v>87.81</v>
      </c>
      <c r="C193" s="75">
        <v>116</v>
      </c>
      <c r="D193" s="76">
        <f t="shared" si="38"/>
        <v>6.4984618991858323</v>
      </c>
      <c r="E193" s="75">
        <v>0</v>
      </c>
      <c r="F193" s="76">
        <f t="shared" si="27"/>
        <v>0</v>
      </c>
      <c r="G193" s="75">
        <v>0</v>
      </c>
      <c r="H193" s="76">
        <f t="shared" si="29"/>
        <v>0</v>
      </c>
      <c r="I193" s="127">
        <v>0</v>
      </c>
      <c r="J193" s="128">
        <v>3.5421674242770838</v>
      </c>
      <c r="K193" s="64">
        <f t="shared" si="30"/>
        <v>212.53004545662503</v>
      </c>
      <c r="L193" s="67">
        <f t="shared" si="31"/>
        <v>0.13283127841039064</v>
      </c>
      <c r="M193" s="67">
        <v>0.28000000000000003</v>
      </c>
      <c r="N193" s="67">
        <v>0.56000000000000005</v>
      </c>
      <c r="O193" s="80" t="str">
        <f t="shared" si="32"/>
        <v>OK</v>
      </c>
      <c r="P193" s="69">
        <f t="shared" si="33"/>
        <v>52.81</v>
      </c>
      <c r="Q193" s="70">
        <f t="shared" si="34"/>
        <v>56.457887778690733</v>
      </c>
      <c r="R193" s="70">
        <f t="shared" si="35"/>
        <v>0.93538745563790682</v>
      </c>
      <c r="S193" s="70">
        <f t="shared" si="36"/>
        <v>4.891322968734749</v>
      </c>
      <c r="T193" s="71" t="str">
        <f t="shared" si="37"/>
        <v>Not OK</v>
      </c>
    </row>
    <row r="194" spans="1:20" x14ac:dyDescent="0.2">
      <c r="A194" s="73">
        <v>43657</v>
      </c>
      <c r="B194" s="129">
        <v>87.81</v>
      </c>
      <c r="C194" s="75">
        <v>110</v>
      </c>
      <c r="D194" s="76">
        <f t="shared" si="38"/>
        <v>5.6904592389859019</v>
      </c>
      <c r="E194" s="75">
        <v>0</v>
      </c>
      <c r="F194" s="76">
        <f t="shared" si="27"/>
        <v>0</v>
      </c>
      <c r="G194" s="75">
        <v>0</v>
      </c>
      <c r="H194" s="76">
        <f t="shared" si="29"/>
        <v>0</v>
      </c>
      <c r="I194" s="127">
        <v>0</v>
      </c>
      <c r="J194" s="128">
        <v>3.5421674242770838</v>
      </c>
      <c r="K194" s="64">
        <f t="shared" si="30"/>
        <v>212.53004545662503</v>
      </c>
      <c r="L194" s="67">
        <f t="shared" si="31"/>
        <v>0.13283127841039064</v>
      </c>
      <c r="M194" s="67">
        <v>0.28000000000000003</v>
      </c>
      <c r="N194" s="67">
        <v>0.56000000000000005</v>
      </c>
      <c r="O194" s="80" t="str">
        <f t="shared" si="32"/>
        <v>OK</v>
      </c>
      <c r="P194" s="69">
        <f t="shared" si="33"/>
        <v>52.81</v>
      </c>
      <c r="Q194" s="70">
        <f t="shared" si="34"/>
        <v>56.457887778690733</v>
      </c>
      <c r="R194" s="70">
        <f t="shared" si="35"/>
        <v>0.93538745563790682</v>
      </c>
      <c r="S194" s="70">
        <f t="shared" si="36"/>
        <v>4.891322968734749</v>
      </c>
      <c r="T194" s="71" t="str">
        <f t="shared" si="37"/>
        <v>Not OK</v>
      </c>
    </row>
    <row r="195" spans="1:20" x14ac:dyDescent="0.2">
      <c r="A195" s="73">
        <v>43658</v>
      </c>
      <c r="B195" s="129">
        <v>87.81</v>
      </c>
      <c r="C195" s="75">
        <v>110</v>
      </c>
      <c r="D195" s="76">
        <f t="shared" si="38"/>
        <v>5.6904592389859019</v>
      </c>
      <c r="E195" s="75">
        <v>0</v>
      </c>
      <c r="F195" s="76">
        <f t="shared" si="27"/>
        <v>0</v>
      </c>
      <c r="G195" s="75">
        <v>0</v>
      </c>
      <c r="H195" s="76">
        <f t="shared" si="29"/>
        <v>0</v>
      </c>
      <c r="I195" s="127">
        <v>0</v>
      </c>
      <c r="J195" s="128">
        <v>3.5421674242770838</v>
      </c>
      <c r="K195" s="64">
        <f t="shared" si="30"/>
        <v>212.53004545662503</v>
      </c>
      <c r="L195" s="67">
        <f t="shared" si="31"/>
        <v>0.13283127841039064</v>
      </c>
      <c r="M195" s="67">
        <v>0.28000000000000003</v>
      </c>
      <c r="N195" s="67">
        <v>0.56000000000000005</v>
      </c>
      <c r="O195" s="80" t="str">
        <f t="shared" si="32"/>
        <v>OK</v>
      </c>
      <c r="P195" s="69">
        <f t="shared" si="33"/>
        <v>52.81</v>
      </c>
      <c r="Q195" s="70">
        <f t="shared" si="34"/>
        <v>56.457887778690733</v>
      </c>
      <c r="R195" s="70">
        <f t="shared" si="35"/>
        <v>0.93538745563790682</v>
      </c>
      <c r="S195" s="70">
        <f t="shared" si="36"/>
        <v>4.891322968734749</v>
      </c>
      <c r="T195" s="71" t="str">
        <f t="shared" si="37"/>
        <v>Not OK</v>
      </c>
    </row>
    <row r="196" spans="1:20" x14ac:dyDescent="0.2">
      <c r="A196" s="73">
        <v>43659</v>
      </c>
      <c r="B196" s="129">
        <v>87.81</v>
      </c>
      <c r="C196" s="75">
        <v>109</v>
      </c>
      <c r="D196" s="76">
        <f t="shared" si="38"/>
        <v>5.5620110683953037</v>
      </c>
      <c r="E196" s="75">
        <v>0</v>
      </c>
      <c r="F196" s="76">
        <f t="shared" ref="F196:F213" si="39">4.484*(E196/100)^(5/2)</f>
        <v>0</v>
      </c>
      <c r="G196" s="75">
        <v>0</v>
      </c>
      <c r="H196" s="76">
        <f t="shared" si="29"/>
        <v>0</v>
      </c>
      <c r="I196" s="127">
        <v>0</v>
      </c>
      <c r="J196" s="128">
        <v>3.5421674242770838</v>
      </c>
      <c r="K196" s="64">
        <f t="shared" si="30"/>
        <v>212.53004545662503</v>
      </c>
      <c r="L196" s="67">
        <f t="shared" si="31"/>
        <v>0.13283127841039064</v>
      </c>
      <c r="M196" s="67">
        <v>0.28000000000000003</v>
      </c>
      <c r="N196" s="67">
        <v>0.56000000000000005</v>
      </c>
      <c r="O196" s="80" t="str">
        <f t="shared" si="32"/>
        <v>OK</v>
      </c>
      <c r="P196" s="69">
        <f t="shared" si="33"/>
        <v>52.81</v>
      </c>
      <c r="Q196" s="70">
        <f t="shared" si="34"/>
        <v>56.457887778690733</v>
      </c>
      <c r="R196" s="70">
        <f t="shared" si="35"/>
        <v>0.93538745563790682</v>
      </c>
      <c r="S196" s="70">
        <f t="shared" si="36"/>
        <v>4.891322968734749</v>
      </c>
      <c r="T196" s="71" t="str">
        <f t="shared" si="37"/>
        <v>Not OK</v>
      </c>
    </row>
    <row r="197" spans="1:20" x14ac:dyDescent="0.2">
      <c r="A197" s="73">
        <v>43660</v>
      </c>
      <c r="B197" s="129">
        <v>87.81</v>
      </c>
      <c r="C197" s="75">
        <v>109</v>
      </c>
      <c r="D197" s="76">
        <f t="shared" si="38"/>
        <v>5.5620110683953037</v>
      </c>
      <c r="E197" s="75">
        <v>0</v>
      </c>
      <c r="F197" s="76">
        <f t="shared" si="39"/>
        <v>0</v>
      </c>
      <c r="G197" s="75">
        <v>0</v>
      </c>
      <c r="H197" s="76">
        <f t="shared" si="29"/>
        <v>0</v>
      </c>
      <c r="I197" s="127">
        <v>0</v>
      </c>
      <c r="J197" s="128">
        <v>3.5421674242770838</v>
      </c>
      <c r="K197" s="64">
        <f t="shared" si="30"/>
        <v>212.53004545662503</v>
      </c>
      <c r="L197" s="67">
        <f t="shared" si="31"/>
        <v>0.13283127841039064</v>
      </c>
      <c r="M197" s="67">
        <v>0.28000000000000003</v>
      </c>
      <c r="N197" s="67">
        <v>0.56000000000000005</v>
      </c>
      <c r="O197" s="80" t="str">
        <f t="shared" si="32"/>
        <v>OK</v>
      </c>
      <c r="P197" s="69">
        <f t="shared" si="33"/>
        <v>52.81</v>
      </c>
      <c r="Q197" s="70">
        <f t="shared" si="34"/>
        <v>56.457887778690733</v>
      </c>
      <c r="R197" s="70">
        <f t="shared" si="35"/>
        <v>0.93538745563790682</v>
      </c>
      <c r="S197" s="70">
        <f t="shared" si="36"/>
        <v>4.891322968734749</v>
      </c>
      <c r="T197" s="71" t="str">
        <f t="shared" si="37"/>
        <v>Not OK</v>
      </c>
    </row>
    <row r="198" spans="1:20" x14ac:dyDescent="0.2">
      <c r="A198" s="73">
        <v>43661</v>
      </c>
      <c r="B198" s="129">
        <v>87.81</v>
      </c>
      <c r="C198" s="75">
        <v>109</v>
      </c>
      <c r="D198" s="76">
        <f t="shared" si="38"/>
        <v>5.5620110683953037</v>
      </c>
      <c r="E198" s="75">
        <v>0</v>
      </c>
      <c r="F198" s="76">
        <f t="shared" si="39"/>
        <v>0</v>
      </c>
      <c r="G198" s="75">
        <v>0</v>
      </c>
      <c r="H198" s="76">
        <f t="shared" si="29"/>
        <v>0</v>
      </c>
      <c r="I198" s="127">
        <v>0</v>
      </c>
      <c r="J198" s="128">
        <v>3.5421674242770838</v>
      </c>
      <c r="K198" s="64">
        <f t="shared" si="30"/>
        <v>212.53004545662503</v>
      </c>
      <c r="L198" s="67">
        <f t="shared" si="31"/>
        <v>0.13283127841039064</v>
      </c>
      <c r="M198" s="67">
        <v>0.28000000000000003</v>
      </c>
      <c r="N198" s="67">
        <v>0.56000000000000005</v>
      </c>
      <c r="O198" s="80" t="str">
        <f t="shared" si="32"/>
        <v>OK</v>
      </c>
      <c r="P198" s="69">
        <f t="shared" si="33"/>
        <v>52.81</v>
      </c>
      <c r="Q198" s="70">
        <f t="shared" si="34"/>
        <v>56.457887778690733</v>
      </c>
      <c r="R198" s="70">
        <f t="shared" si="35"/>
        <v>0.93538745563790682</v>
      </c>
      <c r="S198" s="70">
        <f t="shared" si="36"/>
        <v>4.891322968734749</v>
      </c>
      <c r="T198" s="71" t="str">
        <f t="shared" si="37"/>
        <v>Not OK</v>
      </c>
    </row>
    <row r="199" spans="1:20" x14ac:dyDescent="0.2">
      <c r="A199" s="61">
        <v>43662</v>
      </c>
      <c r="B199" s="132">
        <v>87.81</v>
      </c>
      <c r="C199" s="63">
        <v>109</v>
      </c>
      <c r="D199" s="64">
        <f t="shared" si="38"/>
        <v>5.5620110683953037</v>
      </c>
      <c r="E199" s="75">
        <v>0</v>
      </c>
      <c r="F199" s="76">
        <f t="shared" si="39"/>
        <v>0</v>
      </c>
      <c r="G199" s="75">
        <v>0</v>
      </c>
      <c r="H199" s="76">
        <f t="shared" si="29"/>
        <v>0</v>
      </c>
      <c r="I199" s="127">
        <v>0</v>
      </c>
      <c r="J199" s="128">
        <v>3.5421674242770838</v>
      </c>
      <c r="K199" s="64">
        <f t="shared" si="30"/>
        <v>212.53004545662503</v>
      </c>
      <c r="L199" s="67">
        <f t="shared" si="31"/>
        <v>0.13283127841039064</v>
      </c>
      <c r="M199" s="67">
        <v>0.28000000000000003</v>
      </c>
      <c r="N199" s="67">
        <v>0.56000000000000005</v>
      </c>
      <c r="O199" s="80" t="str">
        <f t="shared" si="32"/>
        <v>OK</v>
      </c>
      <c r="P199" s="69">
        <f t="shared" si="33"/>
        <v>52.81</v>
      </c>
      <c r="Q199" s="70">
        <f t="shared" si="34"/>
        <v>56.457887778690733</v>
      </c>
      <c r="R199" s="70">
        <f t="shared" si="35"/>
        <v>0.93538745563790682</v>
      </c>
      <c r="S199" s="70">
        <f t="shared" si="36"/>
        <v>4.891322968734749</v>
      </c>
      <c r="T199" s="71" t="str">
        <f t="shared" si="37"/>
        <v>Not OK</v>
      </c>
    </row>
    <row r="200" spans="1:20" x14ac:dyDescent="0.2">
      <c r="A200" s="73">
        <v>43663</v>
      </c>
      <c r="B200" s="132">
        <v>87.81</v>
      </c>
      <c r="C200" s="75">
        <v>109</v>
      </c>
      <c r="D200" s="64">
        <f t="shared" si="38"/>
        <v>5.5620110683953037</v>
      </c>
      <c r="E200" s="75">
        <v>0</v>
      </c>
      <c r="F200" s="76">
        <f t="shared" si="39"/>
        <v>0</v>
      </c>
      <c r="G200" s="75">
        <v>0</v>
      </c>
      <c r="H200" s="76">
        <f t="shared" si="29"/>
        <v>0</v>
      </c>
      <c r="I200" s="127">
        <v>0</v>
      </c>
      <c r="J200" s="128">
        <v>3.5421674242770838</v>
      </c>
      <c r="K200" s="64">
        <f t="shared" si="30"/>
        <v>212.53004545662503</v>
      </c>
      <c r="L200" s="67">
        <f t="shared" si="31"/>
        <v>0.13283127841039064</v>
      </c>
      <c r="M200" s="67">
        <v>0.28000000000000003</v>
      </c>
      <c r="N200" s="67">
        <v>0.56000000000000005</v>
      </c>
      <c r="O200" s="80" t="str">
        <f t="shared" si="32"/>
        <v>OK</v>
      </c>
      <c r="P200" s="69">
        <f t="shared" si="33"/>
        <v>52.81</v>
      </c>
      <c r="Q200" s="70">
        <f t="shared" si="34"/>
        <v>56.457887778690733</v>
      </c>
      <c r="R200" s="70">
        <f t="shared" si="35"/>
        <v>0.93538745563790682</v>
      </c>
      <c r="S200" s="70">
        <f t="shared" si="36"/>
        <v>4.891322968734749</v>
      </c>
      <c r="T200" s="71" t="str">
        <f t="shared" si="37"/>
        <v>Not OK</v>
      </c>
    </row>
    <row r="201" spans="1:20" x14ac:dyDescent="0.2">
      <c r="A201" s="73">
        <v>43664</v>
      </c>
      <c r="B201" s="132">
        <v>87.81</v>
      </c>
      <c r="C201" s="75">
        <v>103</v>
      </c>
      <c r="D201" s="76">
        <f t="shared" si="38"/>
        <v>4.8279044431346012</v>
      </c>
      <c r="E201" s="75">
        <v>0</v>
      </c>
      <c r="F201" s="76">
        <f t="shared" si="39"/>
        <v>0</v>
      </c>
      <c r="G201" s="75">
        <v>0</v>
      </c>
      <c r="H201" s="76">
        <f t="shared" si="29"/>
        <v>0</v>
      </c>
      <c r="I201" s="127">
        <v>0</v>
      </c>
      <c r="J201" s="128">
        <v>3.5421674242770838</v>
      </c>
      <c r="K201" s="64">
        <f t="shared" si="30"/>
        <v>212.53004545662503</v>
      </c>
      <c r="L201" s="67">
        <f t="shared" si="31"/>
        <v>0.13283127841039064</v>
      </c>
      <c r="M201" s="67">
        <v>0.28000000000000003</v>
      </c>
      <c r="N201" s="67">
        <v>0.56000000000000005</v>
      </c>
      <c r="O201" s="80" t="str">
        <f t="shared" si="32"/>
        <v>OK</v>
      </c>
      <c r="P201" s="69">
        <f t="shared" si="33"/>
        <v>52.81</v>
      </c>
      <c r="Q201" s="70">
        <f t="shared" si="34"/>
        <v>56.457887778690733</v>
      </c>
      <c r="R201" s="70">
        <f t="shared" si="35"/>
        <v>0.93538745563790682</v>
      </c>
      <c r="S201" s="70">
        <f t="shared" si="36"/>
        <v>4.891322968734749</v>
      </c>
      <c r="T201" s="71" t="str">
        <f t="shared" si="37"/>
        <v>Not OK</v>
      </c>
    </row>
    <row r="202" spans="1:20" x14ac:dyDescent="0.2">
      <c r="A202" s="73">
        <v>43665</v>
      </c>
      <c r="B202" s="132">
        <v>87.81</v>
      </c>
      <c r="C202" s="75">
        <v>101</v>
      </c>
      <c r="D202" s="76">
        <f t="shared" si="38"/>
        <v>4.5969421495036702</v>
      </c>
      <c r="E202" s="75">
        <v>0</v>
      </c>
      <c r="F202" s="76">
        <f t="shared" si="39"/>
        <v>0</v>
      </c>
      <c r="G202" s="75">
        <v>0</v>
      </c>
      <c r="H202" s="76">
        <f t="shared" si="29"/>
        <v>0</v>
      </c>
      <c r="I202" s="127">
        <v>0</v>
      </c>
      <c r="J202" s="128">
        <v>3.5421674242770838</v>
      </c>
      <c r="K202" s="64">
        <f t="shared" si="30"/>
        <v>212.53004545662503</v>
      </c>
      <c r="L202" s="67">
        <f t="shared" si="31"/>
        <v>0.13283127841039064</v>
      </c>
      <c r="M202" s="67">
        <v>0.28000000000000003</v>
      </c>
      <c r="N202" s="67">
        <v>0.56000000000000005</v>
      </c>
      <c r="O202" s="80" t="str">
        <f t="shared" si="32"/>
        <v>OK</v>
      </c>
      <c r="P202" s="69">
        <f t="shared" si="33"/>
        <v>52.81</v>
      </c>
      <c r="Q202" s="70">
        <f t="shared" si="34"/>
        <v>56.457887778690733</v>
      </c>
      <c r="R202" s="70">
        <f t="shared" si="35"/>
        <v>0.93538745563790682</v>
      </c>
      <c r="S202" s="70">
        <f t="shared" si="36"/>
        <v>4.891322968734749</v>
      </c>
      <c r="T202" s="71" t="str">
        <f t="shared" si="37"/>
        <v>Not OK</v>
      </c>
    </row>
    <row r="203" spans="1:20" x14ac:dyDescent="0.2">
      <c r="A203" s="73">
        <v>43666</v>
      </c>
      <c r="B203" s="132">
        <v>87.81</v>
      </c>
      <c r="C203" s="75">
        <v>101</v>
      </c>
      <c r="D203" s="76">
        <f t="shared" si="38"/>
        <v>4.5969421495036702</v>
      </c>
      <c r="E203" s="75">
        <v>0</v>
      </c>
      <c r="F203" s="76">
        <f t="shared" si="39"/>
        <v>0</v>
      </c>
      <c r="G203" s="75">
        <v>0</v>
      </c>
      <c r="H203" s="76">
        <f t="shared" si="29"/>
        <v>0</v>
      </c>
      <c r="I203" s="127">
        <v>0</v>
      </c>
      <c r="J203" s="128">
        <v>3.5421674242770838</v>
      </c>
      <c r="K203" s="64">
        <f t="shared" si="30"/>
        <v>212.53004545662503</v>
      </c>
      <c r="L203" s="67">
        <f t="shared" si="31"/>
        <v>0.13283127841039064</v>
      </c>
      <c r="M203" s="67">
        <v>0.28000000000000003</v>
      </c>
      <c r="N203" s="67">
        <v>0.56000000000000005</v>
      </c>
      <c r="O203" s="80" t="str">
        <f t="shared" si="32"/>
        <v>OK</v>
      </c>
      <c r="P203" s="69">
        <f t="shared" si="33"/>
        <v>52.81</v>
      </c>
      <c r="Q203" s="70">
        <f t="shared" si="34"/>
        <v>56.457887778690733</v>
      </c>
      <c r="R203" s="70">
        <f t="shared" si="35"/>
        <v>0.93538745563790682</v>
      </c>
      <c r="S203" s="70">
        <f t="shared" si="36"/>
        <v>4.891322968734749</v>
      </c>
      <c r="T203" s="71" t="str">
        <f t="shared" si="37"/>
        <v>Not OK</v>
      </c>
    </row>
    <row r="204" spans="1:20" x14ac:dyDescent="0.2">
      <c r="A204" s="73">
        <v>43667</v>
      </c>
      <c r="B204" s="132">
        <v>87.81</v>
      </c>
      <c r="C204" s="75">
        <v>100</v>
      </c>
      <c r="D204" s="76">
        <f t="shared" si="38"/>
        <v>4.484</v>
      </c>
      <c r="E204" s="75">
        <v>0</v>
      </c>
      <c r="F204" s="76">
        <f t="shared" si="39"/>
        <v>0</v>
      </c>
      <c r="G204" s="75">
        <v>0</v>
      </c>
      <c r="H204" s="76">
        <f t="shared" si="29"/>
        <v>0</v>
      </c>
      <c r="I204" s="127">
        <v>0</v>
      </c>
      <c r="J204" s="128">
        <v>3.5594145360837146</v>
      </c>
      <c r="K204" s="64">
        <f t="shared" si="30"/>
        <v>213.56487216502288</v>
      </c>
      <c r="L204" s="67">
        <f t="shared" si="31"/>
        <v>0.13347804510313929</v>
      </c>
      <c r="M204" s="67">
        <v>0.28000000000000003</v>
      </c>
      <c r="N204" s="67">
        <v>0.56000000000000005</v>
      </c>
      <c r="O204" s="80" t="str">
        <f t="shared" si="32"/>
        <v>OK</v>
      </c>
      <c r="P204" s="69">
        <f t="shared" si="33"/>
        <v>52.81</v>
      </c>
      <c r="Q204" s="70">
        <f t="shared" si="34"/>
        <v>56.457887778690733</v>
      </c>
      <c r="R204" s="70">
        <f t="shared" si="35"/>
        <v>0.93538745563790682</v>
      </c>
      <c r="S204" s="70">
        <f t="shared" si="36"/>
        <v>4.9151392326261503</v>
      </c>
      <c r="T204" s="71" t="str">
        <f t="shared" si="37"/>
        <v>Not OK</v>
      </c>
    </row>
    <row r="205" spans="1:20" x14ac:dyDescent="0.2">
      <c r="A205" s="73">
        <v>43668</v>
      </c>
      <c r="B205" s="134">
        <v>87.81</v>
      </c>
      <c r="C205" s="75">
        <v>96</v>
      </c>
      <c r="D205" s="76">
        <f t="shared" si="38"/>
        <v>4.0489618661276845</v>
      </c>
      <c r="E205" s="75">
        <v>0</v>
      </c>
      <c r="F205" s="76">
        <f t="shared" si="39"/>
        <v>0</v>
      </c>
      <c r="G205" s="75">
        <v>0</v>
      </c>
      <c r="H205" s="76">
        <f t="shared" si="29"/>
        <v>0</v>
      </c>
      <c r="I205" s="127">
        <v>0</v>
      </c>
      <c r="J205" s="128">
        <v>3.5594145360837146</v>
      </c>
      <c r="K205" s="64">
        <f t="shared" si="30"/>
        <v>213.56487216502288</v>
      </c>
      <c r="L205" s="67">
        <f t="shared" si="31"/>
        <v>0.13347804510313929</v>
      </c>
      <c r="M205" s="67">
        <v>0.28000000000000003</v>
      </c>
      <c r="N205" s="67">
        <v>0.56000000000000005</v>
      </c>
      <c r="O205" s="80" t="str">
        <f t="shared" si="32"/>
        <v>OK</v>
      </c>
      <c r="P205" s="69">
        <f t="shared" si="33"/>
        <v>52.81</v>
      </c>
      <c r="Q205" s="70">
        <f t="shared" si="34"/>
        <v>56.457887778690733</v>
      </c>
      <c r="R205" s="70">
        <f t="shared" si="35"/>
        <v>0.93538745563790682</v>
      </c>
      <c r="S205" s="70">
        <f t="shared" si="36"/>
        <v>4.9151392326261503</v>
      </c>
      <c r="T205" s="71" t="str">
        <f t="shared" si="37"/>
        <v>Not OK</v>
      </c>
    </row>
    <row r="206" spans="1:20" x14ac:dyDescent="0.2">
      <c r="A206" s="73">
        <v>43669</v>
      </c>
      <c r="B206" s="134">
        <v>87.81</v>
      </c>
      <c r="C206" s="75">
        <v>96</v>
      </c>
      <c r="D206" s="76">
        <f t="shared" si="38"/>
        <v>4.0489618661276845</v>
      </c>
      <c r="E206" s="75">
        <v>0</v>
      </c>
      <c r="F206" s="76">
        <f t="shared" si="39"/>
        <v>0</v>
      </c>
      <c r="G206" s="75">
        <v>0</v>
      </c>
      <c r="H206" s="76">
        <f t="shared" si="29"/>
        <v>0</v>
      </c>
      <c r="I206" s="127">
        <v>0</v>
      </c>
      <c r="J206" s="128">
        <v>3.5857806858513883</v>
      </c>
      <c r="K206" s="64">
        <f t="shared" si="30"/>
        <v>215.14684115108329</v>
      </c>
      <c r="L206" s="67">
        <f t="shared" si="31"/>
        <v>0.13446677571942706</v>
      </c>
      <c r="M206" s="67">
        <v>0.28000000000000003</v>
      </c>
      <c r="N206" s="67">
        <v>0.56000000000000005</v>
      </c>
      <c r="O206" s="80" t="str">
        <f t="shared" si="32"/>
        <v>OK</v>
      </c>
      <c r="P206" s="69">
        <f t="shared" si="33"/>
        <v>52.81</v>
      </c>
      <c r="Q206" s="70">
        <f t="shared" si="34"/>
        <v>56.457887778690733</v>
      </c>
      <c r="R206" s="70">
        <f t="shared" si="35"/>
        <v>0.93538745563790682</v>
      </c>
      <c r="S206" s="70">
        <f t="shared" si="36"/>
        <v>4.9515478317995916</v>
      </c>
      <c r="T206" s="71" t="str">
        <f t="shared" si="37"/>
        <v>Not OK</v>
      </c>
    </row>
    <row r="207" spans="1:20" x14ac:dyDescent="0.2">
      <c r="A207" s="73">
        <v>43670</v>
      </c>
      <c r="B207" s="134">
        <v>87.81</v>
      </c>
      <c r="C207" s="75">
        <v>96</v>
      </c>
      <c r="D207" s="76">
        <f t="shared" si="38"/>
        <v>4.0489618661276845</v>
      </c>
      <c r="E207" s="75">
        <v>0</v>
      </c>
      <c r="F207" s="76">
        <f t="shared" si="39"/>
        <v>0</v>
      </c>
      <c r="G207" s="75">
        <v>0</v>
      </c>
      <c r="H207" s="76">
        <f t="shared" si="29"/>
        <v>0</v>
      </c>
      <c r="I207" s="127">
        <v>0</v>
      </c>
      <c r="J207" s="128">
        <v>3.5857806858513883</v>
      </c>
      <c r="K207" s="64">
        <f t="shared" si="30"/>
        <v>215.14684115108329</v>
      </c>
      <c r="L207" s="67">
        <f t="shared" si="31"/>
        <v>0.13446677571942706</v>
      </c>
      <c r="M207" s="67">
        <v>0.28000000000000003</v>
      </c>
      <c r="N207" s="67">
        <v>0.56000000000000005</v>
      </c>
      <c r="O207" s="80" t="str">
        <f t="shared" si="32"/>
        <v>OK</v>
      </c>
      <c r="P207" s="69">
        <f t="shared" si="33"/>
        <v>52.81</v>
      </c>
      <c r="Q207" s="70">
        <f t="shared" si="34"/>
        <v>56.457887778690733</v>
      </c>
      <c r="R207" s="70">
        <f t="shared" si="35"/>
        <v>0.93538745563790682</v>
      </c>
      <c r="S207" s="70">
        <f t="shared" si="36"/>
        <v>4.9515478317995916</v>
      </c>
      <c r="T207" s="71" t="str">
        <f t="shared" si="37"/>
        <v>Not OK</v>
      </c>
    </row>
    <row r="208" spans="1:20" x14ac:dyDescent="0.2">
      <c r="A208" s="73">
        <v>43671</v>
      </c>
      <c r="B208" s="134">
        <v>87.81</v>
      </c>
      <c r="C208" s="75">
        <v>91</v>
      </c>
      <c r="D208" s="76">
        <f t="shared" si="38"/>
        <v>3.5421674242770838</v>
      </c>
      <c r="E208" s="75">
        <v>0</v>
      </c>
      <c r="F208" s="76">
        <f t="shared" si="39"/>
        <v>0</v>
      </c>
      <c r="G208" s="75">
        <v>0</v>
      </c>
      <c r="H208" s="76">
        <f t="shared" si="29"/>
        <v>0</v>
      </c>
      <c r="I208" s="127">
        <v>0</v>
      </c>
      <c r="J208" s="128">
        <v>3.5857806858513883</v>
      </c>
      <c r="K208" s="64">
        <f t="shared" si="30"/>
        <v>215.14684115108329</v>
      </c>
      <c r="L208" s="67">
        <f t="shared" si="31"/>
        <v>0.13446677571942706</v>
      </c>
      <c r="M208" s="67">
        <v>0.28000000000000003</v>
      </c>
      <c r="N208" s="67">
        <v>0.56000000000000005</v>
      </c>
      <c r="O208" s="80" t="str">
        <f t="shared" si="32"/>
        <v>OK</v>
      </c>
      <c r="P208" s="69">
        <f t="shared" si="33"/>
        <v>52.81</v>
      </c>
      <c r="Q208" s="70">
        <f t="shared" si="34"/>
        <v>56.457887778690733</v>
      </c>
      <c r="R208" s="70">
        <f t="shared" si="35"/>
        <v>0.93538745563790682</v>
      </c>
      <c r="S208" s="70">
        <f t="shared" si="36"/>
        <v>4.9515478317995916</v>
      </c>
      <c r="T208" s="71" t="str">
        <f t="shared" si="37"/>
        <v>Not OK</v>
      </c>
    </row>
    <row r="209" spans="1:20" x14ac:dyDescent="0.2">
      <c r="A209" s="73">
        <v>43672</v>
      </c>
      <c r="B209" s="134">
        <v>87.81</v>
      </c>
      <c r="C209" s="75">
        <v>91</v>
      </c>
      <c r="D209" s="76">
        <f t="shared" si="38"/>
        <v>3.5421674242770838</v>
      </c>
      <c r="E209" s="75">
        <v>0</v>
      </c>
      <c r="F209" s="76">
        <f t="shared" si="39"/>
        <v>0</v>
      </c>
      <c r="G209" s="75">
        <v>0</v>
      </c>
      <c r="H209" s="76">
        <f t="shared" si="29"/>
        <v>0</v>
      </c>
      <c r="I209" s="127">
        <v>0</v>
      </c>
      <c r="J209" s="128">
        <v>3.6038051870020626</v>
      </c>
      <c r="K209" s="64">
        <f t="shared" si="30"/>
        <v>216.22831122012377</v>
      </c>
      <c r="L209" s="67">
        <f t="shared" si="31"/>
        <v>0.13514269451257735</v>
      </c>
      <c r="M209" s="67">
        <v>0.28000000000000003</v>
      </c>
      <c r="N209" s="67">
        <v>0.56000000000000005</v>
      </c>
      <c r="O209" s="80" t="str">
        <f t="shared" si="32"/>
        <v>OK</v>
      </c>
      <c r="P209" s="69">
        <f t="shared" si="33"/>
        <v>52.81</v>
      </c>
      <c r="Q209" s="70">
        <f t="shared" si="34"/>
        <v>56.457887778690733</v>
      </c>
      <c r="R209" s="70">
        <f t="shared" si="35"/>
        <v>0.93538745563790682</v>
      </c>
      <c r="S209" s="70">
        <f t="shared" si="36"/>
        <v>4.9764375803399989</v>
      </c>
      <c r="T209" s="71" t="str">
        <f t="shared" si="37"/>
        <v>Not OK</v>
      </c>
    </row>
    <row r="210" spans="1:20" x14ac:dyDescent="0.2">
      <c r="A210" s="73">
        <v>43673</v>
      </c>
      <c r="B210" s="134">
        <v>87.81</v>
      </c>
      <c r="C210" s="75">
        <v>91</v>
      </c>
      <c r="D210" s="76">
        <f t="shared" si="38"/>
        <v>3.5421674242770838</v>
      </c>
      <c r="E210" s="75">
        <v>0</v>
      </c>
      <c r="F210" s="76">
        <f t="shared" si="39"/>
        <v>0</v>
      </c>
      <c r="G210" s="75">
        <v>0</v>
      </c>
      <c r="H210" s="76">
        <f t="shared" si="29"/>
        <v>0</v>
      </c>
      <c r="I210" s="127">
        <v>0</v>
      </c>
      <c r="J210" s="128">
        <v>3.6038051870020626</v>
      </c>
      <c r="K210" s="64">
        <f t="shared" si="30"/>
        <v>216.22831122012377</v>
      </c>
      <c r="L210" s="67">
        <f t="shared" si="31"/>
        <v>0.13514269451257735</v>
      </c>
      <c r="M210" s="67">
        <v>0.28000000000000003</v>
      </c>
      <c r="N210" s="67">
        <v>0.56000000000000005</v>
      </c>
      <c r="O210" s="80" t="str">
        <f t="shared" si="32"/>
        <v>OK</v>
      </c>
      <c r="P210" s="69">
        <f t="shared" si="33"/>
        <v>52.81</v>
      </c>
      <c r="Q210" s="70">
        <f t="shared" si="34"/>
        <v>56.457887778690733</v>
      </c>
      <c r="R210" s="70">
        <f t="shared" si="35"/>
        <v>0.93538745563790682</v>
      </c>
      <c r="S210" s="70">
        <f t="shared" si="36"/>
        <v>4.9764375803399989</v>
      </c>
      <c r="T210" s="71" t="str">
        <f t="shared" si="37"/>
        <v>Not OK</v>
      </c>
    </row>
    <row r="211" spans="1:20" x14ac:dyDescent="0.2">
      <c r="A211" s="73">
        <v>43674</v>
      </c>
      <c r="B211" s="134">
        <v>87.81</v>
      </c>
      <c r="C211" s="75">
        <v>91</v>
      </c>
      <c r="D211" s="76">
        <f t="shared" si="38"/>
        <v>3.5421674242770838</v>
      </c>
      <c r="E211" s="75">
        <v>0</v>
      </c>
      <c r="F211" s="76">
        <f t="shared" si="39"/>
        <v>0</v>
      </c>
      <c r="G211" s="75">
        <v>0</v>
      </c>
      <c r="H211" s="76">
        <f t="shared" si="29"/>
        <v>0</v>
      </c>
      <c r="I211" s="127">
        <v>0</v>
      </c>
      <c r="J211" s="128">
        <v>3.6038051870020626</v>
      </c>
      <c r="K211" s="64">
        <f t="shared" si="30"/>
        <v>216.22831122012377</v>
      </c>
      <c r="L211" s="67">
        <f t="shared" si="31"/>
        <v>0.13514269451257735</v>
      </c>
      <c r="M211" s="67">
        <v>0.28000000000000003</v>
      </c>
      <c r="N211" s="67">
        <v>0.56000000000000005</v>
      </c>
      <c r="O211" s="80" t="str">
        <f t="shared" si="32"/>
        <v>OK</v>
      </c>
      <c r="P211" s="69">
        <f t="shared" si="33"/>
        <v>52.81</v>
      </c>
      <c r="Q211" s="70">
        <f t="shared" si="34"/>
        <v>56.457887778690733</v>
      </c>
      <c r="R211" s="70">
        <f t="shared" si="35"/>
        <v>0.93538745563790682</v>
      </c>
      <c r="S211" s="70">
        <f t="shared" si="36"/>
        <v>4.9764375803399989</v>
      </c>
      <c r="T211" s="71" t="str">
        <f t="shared" si="37"/>
        <v>Not OK</v>
      </c>
    </row>
    <row r="212" spans="1:20" x14ac:dyDescent="0.2">
      <c r="A212" s="73">
        <v>43675</v>
      </c>
      <c r="B212" s="134">
        <v>87.81</v>
      </c>
      <c r="C212" s="75">
        <v>91</v>
      </c>
      <c r="D212" s="76">
        <f t="shared" si="38"/>
        <v>3.5421674242770838</v>
      </c>
      <c r="E212" s="75">
        <v>0</v>
      </c>
      <c r="F212" s="76">
        <f t="shared" si="39"/>
        <v>0</v>
      </c>
      <c r="G212" s="75">
        <v>0</v>
      </c>
      <c r="H212" s="76">
        <f t="shared" si="29"/>
        <v>0</v>
      </c>
      <c r="I212" s="127">
        <v>0</v>
      </c>
      <c r="J212" s="128">
        <v>3.6038051870020626</v>
      </c>
      <c r="K212" s="64">
        <f t="shared" si="30"/>
        <v>216.22831122012377</v>
      </c>
      <c r="L212" s="67">
        <f t="shared" si="31"/>
        <v>0.13514269451257735</v>
      </c>
      <c r="M212" s="67">
        <v>0.28000000000000003</v>
      </c>
      <c r="N212" s="67">
        <v>0.56000000000000005</v>
      </c>
      <c r="O212" s="80" t="str">
        <f t="shared" si="32"/>
        <v>OK</v>
      </c>
      <c r="P212" s="69">
        <f t="shared" si="33"/>
        <v>52.81</v>
      </c>
      <c r="Q212" s="70">
        <f t="shared" si="34"/>
        <v>56.457887778690733</v>
      </c>
      <c r="R212" s="70">
        <f t="shared" si="35"/>
        <v>0.93538745563790682</v>
      </c>
      <c r="S212" s="70">
        <f t="shared" si="36"/>
        <v>4.9764375803399989</v>
      </c>
      <c r="T212" s="71" t="str">
        <f t="shared" si="37"/>
        <v>Not OK</v>
      </c>
    </row>
    <row r="213" spans="1:20" x14ac:dyDescent="0.2">
      <c r="A213" s="73">
        <v>43676</v>
      </c>
      <c r="B213" s="134">
        <v>87.81</v>
      </c>
      <c r="C213" s="75">
        <v>91</v>
      </c>
      <c r="D213" s="76">
        <f t="shared" si="38"/>
        <v>3.5421674242770838</v>
      </c>
      <c r="E213" s="75">
        <v>0</v>
      </c>
      <c r="F213" s="76">
        <f t="shared" si="39"/>
        <v>0</v>
      </c>
      <c r="G213" s="75">
        <v>0</v>
      </c>
      <c r="H213" s="76">
        <f t="shared" si="29"/>
        <v>0</v>
      </c>
      <c r="I213" s="127">
        <v>0</v>
      </c>
      <c r="J213" s="128">
        <v>3.64</v>
      </c>
      <c r="K213" s="64">
        <f t="shared" si="30"/>
        <v>218.4</v>
      </c>
      <c r="L213" s="67">
        <f t="shared" si="31"/>
        <v>0.13650000000000001</v>
      </c>
      <c r="M213" s="67">
        <v>0.28000000000000003</v>
      </c>
      <c r="N213" s="67">
        <v>0.56000000000000005</v>
      </c>
      <c r="O213" s="80" t="str">
        <f t="shared" si="32"/>
        <v>OK</v>
      </c>
      <c r="P213" s="69">
        <f t="shared" si="33"/>
        <v>52.81</v>
      </c>
      <c r="Q213" s="70">
        <f t="shared" si="34"/>
        <v>56.457887778690733</v>
      </c>
      <c r="R213" s="70">
        <f t="shared" si="35"/>
        <v>0.93538745563790682</v>
      </c>
      <c r="S213" s="70">
        <f t="shared" si="36"/>
        <v>5.0264184251054047</v>
      </c>
      <c r="T213" s="71" t="str">
        <f t="shared" si="37"/>
        <v>Not OK</v>
      </c>
    </row>
    <row r="214" spans="1:20" x14ac:dyDescent="0.2">
      <c r="A214" s="73">
        <v>43677</v>
      </c>
      <c r="B214" s="134">
        <v>87.81</v>
      </c>
      <c r="C214" s="75">
        <v>91</v>
      </c>
      <c r="D214" s="76">
        <f t="shared" si="38"/>
        <v>3.5421674242770838</v>
      </c>
      <c r="E214" s="75">
        <v>0</v>
      </c>
      <c r="F214" s="76">
        <v>0</v>
      </c>
      <c r="G214" s="75">
        <v>0</v>
      </c>
      <c r="H214" s="76">
        <f t="shared" ref="H214:H277" si="40">4.484*(G214/100)^(5/2)</f>
        <v>0</v>
      </c>
      <c r="I214" s="127">
        <v>0</v>
      </c>
      <c r="J214" s="128">
        <v>3.64</v>
      </c>
      <c r="K214" s="64">
        <f t="shared" ref="K214:K277" si="41">J214*60</f>
        <v>218.4</v>
      </c>
      <c r="L214" s="67">
        <f t="shared" ref="L214:L277" si="42">K214/$F$6</f>
        <v>0.13650000000000001</v>
      </c>
      <c r="M214" s="67">
        <v>0.28000000000000003</v>
      </c>
      <c r="N214" s="67">
        <v>0.56000000000000005</v>
      </c>
      <c r="O214" s="80" t="str">
        <f t="shared" ref="O214:O277" si="43">IF(L214&lt;M214,"OK",IF(AND(L214&gt;M214,L214&lt;N214),"ANTARA",IF(L214&gt;N214,"Not OK")))</f>
        <v>OK</v>
      </c>
      <c r="P214" s="69">
        <f t="shared" ref="P214:P277" si="44">B214-$F$8</f>
        <v>52.81</v>
      </c>
      <c r="Q214" s="70">
        <f t="shared" ref="Q214:Q277" si="45">((P214^2)+((-0.6826*B214+79.904)^2))^0.5</f>
        <v>56.457887778690733</v>
      </c>
      <c r="R214" s="70">
        <f t="shared" ref="R214:R277" si="46">P214/Q214</f>
        <v>0.93538745563790682</v>
      </c>
      <c r="S214" s="70">
        <f t="shared" ref="S214:S277" si="47">J214/(1000*$F$9*$F$12*R214)</f>
        <v>5.0264184251054047</v>
      </c>
      <c r="T214" s="71" t="str">
        <f t="shared" ref="T214:T277" si="48">IF(S214&lt;1,"OK",IF(S214&gt;1,"Not OK"))</f>
        <v>Not OK</v>
      </c>
    </row>
    <row r="215" spans="1:20" x14ac:dyDescent="0.2">
      <c r="A215" s="73">
        <v>43678</v>
      </c>
      <c r="B215" s="134">
        <v>87.81</v>
      </c>
      <c r="C215" s="75">
        <v>91</v>
      </c>
      <c r="D215" s="76">
        <f t="shared" si="38"/>
        <v>3.5421674242770838</v>
      </c>
      <c r="E215" s="75">
        <v>0</v>
      </c>
      <c r="F215" s="76">
        <f t="shared" ref="F215:F278" si="49">4.484*(E215/100)^(5/2)</f>
        <v>0</v>
      </c>
      <c r="G215" s="75">
        <v>0</v>
      </c>
      <c r="H215" s="76">
        <f t="shared" si="40"/>
        <v>0</v>
      </c>
      <c r="I215" s="127">
        <v>0</v>
      </c>
      <c r="J215" s="128">
        <v>3.64</v>
      </c>
      <c r="K215" s="64">
        <f t="shared" si="41"/>
        <v>218.4</v>
      </c>
      <c r="L215" s="67">
        <f t="shared" si="42"/>
        <v>0.13650000000000001</v>
      </c>
      <c r="M215" s="67">
        <v>0.28000000000000003</v>
      </c>
      <c r="N215" s="67">
        <v>0.56000000000000005</v>
      </c>
      <c r="O215" s="80" t="str">
        <f t="shared" si="43"/>
        <v>OK</v>
      </c>
      <c r="P215" s="69">
        <f t="shared" si="44"/>
        <v>52.81</v>
      </c>
      <c r="Q215" s="70">
        <f t="shared" si="45"/>
        <v>56.457887778690733</v>
      </c>
      <c r="R215" s="70">
        <f t="shared" si="46"/>
        <v>0.93538745563790682</v>
      </c>
      <c r="S215" s="70">
        <f t="shared" si="47"/>
        <v>5.0264184251054047</v>
      </c>
      <c r="T215" s="71" t="str">
        <f t="shared" si="48"/>
        <v>Not OK</v>
      </c>
    </row>
    <row r="216" spans="1:20" x14ac:dyDescent="0.2">
      <c r="A216" s="73">
        <v>43679</v>
      </c>
      <c r="B216" s="134">
        <v>87.81</v>
      </c>
      <c r="C216" s="75">
        <v>91</v>
      </c>
      <c r="D216" s="76">
        <f t="shared" si="38"/>
        <v>3.5421674242770838</v>
      </c>
      <c r="E216" s="75">
        <v>0</v>
      </c>
      <c r="F216" s="76">
        <f t="shared" si="49"/>
        <v>0</v>
      </c>
      <c r="G216" s="75">
        <v>0</v>
      </c>
      <c r="H216" s="76">
        <f t="shared" si="40"/>
        <v>0</v>
      </c>
      <c r="I216" s="127">
        <v>0</v>
      </c>
      <c r="J216" s="128">
        <v>3.64</v>
      </c>
      <c r="K216" s="64">
        <f t="shared" si="41"/>
        <v>218.4</v>
      </c>
      <c r="L216" s="67">
        <f t="shared" si="42"/>
        <v>0.13650000000000001</v>
      </c>
      <c r="M216" s="67">
        <v>0.28000000000000003</v>
      </c>
      <c r="N216" s="67">
        <v>0.56000000000000005</v>
      </c>
      <c r="O216" s="80" t="str">
        <f t="shared" si="43"/>
        <v>OK</v>
      </c>
      <c r="P216" s="69">
        <f t="shared" si="44"/>
        <v>52.81</v>
      </c>
      <c r="Q216" s="70">
        <f t="shared" si="45"/>
        <v>56.457887778690733</v>
      </c>
      <c r="R216" s="70">
        <f t="shared" si="46"/>
        <v>0.93538745563790682</v>
      </c>
      <c r="S216" s="70">
        <f t="shared" si="47"/>
        <v>5.0264184251054047</v>
      </c>
      <c r="T216" s="71" t="str">
        <f t="shared" si="48"/>
        <v>Not OK</v>
      </c>
    </row>
    <row r="217" spans="1:20" x14ac:dyDescent="0.2">
      <c r="A217" s="73">
        <v>43680</v>
      </c>
      <c r="B217" s="134">
        <v>87.81</v>
      </c>
      <c r="C217" s="75">
        <v>90</v>
      </c>
      <c r="D217" s="76">
        <f t="shared" si="38"/>
        <v>3.4456556858513885</v>
      </c>
      <c r="E217" s="75">
        <v>0</v>
      </c>
      <c r="F217" s="76">
        <f t="shared" si="49"/>
        <v>0</v>
      </c>
      <c r="G217" s="75">
        <v>0</v>
      </c>
      <c r="H217" s="76">
        <f t="shared" si="40"/>
        <v>0</v>
      </c>
      <c r="I217" s="127">
        <v>0</v>
      </c>
      <c r="J217" s="128">
        <v>3.64</v>
      </c>
      <c r="K217" s="64">
        <f t="shared" si="41"/>
        <v>218.4</v>
      </c>
      <c r="L217" s="67">
        <f t="shared" si="42"/>
        <v>0.13650000000000001</v>
      </c>
      <c r="M217" s="67">
        <v>0.28000000000000003</v>
      </c>
      <c r="N217" s="67">
        <v>0.56000000000000005</v>
      </c>
      <c r="O217" s="80" t="str">
        <f t="shared" si="43"/>
        <v>OK</v>
      </c>
      <c r="P217" s="69">
        <f t="shared" si="44"/>
        <v>52.81</v>
      </c>
      <c r="Q217" s="70">
        <f t="shared" si="45"/>
        <v>56.457887778690733</v>
      </c>
      <c r="R217" s="70">
        <f t="shared" si="46"/>
        <v>0.93538745563790682</v>
      </c>
      <c r="S217" s="70">
        <f t="shared" si="47"/>
        <v>5.0264184251054047</v>
      </c>
      <c r="T217" s="71" t="str">
        <f t="shared" si="48"/>
        <v>Not OK</v>
      </c>
    </row>
    <row r="218" spans="1:20" x14ac:dyDescent="0.2">
      <c r="A218" s="73">
        <v>43681</v>
      </c>
      <c r="B218" s="134">
        <v>87.81</v>
      </c>
      <c r="C218" s="75">
        <v>90</v>
      </c>
      <c r="D218" s="76">
        <f t="shared" si="38"/>
        <v>3.4456556858513885</v>
      </c>
      <c r="E218" s="75">
        <v>0</v>
      </c>
      <c r="F218" s="76">
        <f t="shared" si="49"/>
        <v>0</v>
      </c>
      <c r="G218" s="75">
        <v>0</v>
      </c>
      <c r="H218" s="76">
        <f t="shared" si="40"/>
        <v>0</v>
      </c>
      <c r="I218" s="127">
        <v>0</v>
      </c>
      <c r="J218" s="128">
        <v>3.64</v>
      </c>
      <c r="K218" s="64">
        <f t="shared" si="41"/>
        <v>218.4</v>
      </c>
      <c r="L218" s="67">
        <f t="shared" si="42"/>
        <v>0.13650000000000001</v>
      </c>
      <c r="M218" s="67">
        <v>0.28000000000000003</v>
      </c>
      <c r="N218" s="67">
        <v>0.56000000000000005</v>
      </c>
      <c r="O218" s="80" t="str">
        <f t="shared" si="43"/>
        <v>OK</v>
      </c>
      <c r="P218" s="69">
        <f t="shared" si="44"/>
        <v>52.81</v>
      </c>
      <c r="Q218" s="70">
        <f t="shared" si="45"/>
        <v>56.457887778690733</v>
      </c>
      <c r="R218" s="70">
        <f t="shared" si="46"/>
        <v>0.93538745563790682</v>
      </c>
      <c r="S218" s="70">
        <f t="shared" si="47"/>
        <v>5.0264184251054047</v>
      </c>
      <c r="T218" s="71" t="str">
        <f t="shared" si="48"/>
        <v>Not OK</v>
      </c>
    </row>
    <row r="219" spans="1:20" x14ac:dyDescent="0.2">
      <c r="A219" s="73">
        <v>43682</v>
      </c>
      <c r="B219" s="135">
        <v>87.81</v>
      </c>
      <c r="C219" s="75">
        <v>90</v>
      </c>
      <c r="D219" s="76">
        <f t="shared" si="38"/>
        <v>3.4456556858513885</v>
      </c>
      <c r="E219" s="75">
        <v>0</v>
      </c>
      <c r="F219" s="76">
        <f t="shared" si="49"/>
        <v>0</v>
      </c>
      <c r="G219" s="75">
        <v>0</v>
      </c>
      <c r="H219" s="76">
        <f t="shared" si="40"/>
        <v>0</v>
      </c>
      <c r="I219" s="127">
        <v>0</v>
      </c>
      <c r="J219" s="128">
        <v>3.64</v>
      </c>
      <c r="K219" s="64">
        <f t="shared" si="41"/>
        <v>218.4</v>
      </c>
      <c r="L219" s="67">
        <f t="shared" si="42"/>
        <v>0.13650000000000001</v>
      </c>
      <c r="M219" s="67">
        <v>0.28000000000000003</v>
      </c>
      <c r="N219" s="67">
        <v>0.56000000000000005</v>
      </c>
      <c r="O219" s="80" t="str">
        <f t="shared" si="43"/>
        <v>OK</v>
      </c>
      <c r="P219" s="69">
        <f t="shared" si="44"/>
        <v>52.81</v>
      </c>
      <c r="Q219" s="70">
        <f t="shared" si="45"/>
        <v>56.457887778690733</v>
      </c>
      <c r="R219" s="70">
        <f t="shared" si="46"/>
        <v>0.93538745563790682</v>
      </c>
      <c r="S219" s="70">
        <f t="shared" si="47"/>
        <v>5.0264184251054047</v>
      </c>
      <c r="T219" s="71" t="str">
        <f t="shared" si="48"/>
        <v>Not OK</v>
      </c>
    </row>
    <row r="220" spans="1:20" x14ac:dyDescent="0.2">
      <c r="A220" s="73">
        <v>43683</v>
      </c>
      <c r="B220" s="135">
        <v>87.81</v>
      </c>
      <c r="C220" s="75">
        <v>90</v>
      </c>
      <c r="D220" s="76">
        <f t="shared" si="38"/>
        <v>3.4456556858513885</v>
      </c>
      <c r="E220" s="75">
        <v>0</v>
      </c>
      <c r="F220" s="76">
        <f t="shared" si="49"/>
        <v>0</v>
      </c>
      <c r="G220" s="75">
        <v>0</v>
      </c>
      <c r="H220" s="76">
        <f t="shared" si="40"/>
        <v>0</v>
      </c>
      <c r="I220" s="127">
        <v>0</v>
      </c>
      <c r="J220" s="128">
        <v>3.64</v>
      </c>
      <c r="K220" s="64">
        <f t="shared" si="41"/>
        <v>218.4</v>
      </c>
      <c r="L220" s="67">
        <f t="shared" si="42"/>
        <v>0.13650000000000001</v>
      </c>
      <c r="M220" s="67">
        <v>0.28000000000000003</v>
      </c>
      <c r="N220" s="67">
        <v>0.56000000000000005</v>
      </c>
      <c r="O220" s="80" t="str">
        <f t="shared" si="43"/>
        <v>OK</v>
      </c>
      <c r="P220" s="69">
        <f t="shared" si="44"/>
        <v>52.81</v>
      </c>
      <c r="Q220" s="70">
        <f t="shared" si="45"/>
        <v>56.457887778690733</v>
      </c>
      <c r="R220" s="70">
        <f t="shared" si="46"/>
        <v>0.93538745563790682</v>
      </c>
      <c r="S220" s="70">
        <f t="shared" si="47"/>
        <v>5.0264184251054047</v>
      </c>
      <c r="T220" s="71" t="str">
        <f t="shared" si="48"/>
        <v>Not OK</v>
      </c>
    </row>
    <row r="221" spans="1:20" x14ac:dyDescent="0.2">
      <c r="A221" s="73">
        <v>43684</v>
      </c>
      <c r="B221" s="135">
        <v>87.81</v>
      </c>
      <c r="C221" s="75">
        <v>90</v>
      </c>
      <c r="D221" s="76">
        <f t="shared" si="38"/>
        <v>3.4456556858513885</v>
      </c>
      <c r="E221" s="75">
        <v>0</v>
      </c>
      <c r="F221" s="76">
        <f t="shared" si="49"/>
        <v>0</v>
      </c>
      <c r="G221" s="75">
        <v>0</v>
      </c>
      <c r="H221" s="76">
        <f t="shared" si="40"/>
        <v>0</v>
      </c>
      <c r="I221" s="127">
        <v>0</v>
      </c>
      <c r="J221" s="128">
        <v>3.64</v>
      </c>
      <c r="K221" s="64">
        <f t="shared" si="41"/>
        <v>218.4</v>
      </c>
      <c r="L221" s="67">
        <f t="shared" si="42"/>
        <v>0.13650000000000001</v>
      </c>
      <c r="M221" s="67">
        <v>0.28000000000000003</v>
      </c>
      <c r="N221" s="67">
        <v>0.56000000000000005</v>
      </c>
      <c r="O221" s="80" t="str">
        <f t="shared" si="43"/>
        <v>OK</v>
      </c>
      <c r="P221" s="69">
        <f t="shared" si="44"/>
        <v>52.81</v>
      </c>
      <c r="Q221" s="70">
        <f t="shared" si="45"/>
        <v>56.457887778690733</v>
      </c>
      <c r="R221" s="70">
        <f t="shared" si="46"/>
        <v>0.93538745563790682</v>
      </c>
      <c r="S221" s="70">
        <f t="shared" si="47"/>
        <v>5.0264184251054047</v>
      </c>
      <c r="T221" s="71" t="str">
        <f t="shared" si="48"/>
        <v>Not OK</v>
      </c>
    </row>
    <row r="222" spans="1:20" x14ac:dyDescent="0.2">
      <c r="A222" s="73">
        <v>43685</v>
      </c>
      <c r="B222" s="135">
        <v>87.81</v>
      </c>
      <c r="C222" s="75">
        <v>90</v>
      </c>
      <c r="D222" s="76">
        <f t="shared" si="38"/>
        <v>3.4456556858513885</v>
      </c>
      <c r="E222" s="75">
        <v>0</v>
      </c>
      <c r="F222" s="76">
        <f t="shared" si="49"/>
        <v>0</v>
      </c>
      <c r="G222" s="75">
        <v>0</v>
      </c>
      <c r="H222" s="76">
        <f t="shared" si="40"/>
        <v>0</v>
      </c>
      <c r="I222" s="127">
        <v>0</v>
      </c>
      <c r="J222" s="128">
        <v>3.6402832074344356</v>
      </c>
      <c r="K222" s="64">
        <f t="shared" si="41"/>
        <v>218.41699244606613</v>
      </c>
      <c r="L222" s="67">
        <f t="shared" si="42"/>
        <v>0.13651062027879132</v>
      </c>
      <c r="M222" s="67">
        <v>0.28000000000000003</v>
      </c>
      <c r="N222" s="67">
        <v>0.56000000000000005</v>
      </c>
      <c r="O222" s="80" t="str">
        <f t="shared" si="43"/>
        <v>OK</v>
      </c>
      <c r="P222" s="69">
        <f t="shared" si="44"/>
        <v>52.81</v>
      </c>
      <c r="Q222" s="70">
        <f t="shared" si="45"/>
        <v>56.457887778690733</v>
      </c>
      <c r="R222" s="70">
        <f t="shared" si="46"/>
        <v>0.93538745563790682</v>
      </c>
      <c r="S222" s="70">
        <f t="shared" si="47"/>
        <v>5.0268095017720453</v>
      </c>
      <c r="T222" s="71" t="str">
        <f t="shared" si="48"/>
        <v>Not OK</v>
      </c>
    </row>
    <row r="223" spans="1:20" x14ac:dyDescent="0.2">
      <c r="A223" s="73">
        <v>43686</v>
      </c>
      <c r="B223" s="135">
        <v>87.81</v>
      </c>
      <c r="C223" s="75">
        <v>90</v>
      </c>
      <c r="D223" s="76">
        <f t="shared" si="38"/>
        <v>3.4456556858513885</v>
      </c>
      <c r="E223" s="75">
        <v>0</v>
      </c>
      <c r="F223" s="76">
        <f t="shared" si="49"/>
        <v>0</v>
      </c>
      <c r="G223" s="75">
        <v>0</v>
      </c>
      <c r="H223" s="76">
        <f t="shared" si="40"/>
        <v>0</v>
      </c>
      <c r="I223" s="127">
        <v>0</v>
      </c>
      <c r="J223" s="128">
        <v>3.6402832074344356</v>
      </c>
      <c r="K223" s="64">
        <f t="shared" si="41"/>
        <v>218.41699244606613</v>
      </c>
      <c r="L223" s="67">
        <f t="shared" si="42"/>
        <v>0.13651062027879132</v>
      </c>
      <c r="M223" s="67">
        <v>0.28000000000000003</v>
      </c>
      <c r="N223" s="67">
        <v>0.56000000000000005</v>
      </c>
      <c r="O223" s="80" t="str">
        <f t="shared" si="43"/>
        <v>OK</v>
      </c>
      <c r="P223" s="69">
        <f t="shared" si="44"/>
        <v>52.81</v>
      </c>
      <c r="Q223" s="70">
        <f t="shared" si="45"/>
        <v>56.457887778690733</v>
      </c>
      <c r="R223" s="70">
        <f t="shared" si="46"/>
        <v>0.93538745563790682</v>
      </c>
      <c r="S223" s="70">
        <f t="shared" si="47"/>
        <v>5.0268095017720453</v>
      </c>
      <c r="T223" s="71" t="str">
        <f t="shared" si="48"/>
        <v>Not OK</v>
      </c>
    </row>
    <row r="224" spans="1:20" x14ac:dyDescent="0.2">
      <c r="A224" s="73">
        <v>43687</v>
      </c>
      <c r="B224" s="135">
        <v>87.81</v>
      </c>
      <c r="C224" s="75">
        <v>90</v>
      </c>
      <c r="D224" s="76">
        <f t="shared" si="38"/>
        <v>3.4456556858513885</v>
      </c>
      <c r="E224" s="75">
        <v>0</v>
      </c>
      <c r="F224" s="76">
        <f t="shared" si="49"/>
        <v>0</v>
      </c>
      <c r="G224" s="75">
        <v>0</v>
      </c>
      <c r="H224" s="76">
        <f t="shared" si="40"/>
        <v>0</v>
      </c>
      <c r="I224" s="127">
        <v>0</v>
      </c>
      <c r="J224" s="128">
        <v>3.6402832074344356</v>
      </c>
      <c r="K224" s="64">
        <f t="shared" si="41"/>
        <v>218.41699244606613</v>
      </c>
      <c r="L224" s="67">
        <f t="shared" si="42"/>
        <v>0.13651062027879132</v>
      </c>
      <c r="M224" s="67">
        <v>0.28000000000000003</v>
      </c>
      <c r="N224" s="67">
        <v>0.56000000000000005</v>
      </c>
      <c r="O224" s="80" t="str">
        <f t="shared" si="43"/>
        <v>OK</v>
      </c>
      <c r="P224" s="69">
        <f t="shared" si="44"/>
        <v>52.81</v>
      </c>
      <c r="Q224" s="70">
        <f t="shared" si="45"/>
        <v>56.457887778690733</v>
      </c>
      <c r="R224" s="70">
        <f t="shared" si="46"/>
        <v>0.93538745563790682</v>
      </c>
      <c r="S224" s="70">
        <f t="shared" si="47"/>
        <v>5.0268095017720453</v>
      </c>
      <c r="T224" s="71" t="str">
        <f t="shared" si="48"/>
        <v>Not OK</v>
      </c>
    </row>
    <row r="225" spans="1:20" x14ac:dyDescent="0.2">
      <c r="A225" s="73">
        <v>43688</v>
      </c>
      <c r="B225" s="136">
        <v>87.81</v>
      </c>
      <c r="C225" s="75">
        <v>90</v>
      </c>
      <c r="D225" s="76">
        <f t="shared" si="38"/>
        <v>3.4456556858513885</v>
      </c>
      <c r="E225" s="75">
        <v>0</v>
      </c>
      <c r="F225" s="76">
        <f t="shared" si="49"/>
        <v>0</v>
      </c>
      <c r="G225" s="75">
        <v>0</v>
      </c>
      <c r="H225" s="76">
        <f t="shared" si="40"/>
        <v>0</v>
      </c>
      <c r="I225" s="127">
        <v>0</v>
      </c>
      <c r="J225" s="128">
        <v>3.6402832074344356</v>
      </c>
      <c r="K225" s="64">
        <f t="shared" si="41"/>
        <v>218.41699244606613</v>
      </c>
      <c r="L225" s="67">
        <f t="shared" si="42"/>
        <v>0.13651062027879132</v>
      </c>
      <c r="M225" s="67">
        <v>0.28000000000000003</v>
      </c>
      <c r="N225" s="67">
        <v>0.56000000000000005</v>
      </c>
      <c r="O225" s="80" t="str">
        <f t="shared" si="43"/>
        <v>OK</v>
      </c>
      <c r="P225" s="69">
        <f t="shared" si="44"/>
        <v>52.81</v>
      </c>
      <c r="Q225" s="70">
        <f t="shared" si="45"/>
        <v>56.457887778690733</v>
      </c>
      <c r="R225" s="70">
        <f t="shared" si="46"/>
        <v>0.93538745563790682</v>
      </c>
      <c r="S225" s="70">
        <f t="shared" si="47"/>
        <v>5.0268095017720453</v>
      </c>
      <c r="T225" s="71" t="str">
        <f t="shared" si="48"/>
        <v>Not OK</v>
      </c>
    </row>
    <row r="226" spans="1:20" x14ac:dyDescent="0.2">
      <c r="A226" s="73">
        <v>43651</v>
      </c>
      <c r="B226" s="129">
        <v>87.8</v>
      </c>
      <c r="C226" s="75">
        <v>118</v>
      </c>
      <c r="D226" s="76">
        <f t="shared" si="38"/>
        <v>6.7822004632867143</v>
      </c>
      <c r="E226" s="75">
        <v>0</v>
      </c>
      <c r="F226" s="76">
        <f t="shared" si="49"/>
        <v>0</v>
      </c>
      <c r="G226" s="75">
        <v>0</v>
      </c>
      <c r="H226" s="76">
        <f t="shared" si="40"/>
        <v>0</v>
      </c>
      <c r="I226" s="127">
        <v>0</v>
      </c>
      <c r="J226" s="128">
        <v>3.5421674242770838</v>
      </c>
      <c r="K226" s="64">
        <f t="shared" si="41"/>
        <v>212.53004545662503</v>
      </c>
      <c r="L226" s="67">
        <f t="shared" si="42"/>
        <v>0.13283127841039064</v>
      </c>
      <c r="M226" s="67">
        <v>0.28000000000000003</v>
      </c>
      <c r="N226" s="67">
        <v>0.56000000000000005</v>
      </c>
      <c r="O226" s="80" t="str">
        <f t="shared" si="43"/>
        <v>OK</v>
      </c>
      <c r="P226" s="69">
        <f t="shared" si="44"/>
        <v>52.8</v>
      </c>
      <c r="Q226" s="70">
        <f t="shared" si="45"/>
        <v>56.450948616993138</v>
      </c>
      <c r="R226" s="70">
        <f t="shared" si="46"/>
        <v>0.93532529202008641</v>
      </c>
      <c r="S226" s="70">
        <f t="shared" si="47"/>
        <v>4.8916480559896947</v>
      </c>
      <c r="T226" s="71" t="str">
        <f t="shared" si="48"/>
        <v>Not OK</v>
      </c>
    </row>
    <row r="227" spans="1:20" x14ac:dyDescent="0.2">
      <c r="A227" s="73">
        <v>43652</v>
      </c>
      <c r="B227" s="136">
        <v>87.8</v>
      </c>
      <c r="C227" s="75">
        <v>118</v>
      </c>
      <c r="D227" s="76">
        <f t="shared" si="38"/>
        <v>6.7822004632867143</v>
      </c>
      <c r="E227" s="75">
        <v>0</v>
      </c>
      <c r="F227" s="76">
        <f t="shared" si="49"/>
        <v>0</v>
      </c>
      <c r="G227" s="75">
        <v>0</v>
      </c>
      <c r="H227" s="76">
        <f t="shared" si="40"/>
        <v>0</v>
      </c>
      <c r="I227" s="127">
        <v>0</v>
      </c>
      <c r="J227" s="128">
        <v>3.5421674242770838</v>
      </c>
      <c r="K227" s="64">
        <f t="shared" si="41"/>
        <v>212.53004545662503</v>
      </c>
      <c r="L227" s="67">
        <f t="shared" si="42"/>
        <v>0.13283127841039064</v>
      </c>
      <c r="M227" s="67">
        <v>0.28000000000000003</v>
      </c>
      <c r="N227" s="67">
        <v>0.56000000000000005</v>
      </c>
      <c r="O227" s="80" t="str">
        <f t="shared" si="43"/>
        <v>OK</v>
      </c>
      <c r="P227" s="69">
        <f t="shared" si="44"/>
        <v>52.8</v>
      </c>
      <c r="Q227" s="70">
        <f t="shared" si="45"/>
        <v>56.450948616993138</v>
      </c>
      <c r="R227" s="70">
        <f t="shared" si="46"/>
        <v>0.93532529202008641</v>
      </c>
      <c r="S227" s="70">
        <f t="shared" si="47"/>
        <v>4.8916480559896947</v>
      </c>
      <c r="T227" s="71" t="str">
        <f t="shared" si="48"/>
        <v>Not OK</v>
      </c>
    </row>
    <row r="228" spans="1:20" x14ac:dyDescent="0.2">
      <c r="A228" s="73">
        <v>43653</v>
      </c>
      <c r="B228" s="129">
        <v>87.8</v>
      </c>
      <c r="C228" s="75">
        <v>117</v>
      </c>
      <c r="D228" s="76">
        <f t="shared" si="38"/>
        <v>6.6394217724498663</v>
      </c>
      <c r="E228" s="75">
        <v>0</v>
      </c>
      <c r="F228" s="76">
        <f t="shared" si="49"/>
        <v>0</v>
      </c>
      <c r="G228" s="75">
        <v>0</v>
      </c>
      <c r="H228" s="76">
        <f t="shared" si="40"/>
        <v>0</v>
      </c>
      <c r="I228" s="127">
        <v>0</v>
      </c>
      <c r="J228" s="128">
        <v>3.5421674242770838</v>
      </c>
      <c r="K228" s="64">
        <f t="shared" si="41"/>
        <v>212.53004545662503</v>
      </c>
      <c r="L228" s="67">
        <f t="shared" si="42"/>
        <v>0.13283127841039064</v>
      </c>
      <c r="M228" s="67">
        <v>0.28000000000000003</v>
      </c>
      <c r="N228" s="67">
        <v>0.56000000000000005</v>
      </c>
      <c r="O228" s="80" t="str">
        <f t="shared" si="43"/>
        <v>OK</v>
      </c>
      <c r="P228" s="69">
        <f t="shared" si="44"/>
        <v>52.8</v>
      </c>
      <c r="Q228" s="70">
        <f t="shared" si="45"/>
        <v>56.450948616993138</v>
      </c>
      <c r="R228" s="70">
        <f t="shared" si="46"/>
        <v>0.93532529202008641</v>
      </c>
      <c r="S228" s="70">
        <f t="shared" si="47"/>
        <v>4.8916480559896947</v>
      </c>
      <c r="T228" s="71" t="str">
        <f t="shared" si="48"/>
        <v>Not OK</v>
      </c>
    </row>
    <row r="229" spans="1:20" x14ac:dyDescent="0.2">
      <c r="A229" s="73">
        <v>43654</v>
      </c>
      <c r="B229" s="129">
        <v>87.8</v>
      </c>
      <c r="C229" s="75">
        <v>116</v>
      </c>
      <c r="D229" s="76">
        <f t="shared" si="38"/>
        <v>6.4984618991858323</v>
      </c>
      <c r="E229" s="75">
        <v>0</v>
      </c>
      <c r="F229" s="76">
        <f t="shared" si="49"/>
        <v>0</v>
      </c>
      <c r="G229" s="75">
        <v>0</v>
      </c>
      <c r="H229" s="76">
        <f t="shared" si="40"/>
        <v>0</v>
      </c>
      <c r="I229" s="127">
        <v>0</v>
      </c>
      <c r="J229" s="128">
        <v>3.5421674242770838</v>
      </c>
      <c r="K229" s="64">
        <f t="shared" si="41"/>
        <v>212.53004545662503</v>
      </c>
      <c r="L229" s="67">
        <f t="shared" si="42"/>
        <v>0.13283127841039064</v>
      </c>
      <c r="M229" s="67">
        <v>0.28000000000000003</v>
      </c>
      <c r="N229" s="67">
        <v>0.56000000000000005</v>
      </c>
      <c r="O229" s="80" t="str">
        <f t="shared" si="43"/>
        <v>OK</v>
      </c>
      <c r="P229" s="69">
        <f t="shared" si="44"/>
        <v>52.8</v>
      </c>
      <c r="Q229" s="70">
        <f t="shared" si="45"/>
        <v>56.450948616993138</v>
      </c>
      <c r="R229" s="70">
        <f t="shared" si="46"/>
        <v>0.93532529202008641</v>
      </c>
      <c r="S229" s="70">
        <f t="shared" si="47"/>
        <v>4.8916480559896947</v>
      </c>
      <c r="T229" s="71" t="str">
        <f t="shared" si="48"/>
        <v>Not OK</v>
      </c>
    </row>
    <row r="230" spans="1:20" x14ac:dyDescent="0.2">
      <c r="A230" s="61">
        <v>43655</v>
      </c>
      <c r="B230" s="132">
        <v>87.8</v>
      </c>
      <c r="C230" s="63">
        <v>116</v>
      </c>
      <c r="D230" s="64">
        <f t="shared" si="38"/>
        <v>6.4984618991858323</v>
      </c>
      <c r="E230" s="75">
        <v>0</v>
      </c>
      <c r="F230" s="76">
        <f t="shared" si="49"/>
        <v>0</v>
      </c>
      <c r="G230" s="75">
        <v>0</v>
      </c>
      <c r="H230" s="76">
        <f t="shared" si="40"/>
        <v>0</v>
      </c>
      <c r="I230" s="127">
        <v>0</v>
      </c>
      <c r="J230" s="128">
        <v>3.5421674242770838</v>
      </c>
      <c r="K230" s="64">
        <f t="shared" si="41"/>
        <v>212.53004545662503</v>
      </c>
      <c r="L230" s="67">
        <f t="shared" si="42"/>
        <v>0.13283127841039064</v>
      </c>
      <c r="M230" s="67">
        <v>0.28000000000000003</v>
      </c>
      <c r="N230" s="67">
        <v>0.56000000000000005</v>
      </c>
      <c r="O230" s="80" t="str">
        <f t="shared" si="43"/>
        <v>OK</v>
      </c>
      <c r="P230" s="69">
        <f t="shared" si="44"/>
        <v>52.8</v>
      </c>
      <c r="Q230" s="70">
        <f t="shared" si="45"/>
        <v>56.450948616993138</v>
      </c>
      <c r="R230" s="70">
        <f t="shared" si="46"/>
        <v>0.93532529202008641</v>
      </c>
      <c r="S230" s="70">
        <f t="shared" si="47"/>
        <v>4.8916480559896947</v>
      </c>
      <c r="T230" s="71" t="str">
        <f t="shared" si="48"/>
        <v>Not OK</v>
      </c>
    </row>
    <row r="231" spans="1:20" x14ac:dyDescent="0.2">
      <c r="A231" s="73">
        <v>43650</v>
      </c>
      <c r="B231" s="137">
        <v>87.79</v>
      </c>
      <c r="C231" s="63">
        <v>120</v>
      </c>
      <c r="D231" s="64">
        <f t="shared" si="38"/>
        <v>7.0732452898171143</v>
      </c>
      <c r="E231" s="75">
        <v>0</v>
      </c>
      <c r="F231" s="76">
        <f t="shared" si="49"/>
        <v>0</v>
      </c>
      <c r="G231" s="75">
        <v>0</v>
      </c>
      <c r="H231" s="76">
        <f t="shared" si="40"/>
        <v>0</v>
      </c>
      <c r="I231" s="127">
        <v>0</v>
      </c>
      <c r="J231" s="128">
        <v>3.5421674242770838</v>
      </c>
      <c r="K231" s="64">
        <f t="shared" si="41"/>
        <v>212.53004545662503</v>
      </c>
      <c r="L231" s="67">
        <f t="shared" si="42"/>
        <v>0.13283127841039064</v>
      </c>
      <c r="M231" s="67">
        <v>0.28000000000000003</v>
      </c>
      <c r="N231" s="67">
        <v>0.56000000000000005</v>
      </c>
      <c r="O231" s="80" t="str">
        <f t="shared" si="43"/>
        <v>OK</v>
      </c>
      <c r="P231" s="69">
        <f t="shared" si="44"/>
        <v>52.790000000000006</v>
      </c>
      <c r="Q231" s="70">
        <f t="shared" si="45"/>
        <v>56.444011199365661</v>
      </c>
      <c r="R231" s="70">
        <f t="shared" si="46"/>
        <v>0.93526308421881399</v>
      </c>
      <c r="S231" s="70">
        <f t="shared" si="47"/>
        <v>4.8919734175647394</v>
      </c>
      <c r="T231" s="71" t="str">
        <f t="shared" si="48"/>
        <v>Not OK</v>
      </c>
    </row>
    <row r="232" spans="1:20" x14ac:dyDescent="0.2">
      <c r="A232" s="73">
        <v>43373</v>
      </c>
      <c r="B232" s="132">
        <v>87.78</v>
      </c>
      <c r="C232" s="63">
        <v>72</v>
      </c>
      <c r="D232" s="64">
        <f t="shared" si="38"/>
        <v>1.9724084071993251</v>
      </c>
      <c r="E232" s="75">
        <v>0</v>
      </c>
      <c r="F232" s="76">
        <f t="shared" si="49"/>
        <v>0</v>
      </c>
      <c r="G232" s="75">
        <v>0</v>
      </c>
      <c r="H232" s="76">
        <f t="shared" si="40"/>
        <v>0</v>
      </c>
      <c r="I232" s="138">
        <v>0</v>
      </c>
      <c r="J232" s="128">
        <v>3.54</v>
      </c>
      <c r="K232" s="64">
        <f t="shared" si="41"/>
        <v>212.4</v>
      </c>
      <c r="L232" s="67">
        <f t="shared" si="42"/>
        <v>0.13275000000000001</v>
      </c>
      <c r="M232" s="67">
        <v>0.28000000000000003</v>
      </c>
      <c r="N232" s="67">
        <v>0.56000000000000005</v>
      </c>
      <c r="O232" s="80" t="str">
        <f t="shared" si="43"/>
        <v>OK</v>
      </c>
      <c r="P232" s="69">
        <f t="shared" si="44"/>
        <v>52.78</v>
      </c>
      <c r="Q232" s="70">
        <f t="shared" si="45"/>
        <v>56.437075526451437</v>
      </c>
      <c r="R232" s="70">
        <f t="shared" si="46"/>
        <v>0.93520083221290573</v>
      </c>
      <c r="S232" s="70">
        <f t="shared" si="47"/>
        <v>4.8893054945114187</v>
      </c>
      <c r="T232" s="71" t="str">
        <f t="shared" si="48"/>
        <v>Not OK</v>
      </c>
    </row>
    <row r="233" spans="1:20" x14ac:dyDescent="0.2">
      <c r="A233" s="73">
        <v>43647</v>
      </c>
      <c r="B233" s="132">
        <v>87.78</v>
      </c>
      <c r="C233" s="63">
        <v>120</v>
      </c>
      <c r="D233" s="64">
        <f t="shared" si="38"/>
        <v>7.0732452898171143</v>
      </c>
      <c r="E233" s="75">
        <v>0</v>
      </c>
      <c r="F233" s="76">
        <f t="shared" si="49"/>
        <v>0</v>
      </c>
      <c r="G233" s="75">
        <v>0</v>
      </c>
      <c r="H233" s="76">
        <f t="shared" si="40"/>
        <v>0</v>
      </c>
      <c r="I233" s="127">
        <v>0</v>
      </c>
      <c r="J233" s="128">
        <v>3.54</v>
      </c>
      <c r="K233" s="64">
        <f t="shared" si="41"/>
        <v>212.4</v>
      </c>
      <c r="L233" s="67">
        <f t="shared" si="42"/>
        <v>0.13275000000000001</v>
      </c>
      <c r="M233" s="67">
        <v>0.28000000000000003</v>
      </c>
      <c r="N233" s="67">
        <v>0.56000000000000005</v>
      </c>
      <c r="O233" s="80" t="str">
        <f t="shared" si="43"/>
        <v>OK</v>
      </c>
      <c r="P233" s="69">
        <f t="shared" si="44"/>
        <v>52.78</v>
      </c>
      <c r="Q233" s="70">
        <f t="shared" si="45"/>
        <v>56.437075526451437</v>
      </c>
      <c r="R233" s="70">
        <f t="shared" si="46"/>
        <v>0.93520083221290573</v>
      </c>
      <c r="S233" s="70">
        <f t="shared" si="47"/>
        <v>4.8893054945114187</v>
      </c>
      <c r="T233" s="71" t="str">
        <f t="shared" si="48"/>
        <v>Not OK</v>
      </c>
    </row>
    <row r="234" spans="1:20" x14ac:dyDescent="0.2">
      <c r="A234" s="73">
        <v>43648</v>
      </c>
      <c r="B234" s="132">
        <v>87.78</v>
      </c>
      <c r="C234" s="63">
        <v>120</v>
      </c>
      <c r="D234" s="64">
        <f t="shared" si="38"/>
        <v>7.0732452898171143</v>
      </c>
      <c r="E234" s="75">
        <v>0</v>
      </c>
      <c r="F234" s="76">
        <f t="shared" si="49"/>
        <v>0</v>
      </c>
      <c r="G234" s="75">
        <v>0</v>
      </c>
      <c r="H234" s="76">
        <f t="shared" si="40"/>
        <v>0</v>
      </c>
      <c r="I234" s="127">
        <v>0</v>
      </c>
      <c r="J234" s="128">
        <v>3.5421674242770838</v>
      </c>
      <c r="K234" s="64">
        <f t="shared" si="41"/>
        <v>212.53004545662503</v>
      </c>
      <c r="L234" s="67">
        <f t="shared" si="42"/>
        <v>0.13283127841039064</v>
      </c>
      <c r="M234" s="67">
        <v>0.28000000000000003</v>
      </c>
      <c r="N234" s="67">
        <v>0.56000000000000005</v>
      </c>
      <c r="O234" s="80" t="str">
        <f t="shared" si="43"/>
        <v>OK</v>
      </c>
      <c r="P234" s="69">
        <f t="shared" si="44"/>
        <v>52.78</v>
      </c>
      <c r="Q234" s="70">
        <f t="shared" si="45"/>
        <v>56.437075526451437</v>
      </c>
      <c r="R234" s="70">
        <f t="shared" si="46"/>
        <v>0.93520083221290573</v>
      </c>
      <c r="S234" s="70">
        <f t="shared" si="47"/>
        <v>4.8922990536715556</v>
      </c>
      <c r="T234" s="71" t="str">
        <f t="shared" si="48"/>
        <v>Not OK</v>
      </c>
    </row>
    <row r="235" spans="1:20" x14ac:dyDescent="0.2">
      <c r="A235" s="73">
        <v>43649</v>
      </c>
      <c r="B235" s="137">
        <v>87.78</v>
      </c>
      <c r="C235" s="63">
        <v>120</v>
      </c>
      <c r="D235" s="64">
        <f t="shared" si="38"/>
        <v>7.0732452898171143</v>
      </c>
      <c r="E235" s="75">
        <v>0</v>
      </c>
      <c r="F235" s="76">
        <f t="shared" si="49"/>
        <v>0</v>
      </c>
      <c r="G235" s="75">
        <v>0</v>
      </c>
      <c r="H235" s="76">
        <f t="shared" si="40"/>
        <v>0</v>
      </c>
      <c r="I235" s="127">
        <v>0</v>
      </c>
      <c r="J235" s="128">
        <v>3.5421674242770838</v>
      </c>
      <c r="K235" s="64">
        <f t="shared" si="41"/>
        <v>212.53004545662503</v>
      </c>
      <c r="L235" s="67">
        <f t="shared" si="42"/>
        <v>0.13283127841039064</v>
      </c>
      <c r="M235" s="67">
        <v>0.28000000000000003</v>
      </c>
      <c r="N235" s="67">
        <v>0.56000000000000005</v>
      </c>
      <c r="O235" s="80" t="str">
        <f t="shared" si="43"/>
        <v>OK</v>
      </c>
      <c r="P235" s="69">
        <f t="shared" si="44"/>
        <v>52.78</v>
      </c>
      <c r="Q235" s="70">
        <f t="shared" si="45"/>
        <v>56.437075526451437</v>
      </c>
      <c r="R235" s="70">
        <f t="shared" si="46"/>
        <v>0.93520083221290573</v>
      </c>
      <c r="S235" s="70">
        <f t="shared" si="47"/>
        <v>4.8922990536715556</v>
      </c>
      <c r="T235" s="71" t="str">
        <f t="shared" si="48"/>
        <v>Not OK</v>
      </c>
    </row>
    <row r="236" spans="1:20" x14ac:dyDescent="0.2">
      <c r="A236" s="73">
        <v>43367</v>
      </c>
      <c r="B236" s="137">
        <v>87.77</v>
      </c>
      <c r="C236" s="63">
        <v>68</v>
      </c>
      <c r="D236" s="64">
        <f t="shared" si="38"/>
        <v>1.7097707602249319</v>
      </c>
      <c r="E236" s="75">
        <v>0</v>
      </c>
      <c r="F236" s="76">
        <f t="shared" si="49"/>
        <v>0</v>
      </c>
      <c r="G236" s="75">
        <v>0</v>
      </c>
      <c r="H236" s="76">
        <f t="shared" si="40"/>
        <v>0</v>
      </c>
      <c r="I236" s="138">
        <v>0</v>
      </c>
      <c r="J236" s="128">
        <v>3.4915718458513885</v>
      </c>
      <c r="K236" s="64">
        <f t="shared" si="41"/>
        <v>209.4943107510833</v>
      </c>
      <c r="L236" s="67">
        <f t="shared" si="42"/>
        <v>0.13093394421942706</v>
      </c>
      <c r="M236" s="67">
        <v>0.28000000000000003</v>
      </c>
      <c r="N236" s="67">
        <v>0.56000000000000005</v>
      </c>
      <c r="O236" s="80" t="str">
        <f t="shared" si="43"/>
        <v>OK</v>
      </c>
      <c r="P236" s="69">
        <f t="shared" si="44"/>
        <v>52.769999999999996</v>
      </c>
      <c r="Q236" s="70">
        <f t="shared" si="45"/>
        <v>56.43014159889379</v>
      </c>
      <c r="R236" s="70">
        <f t="shared" si="46"/>
        <v>0.93513853598117602</v>
      </c>
      <c r="S236" s="70">
        <f t="shared" si="47"/>
        <v>4.8227397331228845</v>
      </c>
      <c r="T236" s="71" t="str">
        <f t="shared" si="48"/>
        <v>Not OK</v>
      </c>
    </row>
    <row r="237" spans="1:20" x14ac:dyDescent="0.2">
      <c r="A237" s="73">
        <v>43368</v>
      </c>
      <c r="B237" s="137">
        <v>87.77</v>
      </c>
      <c r="C237" s="63">
        <v>68</v>
      </c>
      <c r="D237" s="64">
        <f t="shared" si="38"/>
        <v>1.7097707602249319</v>
      </c>
      <c r="E237" s="75">
        <v>0</v>
      </c>
      <c r="F237" s="76">
        <f t="shared" si="49"/>
        <v>0</v>
      </c>
      <c r="G237" s="75">
        <v>0</v>
      </c>
      <c r="H237" s="76">
        <f t="shared" si="40"/>
        <v>0</v>
      </c>
      <c r="I237" s="138">
        <v>0</v>
      </c>
      <c r="J237" s="128">
        <v>3.4915718458513885</v>
      </c>
      <c r="K237" s="64">
        <f t="shared" si="41"/>
        <v>209.4943107510833</v>
      </c>
      <c r="L237" s="67">
        <f t="shared" si="42"/>
        <v>0.13093394421942706</v>
      </c>
      <c r="M237" s="67">
        <v>0.28000000000000003</v>
      </c>
      <c r="N237" s="67">
        <v>0.56000000000000005</v>
      </c>
      <c r="O237" s="80" t="str">
        <f t="shared" si="43"/>
        <v>OK</v>
      </c>
      <c r="P237" s="69">
        <f t="shared" si="44"/>
        <v>52.769999999999996</v>
      </c>
      <c r="Q237" s="70">
        <f t="shared" si="45"/>
        <v>56.43014159889379</v>
      </c>
      <c r="R237" s="70">
        <f t="shared" si="46"/>
        <v>0.93513853598117602</v>
      </c>
      <c r="S237" s="70">
        <f t="shared" si="47"/>
        <v>4.8227397331228845</v>
      </c>
      <c r="T237" s="71" t="str">
        <f t="shared" si="48"/>
        <v>Not OK</v>
      </c>
    </row>
    <row r="238" spans="1:20" x14ac:dyDescent="0.2">
      <c r="A238" s="73">
        <v>43369</v>
      </c>
      <c r="B238" s="137">
        <v>87.77</v>
      </c>
      <c r="C238" s="63">
        <v>68</v>
      </c>
      <c r="D238" s="64">
        <f t="shared" si="38"/>
        <v>1.7097707602249319</v>
      </c>
      <c r="E238" s="75">
        <v>0</v>
      </c>
      <c r="F238" s="76">
        <f t="shared" si="49"/>
        <v>0</v>
      </c>
      <c r="G238" s="75">
        <v>0</v>
      </c>
      <c r="H238" s="76">
        <f t="shared" si="40"/>
        <v>0</v>
      </c>
      <c r="I238" s="138">
        <v>0</v>
      </c>
      <c r="J238" s="128">
        <v>3.4915718458513885</v>
      </c>
      <c r="K238" s="64">
        <f t="shared" si="41"/>
        <v>209.4943107510833</v>
      </c>
      <c r="L238" s="67">
        <f t="shared" si="42"/>
        <v>0.13093394421942706</v>
      </c>
      <c r="M238" s="67">
        <v>0.28000000000000003</v>
      </c>
      <c r="N238" s="67">
        <v>0.56000000000000005</v>
      </c>
      <c r="O238" s="80" t="str">
        <f t="shared" si="43"/>
        <v>OK</v>
      </c>
      <c r="P238" s="69">
        <f t="shared" si="44"/>
        <v>52.769999999999996</v>
      </c>
      <c r="Q238" s="70">
        <f t="shared" si="45"/>
        <v>56.43014159889379</v>
      </c>
      <c r="R238" s="70">
        <f t="shared" si="46"/>
        <v>0.93513853598117602</v>
      </c>
      <c r="S238" s="70">
        <f t="shared" si="47"/>
        <v>4.8227397331228845</v>
      </c>
      <c r="T238" s="71" t="str">
        <f t="shared" si="48"/>
        <v>Not OK</v>
      </c>
    </row>
    <row r="239" spans="1:20" x14ac:dyDescent="0.2">
      <c r="A239" s="73">
        <v>43370</v>
      </c>
      <c r="B239" s="137">
        <v>87.77</v>
      </c>
      <c r="C239" s="63">
        <v>71</v>
      </c>
      <c r="D239" s="64">
        <f t="shared" ref="D239:D302" si="50">4.484*(C239/100)^(5/2)</f>
        <v>1.9046337499351378</v>
      </c>
      <c r="E239" s="75">
        <v>0</v>
      </c>
      <c r="F239" s="76">
        <f t="shared" si="49"/>
        <v>0</v>
      </c>
      <c r="G239" s="75">
        <v>0</v>
      </c>
      <c r="H239" s="76">
        <f t="shared" si="40"/>
        <v>0</v>
      </c>
      <c r="I239" s="138">
        <v>0</v>
      </c>
      <c r="J239" s="128">
        <v>3.54</v>
      </c>
      <c r="K239" s="64">
        <f t="shared" si="41"/>
        <v>212.4</v>
      </c>
      <c r="L239" s="67">
        <f t="shared" si="42"/>
        <v>0.13275000000000001</v>
      </c>
      <c r="M239" s="67">
        <v>0.28000000000000003</v>
      </c>
      <c r="N239" s="67">
        <v>0.56000000000000005</v>
      </c>
      <c r="O239" s="80" t="str">
        <f t="shared" si="43"/>
        <v>OK</v>
      </c>
      <c r="P239" s="69">
        <f t="shared" si="44"/>
        <v>52.769999999999996</v>
      </c>
      <c r="Q239" s="70">
        <f t="shared" si="45"/>
        <v>56.43014159889379</v>
      </c>
      <c r="R239" s="70">
        <f t="shared" si="46"/>
        <v>0.93513853598117602</v>
      </c>
      <c r="S239" s="70">
        <f t="shared" si="47"/>
        <v>4.8896312059395806</v>
      </c>
      <c r="T239" s="71" t="str">
        <f t="shared" si="48"/>
        <v>Not OK</v>
      </c>
    </row>
    <row r="240" spans="1:20" x14ac:dyDescent="0.2">
      <c r="A240" s="73">
        <v>43371</v>
      </c>
      <c r="B240" s="137">
        <v>87.77</v>
      </c>
      <c r="C240" s="63">
        <v>72</v>
      </c>
      <c r="D240" s="64">
        <f t="shared" si="50"/>
        <v>1.9724084071993251</v>
      </c>
      <c r="E240" s="75">
        <v>0</v>
      </c>
      <c r="F240" s="76">
        <f t="shared" si="49"/>
        <v>0</v>
      </c>
      <c r="G240" s="75">
        <v>0</v>
      </c>
      <c r="H240" s="76">
        <f t="shared" si="40"/>
        <v>0</v>
      </c>
      <c r="I240" s="138">
        <v>0</v>
      </c>
      <c r="J240" s="128">
        <v>3.54</v>
      </c>
      <c r="K240" s="64">
        <f t="shared" si="41"/>
        <v>212.4</v>
      </c>
      <c r="L240" s="67">
        <f t="shared" si="42"/>
        <v>0.13275000000000001</v>
      </c>
      <c r="M240" s="67">
        <v>0.28000000000000003</v>
      </c>
      <c r="N240" s="67">
        <v>0.56000000000000005</v>
      </c>
      <c r="O240" s="80" t="str">
        <f t="shared" si="43"/>
        <v>OK</v>
      </c>
      <c r="P240" s="69">
        <f t="shared" si="44"/>
        <v>52.769999999999996</v>
      </c>
      <c r="Q240" s="70">
        <f t="shared" si="45"/>
        <v>56.43014159889379</v>
      </c>
      <c r="R240" s="70">
        <f t="shared" si="46"/>
        <v>0.93513853598117602</v>
      </c>
      <c r="S240" s="70">
        <f t="shared" si="47"/>
        <v>4.8896312059395806</v>
      </c>
      <c r="T240" s="71" t="str">
        <f t="shared" si="48"/>
        <v>Not OK</v>
      </c>
    </row>
    <row r="241" spans="1:20" x14ac:dyDescent="0.2">
      <c r="A241" s="73">
        <v>43372</v>
      </c>
      <c r="B241" s="137">
        <v>87.77</v>
      </c>
      <c r="C241" s="75">
        <v>72</v>
      </c>
      <c r="D241" s="64">
        <f t="shared" si="50"/>
        <v>1.9724084071993251</v>
      </c>
      <c r="E241" s="75">
        <v>0</v>
      </c>
      <c r="F241" s="76">
        <f t="shared" si="49"/>
        <v>0</v>
      </c>
      <c r="G241" s="75">
        <v>0</v>
      </c>
      <c r="H241" s="76">
        <f t="shared" si="40"/>
        <v>0</v>
      </c>
      <c r="I241" s="138">
        <v>0</v>
      </c>
      <c r="J241" s="128">
        <v>3.54</v>
      </c>
      <c r="K241" s="64">
        <f t="shared" si="41"/>
        <v>212.4</v>
      </c>
      <c r="L241" s="67">
        <f t="shared" si="42"/>
        <v>0.13275000000000001</v>
      </c>
      <c r="M241" s="67">
        <v>0.28000000000000003</v>
      </c>
      <c r="N241" s="67">
        <v>0.56000000000000005</v>
      </c>
      <c r="O241" s="80" t="str">
        <f t="shared" si="43"/>
        <v>OK</v>
      </c>
      <c r="P241" s="69">
        <f t="shared" si="44"/>
        <v>52.769999999999996</v>
      </c>
      <c r="Q241" s="70">
        <f t="shared" si="45"/>
        <v>56.43014159889379</v>
      </c>
      <c r="R241" s="70">
        <f t="shared" si="46"/>
        <v>0.93513853598117602</v>
      </c>
      <c r="S241" s="70">
        <f t="shared" si="47"/>
        <v>4.8896312059395806</v>
      </c>
      <c r="T241" s="71" t="str">
        <f t="shared" si="48"/>
        <v>Not OK</v>
      </c>
    </row>
    <row r="242" spans="1:20" x14ac:dyDescent="0.2">
      <c r="A242" s="73">
        <v>43357</v>
      </c>
      <c r="B242" s="132">
        <v>87.76</v>
      </c>
      <c r="C242" s="75">
        <v>64</v>
      </c>
      <c r="D242" s="76">
        <f t="shared" si="50"/>
        <v>1.4693171200000001</v>
      </c>
      <c r="E242" s="75">
        <v>0</v>
      </c>
      <c r="F242" s="76">
        <f t="shared" si="49"/>
        <v>0</v>
      </c>
      <c r="G242" s="75">
        <v>0</v>
      </c>
      <c r="H242" s="76">
        <f t="shared" si="40"/>
        <v>0</v>
      </c>
      <c r="I242" s="138">
        <v>0</v>
      </c>
      <c r="J242" s="128">
        <v>3.45</v>
      </c>
      <c r="K242" s="64">
        <f t="shared" si="41"/>
        <v>207</v>
      </c>
      <c r="L242" s="67">
        <f t="shared" si="42"/>
        <v>0.12937499999999999</v>
      </c>
      <c r="M242" s="67">
        <v>0.28000000000000003</v>
      </c>
      <c r="N242" s="67">
        <v>0.56000000000000005</v>
      </c>
      <c r="O242" s="80" t="str">
        <f t="shared" si="43"/>
        <v>OK</v>
      </c>
      <c r="P242" s="69">
        <f t="shared" si="44"/>
        <v>52.760000000000005</v>
      </c>
      <c r="Q242" s="70">
        <f t="shared" si="45"/>
        <v>56.423209417336196</v>
      </c>
      <c r="R242" s="70">
        <f t="shared" si="46"/>
        <v>0.93507619550243704</v>
      </c>
      <c r="S242" s="70">
        <f t="shared" si="47"/>
        <v>4.7656362465918782</v>
      </c>
      <c r="T242" s="71" t="str">
        <f t="shared" si="48"/>
        <v>Not OK</v>
      </c>
    </row>
    <row r="243" spans="1:20" x14ac:dyDescent="0.2">
      <c r="A243" s="73">
        <v>43358</v>
      </c>
      <c r="B243" s="136">
        <v>87.76</v>
      </c>
      <c r="C243" s="75">
        <v>64</v>
      </c>
      <c r="D243" s="76">
        <f t="shared" si="50"/>
        <v>1.4693171200000001</v>
      </c>
      <c r="E243" s="75">
        <v>0</v>
      </c>
      <c r="F243" s="76">
        <f t="shared" si="49"/>
        <v>0</v>
      </c>
      <c r="G243" s="75">
        <v>0</v>
      </c>
      <c r="H243" s="76">
        <f t="shared" si="40"/>
        <v>0</v>
      </c>
      <c r="I243" s="138">
        <v>0</v>
      </c>
      <c r="J243" s="128">
        <v>3.45</v>
      </c>
      <c r="K243" s="64">
        <f t="shared" si="41"/>
        <v>207</v>
      </c>
      <c r="L243" s="67">
        <f t="shared" si="42"/>
        <v>0.12937499999999999</v>
      </c>
      <c r="M243" s="67">
        <v>0.28000000000000003</v>
      </c>
      <c r="N243" s="67">
        <v>0.56000000000000005</v>
      </c>
      <c r="O243" s="80" t="str">
        <f t="shared" si="43"/>
        <v>OK</v>
      </c>
      <c r="P243" s="69">
        <f t="shared" si="44"/>
        <v>52.760000000000005</v>
      </c>
      <c r="Q243" s="70">
        <f t="shared" si="45"/>
        <v>56.423209417336196</v>
      </c>
      <c r="R243" s="70">
        <f t="shared" si="46"/>
        <v>0.93507619550243704</v>
      </c>
      <c r="S243" s="70">
        <f t="shared" si="47"/>
        <v>4.7656362465918782</v>
      </c>
      <c r="T243" s="71" t="str">
        <f t="shared" si="48"/>
        <v>Not OK</v>
      </c>
    </row>
    <row r="244" spans="1:20" x14ac:dyDescent="0.2">
      <c r="A244" s="73">
        <v>43359</v>
      </c>
      <c r="B244" s="136">
        <v>87.76</v>
      </c>
      <c r="C244" s="75">
        <v>64</v>
      </c>
      <c r="D244" s="76">
        <f t="shared" si="50"/>
        <v>1.4693171200000001</v>
      </c>
      <c r="E244" s="75">
        <v>0</v>
      </c>
      <c r="F244" s="76">
        <f t="shared" si="49"/>
        <v>0</v>
      </c>
      <c r="G244" s="75">
        <v>0</v>
      </c>
      <c r="H244" s="76">
        <f t="shared" si="40"/>
        <v>0</v>
      </c>
      <c r="I244" s="138">
        <v>0</v>
      </c>
      <c r="J244" s="128">
        <v>3.45</v>
      </c>
      <c r="K244" s="64">
        <f t="shared" si="41"/>
        <v>207</v>
      </c>
      <c r="L244" s="67">
        <f t="shared" si="42"/>
        <v>0.12937499999999999</v>
      </c>
      <c r="M244" s="67">
        <v>0.28000000000000003</v>
      </c>
      <c r="N244" s="67">
        <v>0.56000000000000005</v>
      </c>
      <c r="O244" s="80" t="str">
        <f t="shared" si="43"/>
        <v>OK</v>
      </c>
      <c r="P244" s="69">
        <f t="shared" si="44"/>
        <v>52.760000000000005</v>
      </c>
      <c r="Q244" s="70">
        <f t="shared" si="45"/>
        <v>56.423209417336196</v>
      </c>
      <c r="R244" s="70">
        <f t="shared" si="46"/>
        <v>0.93507619550243704</v>
      </c>
      <c r="S244" s="70">
        <f t="shared" si="47"/>
        <v>4.7656362465918782</v>
      </c>
      <c r="T244" s="71" t="str">
        <f t="shared" si="48"/>
        <v>Not OK</v>
      </c>
    </row>
    <row r="245" spans="1:20" x14ac:dyDescent="0.2">
      <c r="A245" s="73">
        <v>43360</v>
      </c>
      <c r="B245" s="129">
        <v>87.76</v>
      </c>
      <c r="C245" s="75">
        <v>64</v>
      </c>
      <c r="D245" s="76">
        <f t="shared" si="50"/>
        <v>1.4693171200000001</v>
      </c>
      <c r="E245" s="75">
        <v>0</v>
      </c>
      <c r="F245" s="76">
        <f t="shared" si="49"/>
        <v>0</v>
      </c>
      <c r="G245" s="75">
        <v>0</v>
      </c>
      <c r="H245" s="76">
        <f t="shared" si="40"/>
        <v>0</v>
      </c>
      <c r="I245" s="138">
        <v>0</v>
      </c>
      <c r="J245" s="128">
        <v>3.45</v>
      </c>
      <c r="K245" s="64">
        <f t="shared" si="41"/>
        <v>207</v>
      </c>
      <c r="L245" s="67">
        <f t="shared" si="42"/>
        <v>0.12937499999999999</v>
      </c>
      <c r="M245" s="67">
        <v>0.28000000000000003</v>
      </c>
      <c r="N245" s="67">
        <v>0.56000000000000005</v>
      </c>
      <c r="O245" s="80" t="str">
        <f t="shared" si="43"/>
        <v>OK</v>
      </c>
      <c r="P245" s="69">
        <f t="shared" si="44"/>
        <v>52.760000000000005</v>
      </c>
      <c r="Q245" s="70">
        <f t="shared" si="45"/>
        <v>56.423209417336196</v>
      </c>
      <c r="R245" s="70">
        <f t="shared" si="46"/>
        <v>0.93507619550243704</v>
      </c>
      <c r="S245" s="70">
        <f t="shared" si="47"/>
        <v>4.7656362465918782</v>
      </c>
      <c r="T245" s="71" t="str">
        <f t="shared" si="48"/>
        <v>Not OK</v>
      </c>
    </row>
    <row r="246" spans="1:20" x14ac:dyDescent="0.2">
      <c r="A246" s="73">
        <v>43361</v>
      </c>
      <c r="B246" s="129">
        <v>87.76</v>
      </c>
      <c r="C246" s="75">
        <v>64</v>
      </c>
      <c r="D246" s="76">
        <f t="shared" si="50"/>
        <v>1.4693171200000001</v>
      </c>
      <c r="E246" s="75">
        <v>0</v>
      </c>
      <c r="F246" s="76">
        <f t="shared" si="49"/>
        <v>0</v>
      </c>
      <c r="G246" s="75">
        <v>0</v>
      </c>
      <c r="H246" s="76">
        <f t="shared" si="40"/>
        <v>0</v>
      </c>
      <c r="I246" s="138">
        <v>0</v>
      </c>
      <c r="J246" s="128">
        <v>3.4729784091948037</v>
      </c>
      <c r="K246" s="64">
        <f t="shared" si="41"/>
        <v>208.37870455168823</v>
      </c>
      <c r="L246" s="67">
        <f t="shared" si="42"/>
        <v>0.13023669034480514</v>
      </c>
      <c r="M246" s="67">
        <v>0.28000000000000003</v>
      </c>
      <c r="N246" s="67">
        <v>0.56000000000000005</v>
      </c>
      <c r="O246" s="80" t="str">
        <f t="shared" si="43"/>
        <v>OK</v>
      </c>
      <c r="P246" s="69">
        <f t="shared" si="44"/>
        <v>52.760000000000005</v>
      </c>
      <c r="Q246" s="70">
        <f t="shared" si="45"/>
        <v>56.423209417336196</v>
      </c>
      <c r="R246" s="70">
        <f t="shared" si="46"/>
        <v>0.93507619550243704</v>
      </c>
      <c r="S246" s="70">
        <f t="shared" si="47"/>
        <v>4.7973773305767402</v>
      </c>
      <c r="T246" s="71" t="str">
        <f t="shared" si="48"/>
        <v>Not OK</v>
      </c>
    </row>
    <row r="247" spans="1:20" x14ac:dyDescent="0.2">
      <c r="A247" s="73">
        <v>43362</v>
      </c>
      <c r="B247" s="129">
        <v>87.76</v>
      </c>
      <c r="C247" s="75">
        <v>66</v>
      </c>
      <c r="D247" s="76">
        <f t="shared" si="50"/>
        <v>1.5868118782702458</v>
      </c>
      <c r="E247" s="75">
        <v>0</v>
      </c>
      <c r="F247" s="76">
        <f t="shared" si="49"/>
        <v>0</v>
      </c>
      <c r="G247" s="75">
        <v>0</v>
      </c>
      <c r="H247" s="76">
        <f t="shared" si="40"/>
        <v>0</v>
      </c>
      <c r="I247" s="138">
        <v>0</v>
      </c>
      <c r="J247" s="128">
        <v>3.4847302148312753</v>
      </c>
      <c r="K247" s="64">
        <f t="shared" si="41"/>
        <v>209.08381288987653</v>
      </c>
      <c r="L247" s="67">
        <f t="shared" si="42"/>
        <v>0.13067738305617282</v>
      </c>
      <c r="M247" s="67">
        <v>0.28000000000000003</v>
      </c>
      <c r="N247" s="67">
        <v>0.56000000000000005</v>
      </c>
      <c r="O247" s="80" t="str">
        <f t="shared" si="43"/>
        <v>OK</v>
      </c>
      <c r="P247" s="69">
        <f t="shared" si="44"/>
        <v>52.760000000000005</v>
      </c>
      <c r="Q247" s="70">
        <f t="shared" si="45"/>
        <v>56.423209417336196</v>
      </c>
      <c r="R247" s="70">
        <f t="shared" si="46"/>
        <v>0.93507619550243704</v>
      </c>
      <c r="S247" s="70">
        <f t="shared" si="47"/>
        <v>4.8136106148967617</v>
      </c>
      <c r="T247" s="71" t="str">
        <f t="shared" si="48"/>
        <v>Not OK</v>
      </c>
    </row>
    <row r="248" spans="1:20" x14ac:dyDescent="0.2">
      <c r="A248" s="73">
        <v>43363</v>
      </c>
      <c r="B248" s="129">
        <v>87.76</v>
      </c>
      <c r="C248" s="75">
        <v>66</v>
      </c>
      <c r="D248" s="76">
        <f t="shared" si="50"/>
        <v>1.5868118782702458</v>
      </c>
      <c r="E248" s="75">
        <v>0</v>
      </c>
      <c r="F248" s="76">
        <f t="shared" si="49"/>
        <v>0</v>
      </c>
      <c r="G248" s="75">
        <v>0</v>
      </c>
      <c r="H248" s="76">
        <f t="shared" si="40"/>
        <v>0</v>
      </c>
      <c r="I248" s="138">
        <v>0</v>
      </c>
      <c r="J248" s="128">
        <v>3.4847302148312753</v>
      </c>
      <c r="K248" s="64">
        <f t="shared" si="41"/>
        <v>209.08381288987653</v>
      </c>
      <c r="L248" s="67">
        <f t="shared" si="42"/>
        <v>0.13067738305617282</v>
      </c>
      <c r="M248" s="67">
        <v>0.28000000000000003</v>
      </c>
      <c r="N248" s="67">
        <v>0.56000000000000005</v>
      </c>
      <c r="O248" s="80" t="str">
        <f t="shared" si="43"/>
        <v>OK</v>
      </c>
      <c r="P248" s="69">
        <f t="shared" si="44"/>
        <v>52.760000000000005</v>
      </c>
      <c r="Q248" s="70">
        <f t="shared" si="45"/>
        <v>56.423209417336196</v>
      </c>
      <c r="R248" s="70">
        <f t="shared" si="46"/>
        <v>0.93507619550243704</v>
      </c>
      <c r="S248" s="70">
        <f t="shared" si="47"/>
        <v>4.8136106148967617</v>
      </c>
      <c r="T248" s="71" t="str">
        <f t="shared" si="48"/>
        <v>Not OK</v>
      </c>
    </row>
    <row r="249" spans="1:20" x14ac:dyDescent="0.2">
      <c r="A249" s="73">
        <v>43364</v>
      </c>
      <c r="B249" s="129">
        <v>87.76</v>
      </c>
      <c r="C249" s="75">
        <v>68</v>
      </c>
      <c r="D249" s="76">
        <f t="shared" si="50"/>
        <v>1.7097707602249319</v>
      </c>
      <c r="E249" s="75">
        <v>0</v>
      </c>
      <c r="F249" s="76">
        <f t="shared" si="49"/>
        <v>0</v>
      </c>
      <c r="G249" s="75">
        <v>0</v>
      </c>
      <c r="H249" s="76">
        <f t="shared" si="40"/>
        <v>0</v>
      </c>
      <c r="I249" s="138">
        <v>0</v>
      </c>
      <c r="J249" s="128">
        <v>3.4847302148312753</v>
      </c>
      <c r="K249" s="64">
        <f t="shared" si="41"/>
        <v>209.08381288987653</v>
      </c>
      <c r="L249" s="67">
        <f t="shared" si="42"/>
        <v>0.13067738305617282</v>
      </c>
      <c r="M249" s="67">
        <v>0.28000000000000003</v>
      </c>
      <c r="N249" s="67">
        <v>0.56000000000000005</v>
      </c>
      <c r="O249" s="80" t="str">
        <f t="shared" si="43"/>
        <v>OK</v>
      </c>
      <c r="P249" s="69">
        <f t="shared" si="44"/>
        <v>52.760000000000005</v>
      </c>
      <c r="Q249" s="70">
        <f t="shared" si="45"/>
        <v>56.423209417336196</v>
      </c>
      <c r="R249" s="70">
        <f t="shared" si="46"/>
        <v>0.93507619550243704</v>
      </c>
      <c r="S249" s="70">
        <f t="shared" si="47"/>
        <v>4.8136106148967617</v>
      </c>
      <c r="T249" s="71" t="str">
        <f t="shared" si="48"/>
        <v>Not OK</v>
      </c>
    </row>
    <row r="250" spans="1:20" x14ac:dyDescent="0.2">
      <c r="A250" s="73">
        <v>43365</v>
      </c>
      <c r="B250" s="129">
        <v>87.76</v>
      </c>
      <c r="C250" s="75">
        <v>68</v>
      </c>
      <c r="D250" s="76">
        <f t="shared" si="50"/>
        <v>1.7097707602249319</v>
      </c>
      <c r="E250" s="75">
        <v>0</v>
      </c>
      <c r="F250" s="76">
        <f t="shared" si="49"/>
        <v>0</v>
      </c>
      <c r="G250" s="75">
        <v>0</v>
      </c>
      <c r="H250" s="76">
        <f t="shared" si="40"/>
        <v>0</v>
      </c>
      <c r="I250" s="138">
        <v>0</v>
      </c>
      <c r="J250" s="128">
        <v>3.4847302148312753</v>
      </c>
      <c r="K250" s="64">
        <f t="shared" si="41"/>
        <v>209.08381288987653</v>
      </c>
      <c r="L250" s="67">
        <f t="shared" si="42"/>
        <v>0.13067738305617282</v>
      </c>
      <c r="M250" s="67">
        <v>0.28000000000000003</v>
      </c>
      <c r="N250" s="67">
        <v>0.56000000000000005</v>
      </c>
      <c r="O250" s="80" t="str">
        <f t="shared" si="43"/>
        <v>OK</v>
      </c>
      <c r="P250" s="69">
        <f t="shared" si="44"/>
        <v>52.760000000000005</v>
      </c>
      <c r="Q250" s="70">
        <f t="shared" si="45"/>
        <v>56.423209417336196</v>
      </c>
      <c r="R250" s="70">
        <f t="shared" si="46"/>
        <v>0.93507619550243704</v>
      </c>
      <c r="S250" s="70">
        <f t="shared" si="47"/>
        <v>4.8136106148967617</v>
      </c>
      <c r="T250" s="71" t="str">
        <f t="shared" si="48"/>
        <v>Not OK</v>
      </c>
    </row>
    <row r="251" spans="1:20" x14ac:dyDescent="0.2">
      <c r="A251" s="73">
        <v>43366</v>
      </c>
      <c r="B251" s="129">
        <v>87.76</v>
      </c>
      <c r="C251" s="75">
        <v>67</v>
      </c>
      <c r="D251" s="76">
        <f t="shared" si="50"/>
        <v>1.6476031389072248</v>
      </c>
      <c r="E251" s="75">
        <v>0</v>
      </c>
      <c r="F251" s="76">
        <f t="shared" si="49"/>
        <v>0</v>
      </c>
      <c r="G251" s="75">
        <v>0</v>
      </c>
      <c r="H251" s="76">
        <f t="shared" si="40"/>
        <v>0</v>
      </c>
      <c r="I251" s="138">
        <v>0</v>
      </c>
      <c r="J251" s="128">
        <v>3.4915718458513885</v>
      </c>
      <c r="K251" s="64">
        <f t="shared" si="41"/>
        <v>209.4943107510833</v>
      </c>
      <c r="L251" s="67">
        <f t="shared" si="42"/>
        <v>0.13093394421942706</v>
      </c>
      <c r="M251" s="67">
        <v>0.28000000000000003</v>
      </c>
      <c r="N251" s="67">
        <v>0.56000000000000005</v>
      </c>
      <c r="O251" s="80" t="str">
        <f t="shared" si="43"/>
        <v>OK</v>
      </c>
      <c r="P251" s="69">
        <f t="shared" si="44"/>
        <v>52.760000000000005</v>
      </c>
      <c r="Q251" s="70">
        <f t="shared" si="45"/>
        <v>56.423209417336196</v>
      </c>
      <c r="R251" s="70">
        <f t="shared" si="46"/>
        <v>0.93507619550243704</v>
      </c>
      <c r="S251" s="70">
        <f t="shared" si="47"/>
        <v>4.8230612597591547</v>
      </c>
      <c r="T251" s="71" t="str">
        <f t="shared" si="48"/>
        <v>Not OK</v>
      </c>
    </row>
    <row r="252" spans="1:20" x14ac:dyDescent="0.2">
      <c r="A252" s="73">
        <v>43353</v>
      </c>
      <c r="B252" s="84">
        <v>87.75</v>
      </c>
      <c r="C252" s="75">
        <v>68</v>
      </c>
      <c r="D252" s="76">
        <f t="shared" si="50"/>
        <v>1.7097707602249319</v>
      </c>
      <c r="E252" s="75">
        <v>0</v>
      </c>
      <c r="F252" s="76">
        <f t="shared" si="49"/>
        <v>0</v>
      </c>
      <c r="G252" s="75">
        <v>0</v>
      </c>
      <c r="H252" s="76">
        <f t="shared" si="40"/>
        <v>0</v>
      </c>
      <c r="I252" s="138">
        <v>0</v>
      </c>
      <c r="J252" s="128">
        <v>3.45</v>
      </c>
      <c r="K252" s="64">
        <f t="shared" si="41"/>
        <v>207</v>
      </c>
      <c r="L252" s="67">
        <f t="shared" si="42"/>
        <v>0.12937499999999999</v>
      </c>
      <c r="M252" s="67">
        <v>0.28000000000000003</v>
      </c>
      <c r="N252" s="67">
        <v>0.56000000000000005</v>
      </c>
      <c r="O252" s="80" t="str">
        <f t="shared" si="43"/>
        <v>OK</v>
      </c>
      <c r="P252" s="69">
        <f t="shared" si="44"/>
        <v>52.75</v>
      </c>
      <c r="Q252" s="70">
        <f t="shared" si="45"/>
        <v>56.416278982422263</v>
      </c>
      <c r="R252" s="70">
        <f t="shared" si="46"/>
        <v>0.93501381075549894</v>
      </c>
      <c r="S252" s="70">
        <f t="shared" si="47"/>
        <v>4.765954213030259</v>
      </c>
      <c r="T252" s="71" t="str">
        <f t="shared" si="48"/>
        <v>Not OK</v>
      </c>
    </row>
    <row r="253" spans="1:20" x14ac:dyDescent="0.2">
      <c r="A253" s="73">
        <v>43354</v>
      </c>
      <c r="B253" s="129">
        <v>87.75</v>
      </c>
      <c r="C253" s="75">
        <v>68</v>
      </c>
      <c r="D253" s="76">
        <f t="shared" si="50"/>
        <v>1.7097707602249319</v>
      </c>
      <c r="E253" s="75">
        <v>0</v>
      </c>
      <c r="F253" s="76">
        <f t="shared" si="49"/>
        <v>0</v>
      </c>
      <c r="G253" s="75">
        <v>0</v>
      </c>
      <c r="H253" s="76">
        <f t="shared" si="40"/>
        <v>0</v>
      </c>
      <c r="I253" s="138">
        <v>0</v>
      </c>
      <c r="J253" s="128">
        <v>3.45</v>
      </c>
      <c r="K253" s="64">
        <f t="shared" si="41"/>
        <v>207</v>
      </c>
      <c r="L253" s="67">
        <f t="shared" si="42"/>
        <v>0.12937499999999999</v>
      </c>
      <c r="M253" s="67">
        <v>0.28000000000000003</v>
      </c>
      <c r="N253" s="67">
        <v>0.56000000000000005</v>
      </c>
      <c r="O253" s="80" t="str">
        <f t="shared" si="43"/>
        <v>OK</v>
      </c>
      <c r="P253" s="69">
        <f t="shared" si="44"/>
        <v>52.75</v>
      </c>
      <c r="Q253" s="70">
        <f t="shared" si="45"/>
        <v>56.416278982422263</v>
      </c>
      <c r="R253" s="70">
        <f t="shared" si="46"/>
        <v>0.93501381075549894</v>
      </c>
      <c r="S253" s="70">
        <f t="shared" si="47"/>
        <v>4.765954213030259</v>
      </c>
      <c r="T253" s="71" t="str">
        <f t="shared" si="48"/>
        <v>Not OK</v>
      </c>
    </row>
    <row r="254" spans="1:20" x14ac:dyDescent="0.2">
      <c r="A254" s="73">
        <v>43355</v>
      </c>
      <c r="B254" s="129">
        <v>87.75</v>
      </c>
      <c r="C254" s="75">
        <v>68</v>
      </c>
      <c r="D254" s="76">
        <f t="shared" si="50"/>
        <v>1.7097707602249319</v>
      </c>
      <c r="E254" s="75">
        <v>0</v>
      </c>
      <c r="F254" s="76">
        <f t="shared" si="49"/>
        <v>0</v>
      </c>
      <c r="G254" s="75">
        <v>0</v>
      </c>
      <c r="H254" s="76">
        <f t="shared" si="40"/>
        <v>0</v>
      </c>
      <c r="I254" s="138">
        <v>0</v>
      </c>
      <c r="J254" s="128">
        <v>3.45</v>
      </c>
      <c r="K254" s="64">
        <f t="shared" si="41"/>
        <v>207</v>
      </c>
      <c r="L254" s="67">
        <f t="shared" si="42"/>
        <v>0.12937499999999999</v>
      </c>
      <c r="M254" s="67">
        <v>0.28000000000000003</v>
      </c>
      <c r="N254" s="67">
        <v>0.56000000000000005</v>
      </c>
      <c r="O254" s="80" t="str">
        <f t="shared" si="43"/>
        <v>OK</v>
      </c>
      <c r="P254" s="69">
        <f t="shared" si="44"/>
        <v>52.75</v>
      </c>
      <c r="Q254" s="70">
        <f t="shared" si="45"/>
        <v>56.416278982422263</v>
      </c>
      <c r="R254" s="70">
        <f t="shared" si="46"/>
        <v>0.93501381075549894</v>
      </c>
      <c r="S254" s="70">
        <f t="shared" si="47"/>
        <v>4.765954213030259</v>
      </c>
      <c r="T254" s="71" t="str">
        <f t="shared" si="48"/>
        <v>Not OK</v>
      </c>
    </row>
    <row r="255" spans="1:20" x14ac:dyDescent="0.2">
      <c r="A255" s="73">
        <v>43356</v>
      </c>
      <c r="B255" s="129">
        <v>87.75</v>
      </c>
      <c r="C255" s="75">
        <v>72</v>
      </c>
      <c r="D255" s="76">
        <f t="shared" si="50"/>
        <v>1.9724084071993251</v>
      </c>
      <c r="E255" s="75">
        <v>0</v>
      </c>
      <c r="F255" s="76">
        <f t="shared" si="49"/>
        <v>0</v>
      </c>
      <c r="G255" s="75">
        <v>0</v>
      </c>
      <c r="H255" s="76">
        <f t="shared" si="40"/>
        <v>0</v>
      </c>
      <c r="I255" s="138">
        <v>0</v>
      </c>
      <c r="J255" s="128">
        <v>3.45</v>
      </c>
      <c r="K255" s="64">
        <f t="shared" si="41"/>
        <v>207</v>
      </c>
      <c r="L255" s="67">
        <f t="shared" si="42"/>
        <v>0.12937499999999999</v>
      </c>
      <c r="M255" s="67">
        <v>0.28000000000000003</v>
      </c>
      <c r="N255" s="67">
        <v>0.56000000000000005</v>
      </c>
      <c r="O255" s="80" t="str">
        <f t="shared" si="43"/>
        <v>OK</v>
      </c>
      <c r="P255" s="69">
        <f t="shared" si="44"/>
        <v>52.75</v>
      </c>
      <c r="Q255" s="70">
        <f t="shared" si="45"/>
        <v>56.416278982422263</v>
      </c>
      <c r="R255" s="70">
        <f t="shared" si="46"/>
        <v>0.93501381075549894</v>
      </c>
      <c r="S255" s="70">
        <f t="shared" si="47"/>
        <v>4.765954213030259</v>
      </c>
      <c r="T255" s="71" t="str">
        <f t="shared" si="48"/>
        <v>Not OK</v>
      </c>
    </row>
    <row r="256" spans="1:20" x14ac:dyDescent="0.2">
      <c r="A256" s="73">
        <v>43350</v>
      </c>
      <c r="B256" s="129">
        <v>87.74</v>
      </c>
      <c r="C256" s="75">
        <v>69</v>
      </c>
      <c r="D256" s="76">
        <f t="shared" si="50"/>
        <v>1.7733249757170659</v>
      </c>
      <c r="E256" s="75">
        <v>0</v>
      </c>
      <c r="F256" s="76">
        <f t="shared" si="49"/>
        <v>0</v>
      </c>
      <c r="G256" s="75">
        <v>0</v>
      </c>
      <c r="H256" s="76">
        <f t="shared" si="40"/>
        <v>0</v>
      </c>
      <c r="I256" s="138">
        <v>0</v>
      </c>
      <c r="J256" s="128">
        <v>3.45</v>
      </c>
      <c r="K256" s="64">
        <f t="shared" si="41"/>
        <v>207</v>
      </c>
      <c r="L256" s="67">
        <f t="shared" si="42"/>
        <v>0.12937499999999999</v>
      </c>
      <c r="M256" s="67">
        <v>0.28000000000000003</v>
      </c>
      <c r="N256" s="67">
        <v>0.56000000000000005</v>
      </c>
      <c r="O256" s="80" t="str">
        <f t="shared" si="43"/>
        <v>OK</v>
      </c>
      <c r="P256" s="69">
        <f t="shared" si="44"/>
        <v>52.739999999999995</v>
      </c>
      <c r="Q256" s="70">
        <f t="shared" si="45"/>
        <v>56.409350294795772</v>
      </c>
      <c r="R256" s="70">
        <f t="shared" si="46"/>
        <v>0.93495138171917036</v>
      </c>
      <c r="S256" s="70">
        <f t="shared" si="47"/>
        <v>4.7662724476834422</v>
      </c>
      <c r="T256" s="71" t="str">
        <f t="shared" si="48"/>
        <v>Not OK</v>
      </c>
    </row>
    <row r="257" spans="1:20" x14ac:dyDescent="0.2">
      <c r="A257" s="73">
        <v>43351</v>
      </c>
      <c r="B257" s="129">
        <v>87.74</v>
      </c>
      <c r="C257" s="75">
        <v>68</v>
      </c>
      <c r="D257" s="76">
        <f t="shared" si="50"/>
        <v>1.7097707602249319</v>
      </c>
      <c r="E257" s="75">
        <v>0</v>
      </c>
      <c r="F257" s="76">
        <f t="shared" si="49"/>
        <v>0</v>
      </c>
      <c r="G257" s="75">
        <v>0</v>
      </c>
      <c r="H257" s="76">
        <f t="shared" si="40"/>
        <v>0</v>
      </c>
      <c r="I257" s="138">
        <v>0</v>
      </c>
      <c r="J257" s="128">
        <v>3.45</v>
      </c>
      <c r="K257" s="64">
        <f t="shared" si="41"/>
        <v>207</v>
      </c>
      <c r="L257" s="67">
        <f t="shared" si="42"/>
        <v>0.12937499999999999</v>
      </c>
      <c r="M257" s="67">
        <v>0.28000000000000003</v>
      </c>
      <c r="N257" s="67">
        <v>0.56000000000000005</v>
      </c>
      <c r="O257" s="80" t="str">
        <f t="shared" si="43"/>
        <v>OK</v>
      </c>
      <c r="P257" s="69">
        <f t="shared" si="44"/>
        <v>52.739999999999995</v>
      </c>
      <c r="Q257" s="70">
        <f t="shared" si="45"/>
        <v>56.409350294795772</v>
      </c>
      <c r="R257" s="70">
        <f t="shared" si="46"/>
        <v>0.93495138171917036</v>
      </c>
      <c r="S257" s="70">
        <f t="shared" si="47"/>
        <v>4.7662724476834422</v>
      </c>
      <c r="T257" s="71" t="str">
        <f t="shared" si="48"/>
        <v>Not OK</v>
      </c>
    </row>
    <row r="258" spans="1:20" x14ac:dyDescent="0.2">
      <c r="A258" s="73">
        <v>43352</v>
      </c>
      <c r="B258" s="129">
        <v>87.74</v>
      </c>
      <c r="C258" s="75">
        <v>68</v>
      </c>
      <c r="D258" s="76">
        <f t="shared" si="50"/>
        <v>1.7097707602249319</v>
      </c>
      <c r="E258" s="75">
        <v>0</v>
      </c>
      <c r="F258" s="76">
        <f t="shared" si="49"/>
        <v>0</v>
      </c>
      <c r="G258" s="75">
        <v>0</v>
      </c>
      <c r="H258" s="76">
        <f t="shared" si="40"/>
        <v>0</v>
      </c>
      <c r="I258" s="138">
        <v>0</v>
      </c>
      <c r="J258" s="128">
        <v>3.45</v>
      </c>
      <c r="K258" s="64">
        <f t="shared" si="41"/>
        <v>207</v>
      </c>
      <c r="L258" s="67">
        <f t="shared" si="42"/>
        <v>0.12937499999999999</v>
      </c>
      <c r="M258" s="67">
        <v>0.28000000000000003</v>
      </c>
      <c r="N258" s="67">
        <v>0.56000000000000005</v>
      </c>
      <c r="O258" s="80" t="str">
        <f t="shared" si="43"/>
        <v>OK</v>
      </c>
      <c r="P258" s="69">
        <f t="shared" si="44"/>
        <v>52.739999999999995</v>
      </c>
      <c r="Q258" s="70">
        <f t="shared" si="45"/>
        <v>56.409350294795772</v>
      </c>
      <c r="R258" s="70">
        <f t="shared" si="46"/>
        <v>0.93495138171917036</v>
      </c>
      <c r="S258" s="70">
        <f t="shared" si="47"/>
        <v>4.7662724476834422</v>
      </c>
      <c r="T258" s="71" t="str">
        <f t="shared" si="48"/>
        <v>Not OK</v>
      </c>
    </row>
    <row r="259" spans="1:20" x14ac:dyDescent="0.2">
      <c r="A259" s="73">
        <v>43348</v>
      </c>
      <c r="B259" s="129">
        <v>87.73</v>
      </c>
      <c r="C259" s="75">
        <v>69</v>
      </c>
      <c r="D259" s="76">
        <f t="shared" si="50"/>
        <v>1.7733249757170659</v>
      </c>
      <c r="E259" s="75">
        <v>0</v>
      </c>
      <c r="F259" s="76">
        <f t="shared" si="49"/>
        <v>0</v>
      </c>
      <c r="G259" s="75">
        <v>0</v>
      </c>
      <c r="H259" s="76">
        <f t="shared" si="40"/>
        <v>0</v>
      </c>
      <c r="I259" s="138">
        <v>0</v>
      </c>
      <c r="J259" s="128">
        <v>3.45</v>
      </c>
      <c r="K259" s="64">
        <f t="shared" si="41"/>
        <v>207</v>
      </c>
      <c r="L259" s="67">
        <f t="shared" si="42"/>
        <v>0.12937499999999999</v>
      </c>
      <c r="M259" s="67">
        <v>0.28000000000000003</v>
      </c>
      <c r="N259" s="67">
        <v>0.56000000000000005</v>
      </c>
      <c r="O259" s="80" t="str">
        <f t="shared" si="43"/>
        <v>OK</v>
      </c>
      <c r="P259" s="69">
        <f t="shared" si="44"/>
        <v>52.730000000000004</v>
      </c>
      <c r="Q259" s="70">
        <f t="shared" si="45"/>
        <v>56.402423355100659</v>
      </c>
      <c r="R259" s="70">
        <f t="shared" si="46"/>
        <v>0.93488890837225802</v>
      </c>
      <c r="S259" s="70">
        <f t="shared" si="47"/>
        <v>4.7665909507584461</v>
      </c>
      <c r="T259" s="71" t="str">
        <f t="shared" si="48"/>
        <v>Not OK</v>
      </c>
    </row>
    <row r="260" spans="1:20" x14ac:dyDescent="0.2">
      <c r="A260" s="61">
        <v>43349</v>
      </c>
      <c r="B260" s="132">
        <v>87.73</v>
      </c>
      <c r="C260" s="63">
        <v>69</v>
      </c>
      <c r="D260" s="64">
        <f t="shared" si="50"/>
        <v>1.7733249757170659</v>
      </c>
      <c r="E260" s="75">
        <v>0</v>
      </c>
      <c r="F260" s="76">
        <f t="shared" si="49"/>
        <v>0</v>
      </c>
      <c r="G260" s="75">
        <v>0</v>
      </c>
      <c r="H260" s="76">
        <f t="shared" si="40"/>
        <v>0</v>
      </c>
      <c r="I260" s="138">
        <v>0</v>
      </c>
      <c r="J260" s="128">
        <v>3.45</v>
      </c>
      <c r="K260" s="64">
        <f t="shared" si="41"/>
        <v>207</v>
      </c>
      <c r="L260" s="67">
        <f t="shared" si="42"/>
        <v>0.12937499999999999</v>
      </c>
      <c r="M260" s="67">
        <v>0.28000000000000003</v>
      </c>
      <c r="N260" s="67">
        <v>0.56000000000000005</v>
      </c>
      <c r="O260" s="80" t="str">
        <f t="shared" si="43"/>
        <v>OK</v>
      </c>
      <c r="P260" s="69">
        <f t="shared" si="44"/>
        <v>52.730000000000004</v>
      </c>
      <c r="Q260" s="70">
        <f t="shared" si="45"/>
        <v>56.402423355100659</v>
      </c>
      <c r="R260" s="70">
        <f t="shared" si="46"/>
        <v>0.93488890837225802</v>
      </c>
      <c r="S260" s="70">
        <f t="shared" si="47"/>
        <v>4.7665909507584461</v>
      </c>
      <c r="T260" s="71" t="str">
        <f t="shared" si="48"/>
        <v>Not OK</v>
      </c>
    </row>
    <row r="261" spans="1:20" x14ac:dyDescent="0.2">
      <c r="A261" s="73">
        <v>43347</v>
      </c>
      <c r="B261" s="132">
        <v>87.72</v>
      </c>
      <c r="C261" s="63">
        <v>69</v>
      </c>
      <c r="D261" s="64">
        <f t="shared" si="50"/>
        <v>1.7733249757170659</v>
      </c>
      <c r="E261" s="75">
        <v>0</v>
      </c>
      <c r="F261" s="76">
        <f t="shared" si="49"/>
        <v>0</v>
      </c>
      <c r="G261" s="75">
        <v>0</v>
      </c>
      <c r="H261" s="76">
        <f t="shared" si="40"/>
        <v>0</v>
      </c>
      <c r="I261" s="138">
        <v>0</v>
      </c>
      <c r="J261" s="128">
        <v>3.4456556858513885</v>
      </c>
      <c r="K261" s="64">
        <f t="shared" si="41"/>
        <v>206.73934115108329</v>
      </c>
      <c r="L261" s="67">
        <f t="shared" si="42"/>
        <v>0.12921208821942706</v>
      </c>
      <c r="M261" s="67">
        <v>0.28000000000000003</v>
      </c>
      <c r="N261" s="67">
        <v>0.56000000000000005</v>
      </c>
      <c r="O261" s="80" t="str">
        <f t="shared" si="43"/>
        <v>OK</v>
      </c>
      <c r="P261" s="69">
        <f t="shared" si="44"/>
        <v>52.72</v>
      </c>
      <c r="Q261" s="70">
        <f t="shared" si="45"/>
        <v>56.395498163980996</v>
      </c>
      <c r="R261" s="70">
        <f t="shared" si="46"/>
        <v>0.93482639069356632</v>
      </c>
      <c r="S261" s="70">
        <f t="shared" si="47"/>
        <v>4.7609071272878323</v>
      </c>
      <c r="T261" s="71" t="str">
        <f t="shared" si="48"/>
        <v>Not OK</v>
      </c>
    </row>
    <row r="262" spans="1:20" x14ac:dyDescent="0.2">
      <c r="A262" s="73">
        <v>43346</v>
      </c>
      <c r="B262" s="132">
        <v>87.71</v>
      </c>
      <c r="C262" s="63">
        <v>69</v>
      </c>
      <c r="D262" s="64">
        <f t="shared" si="50"/>
        <v>1.7733249757170659</v>
      </c>
      <c r="E262" s="75">
        <v>0</v>
      </c>
      <c r="F262" s="76">
        <f t="shared" si="49"/>
        <v>0</v>
      </c>
      <c r="G262" s="75">
        <v>0</v>
      </c>
      <c r="H262" s="76">
        <f t="shared" si="40"/>
        <v>0</v>
      </c>
      <c r="I262" s="138">
        <v>0</v>
      </c>
      <c r="J262" s="128">
        <v>3.4456556858513885</v>
      </c>
      <c r="K262" s="64">
        <f t="shared" si="41"/>
        <v>206.73934115108329</v>
      </c>
      <c r="L262" s="67">
        <f t="shared" si="42"/>
        <v>0.12921208821942706</v>
      </c>
      <c r="M262" s="67">
        <v>0.28000000000000003</v>
      </c>
      <c r="N262" s="67">
        <v>0.56000000000000005</v>
      </c>
      <c r="O262" s="80" t="str">
        <f t="shared" si="43"/>
        <v>OK</v>
      </c>
      <c r="P262" s="69">
        <f t="shared" si="44"/>
        <v>52.709999999999994</v>
      </c>
      <c r="Q262" s="70">
        <f t="shared" si="45"/>
        <v>56.388574722081032</v>
      </c>
      <c r="R262" s="70">
        <f t="shared" si="46"/>
        <v>0.93476382866189811</v>
      </c>
      <c r="S262" s="70">
        <f t="shared" si="47"/>
        <v>4.7612257660854986</v>
      </c>
      <c r="T262" s="71" t="str">
        <f t="shared" si="48"/>
        <v>Not OK</v>
      </c>
    </row>
    <row r="263" spans="1:20" x14ac:dyDescent="0.2">
      <c r="A263" s="73">
        <v>43344</v>
      </c>
      <c r="B263" s="131">
        <v>87.65</v>
      </c>
      <c r="C263" s="63">
        <v>69</v>
      </c>
      <c r="D263" s="64">
        <f t="shared" si="50"/>
        <v>1.7733249757170659</v>
      </c>
      <c r="E263" s="75">
        <v>0</v>
      </c>
      <c r="F263" s="76">
        <f t="shared" si="49"/>
        <v>0</v>
      </c>
      <c r="G263" s="75">
        <v>0</v>
      </c>
      <c r="H263" s="76">
        <f t="shared" si="40"/>
        <v>0</v>
      </c>
      <c r="I263" s="138">
        <v>0</v>
      </c>
      <c r="J263" s="128">
        <v>3.4456556858513885</v>
      </c>
      <c r="K263" s="64">
        <f t="shared" si="41"/>
        <v>206.73934115108329</v>
      </c>
      <c r="L263" s="67">
        <f t="shared" si="42"/>
        <v>0.12921208821942706</v>
      </c>
      <c r="M263" s="67">
        <v>0.28000000000000003</v>
      </c>
      <c r="N263" s="67">
        <v>0.56000000000000005</v>
      </c>
      <c r="O263" s="80" t="str">
        <f t="shared" si="43"/>
        <v>OK</v>
      </c>
      <c r="P263" s="69">
        <f t="shared" si="44"/>
        <v>52.650000000000006</v>
      </c>
      <c r="Q263" s="70">
        <f t="shared" si="45"/>
        <v>56.347070840391517</v>
      </c>
      <c r="R263" s="70">
        <f t="shared" si="46"/>
        <v>0.93438752387211366</v>
      </c>
      <c r="S263" s="70">
        <f t="shared" si="47"/>
        <v>4.7631432489448571</v>
      </c>
      <c r="T263" s="71" t="str">
        <f t="shared" si="48"/>
        <v>Not OK</v>
      </c>
    </row>
    <row r="264" spans="1:20" x14ac:dyDescent="0.2">
      <c r="A264" s="73">
        <v>43345</v>
      </c>
      <c r="B264" s="132">
        <v>87.65</v>
      </c>
      <c r="C264" s="63">
        <v>69</v>
      </c>
      <c r="D264" s="64">
        <f t="shared" si="50"/>
        <v>1.7733249757170659</v>
      </c>
      <c r="E264" s="75">
        <v>0</v>
      </c>
      <c r="F264" s="76">
        <f t="shared" si="49"/>
        <v>0</v>
      </c>
      <c r="G264" s="75">
        <v>0</v>
      </c>
      <c r="H264" s="76">
        <f t="shared" si="40"/>
        <v>0</v>
      </c>
      <c r="I264" s="138">
        <v>0</v>
      </c>
      <c r="J264" s="128">
        <v>3.4456556858513885</v>
      </c>
      <c r="K264" s="64">
        <f t="shared" si="41"/>
        <v>206.73934115108329</v>
      </c>
      <c r="L264" s="67">
        <f t="shared" si="42"/>
        <v>0.12921208821942706</v>
      </c>
      <c r="M264" s="67">
        <v>0.28000000000000003</v>
      </c>
      <c r="N264" s="67">
        <v>0.56000000000000005</v>
      </c>
      <c r="O264" s="80" t="str">
        <f t="shared" si="43"/>
        <v>OK</v>
      </c>
      <c r="P264" s="69">
        <f t="shared" si="44"/>
        <v>52.650000000000006</v>
      </c>
      <c r="Q264" s="70">
        <f t="shared" si="45"/>
        <v>56.347070840391517</v>
      </c>
      <c r="R264" s="70">
        <f t="shared" si="46"/>
        <v>0.93438752387211366</v>
      </c>
      <c r="S264" s="70">
        <f t="shared" si="47"/>
        <v>4.7631432489448571</v>
      </c>
      <c r="T264" s="71" t="str">
        <f t="shared" si="48"/>
        <v>Not OK</v>
      </c>
    </row>
    <row r="265" spans="1:20" x14ac:dyDescent="0.2">
      <c r="A265" s="73">
        <v>43343</v>
      </c>
      <c r="B265" s="132">
        <v>87.58</v>
      </c>
      <c r="C265" s="63">
        <v>69</v>
      </c>
      <c r="D265" s="64">
        <f t="shared" si="50"/>
        <v>1.7733249757170659</v>
      </c>
      <c r="E265" s="75">
        <v>0</v>
      </c>
      <c r="F265" s="76">
        <f t="shared" si="49"/>
        <v>0</v>
      </c>
      <c r="G265" s="75">
        <v>0</v>
      </c>
      <c r="H265" s="76">
        <f t="shared" si="40"/>
        <v>0</v>
      </c>
      <c r="I265" s="138">
        <v>0</v>
      </c>
      <c r="J265" s="128">
        <v>3.4456556858513885</v>
      </c>
      <c r="K265" s="64">
        <f t="shared" si="41"/>
        <v>206.73934115108329</v>
      </c>
      <c r="L265" s="67">
        <f t="shared" si="42"/>
        <v>0.12921208821942706</v>
      </c>
      <c r="M265" s="67">
        <v>0.28000000000000003</v>
      </c>
      <c r="N265" s="67">
        <v>0.56000000000000005</v>
      </c>
      <c r="O265" s="80" t="str">
        <f t="shared" si="43"/>
        <v>OK</v>
      </c>
      <c r="P265" s="69">
        <f t="shared" si="44"/>
        <v>52.58</v>
      </c>
      <c r="Q265" s="70">
        <f t="shared" si="45"/>
        <v>56.298729449781227</v>
      </c>
      <c r="R265" s="70">
        <f t="shared" si="46"/>
        <v>0.93394647648135021</v>
      </c>
      <c r="S265" s="70">
        <f t="shared" si="47"/>
        <v>4.7653925982969687</v>
      </c>
      <c r="T265" s="71" t="str">
        <f t="shared" si="48"/>
        <v>Not OK</v>
      </c>
    </row>
    <row r="266" spans="1:20" x14ac:dyDescent="0.2">
      <c r="A266" s="73">
        <v>43342</v>
      </c>
      <c r="B266" s="131">
        <v>87.53</v>
      </c>
      <c r="C266" s="75">
        <v>70</v>
      </c>
      <c r="D266" s="76">
        <f t="shared" si="50"/>
        <v>1.8382759438996092</v>
      </c>
      <c r="E266" s="75">
        <v>0</v>
      </c>
      <c r="F266" s="76">
        <f t="shared" si="49"/>
        <v>0</v>
      </c>
      <c r="G266" s="75">
        <v>0</v>
      </c>
      <c r="H266" s="76">
        <f t="shared" si="40"/>
        <v>0</v>
      </c>
      <c r="I266" s="138">
        <v>0</v>
      </c>
      <c r="J266" s="128">
        <v>3.4456556858513885</v>
      </c>
      <c r="K266" s="64">
        <f t="shared" si="41"/>
        <v>206.73934115108329</v>
      </c>
      <c r="L266" s="67">
        <f t="shared" si="42"/>
        <v>0.12921208821942706</v>
      </c>
      <c r="M266" s="67">
        <v>0.28000000000000003</v>
      </c>
      <c r="N266" s="67">
        <v>0.56000000000000005</v>
      </c>
      <c r="O266" s="80" t="str">
        <f t="shared" si="43"/>
        <v>OK</v>
      </c>
      <c r="P266" s="69">
        <f t="shared" si="44"/>
        <v>52.53</v>
      </c>
      <c r="Q266" s="70">
        <f t="shared" si="45"/>
        <v>56.264252619798341</v>
      </c>
      <c r="R266" s="70">
        <f t="shared" si="46"/>
        <v>0.93363010355736376</v>
      </c>
      <c r="S266" s="70">
        <f t="shared" si="47"/>
        <v>4.7670074146835892</v>
      </c>
      <c r="T266" s="71" t="str">
        <f t="shared" si="48"/>
        <v>Not OK</v>
      </c>
    </row>
    <row r="267" spans="1:20" x14ac:dyDescent="0.2">
      <c r="A267" s="73">
        <v>43341</v>
      </c>
      <c r="B267" s="139">
        <v>87.5</v>
      </c>
      <c r="C267" s="75">
        <v>70</v>
      </c>
      <c r="D267" s="76">
        <f t="shared" si="50"/>
        <v>1.8382759438996092</v>
      </c>
      <c r="E267" s="75">
        <v>0</v>
      </c>
      <c r="F267" s="76">
        <f t="shared" si="49"/>
        <v>0</v>
      </c>
      <c r="G267" s="75">
        <v>0</v>
      </c>
      <c r="H267" s="76">
        <f t="shared" si="40"/>
        <v>0</v>
      </c>
      <c r="I267" s="138">
        <v>0</v>
      </c>
      <c r="J267" s="128">
        <v>3.4456556858513885</v>
      </c>
      <c r="K267" s="64">
        <f t="shared" si="41"/>
        <v>206.73934115108329</v>
      </c>
      <c r="L267" s="67">
        <f t="shared" si="42"/>
        <v>0.12921208821942706</v>
      </c>
      <c r="M267" s="67">
        <v>0.28000000000000003</v>
      </c>
      <c r="N267" s="67">
        <v>0.56000000000000005</v>
      </c>
      <c r="O267" s="80" t="str">
        <f t="shared" si="43"/>
        <v>OK</v>
      </c>
      <c r="P267" s="69">
        <f t="shared" si="44"/>
        <v>52.5</v>
      </c>
      <c r="Q267" s="70">
        <f t="shared" si="45"/>
        <v>56.243587654505113</v>
      </c>
      <c r="R267" s="70">
        <f t="shared" si="46"/>
        <v>0.93343974290009124</v>
      </c>
      <c r="S267" s="70">
        <f t="shared" si="47"/>
        <v>4.7679795724169445</v>
      </c>
      <c r="T267" s="71" t="str">
        <f t="shared" si="48"/>
        <v>Not OK</v>
      </c>
    </row>
    <row r="268" spans="1:20" x14ac:dyDescent="0.2">
      <c r="A268" s="73">
        <v>43338</v>
      </c>
      <c r="B268" s="139">
        <v>87.49</v>
      </c>
      <c r="C268" s="75">
        <v>71</v>
      </c>
      <c r="D268" s="76">
        <f t="shared" si="50"/>
        <v>1.9046337499351378</v>
      </c>
      <c r="E268" s="75">
        <v>0</v>
      </c>
      <c r="F268" s="76">
        <f t="shared" si="49"/>
        <v>0</v>
      </c>
      <c r="G268" s="75">
        <v>0</v>
      </c>
      <c r="H268" s="76">
        <f t="shared" si="40"/>
        <v>0</v>
      </c>
      <c r="I268" s="138">
        <v>0</v>
      </c>
      <c r="J268" s="128">
        <v>3.4456556858513885</v>
      </c>
      <c r="K268" s="64">
        <f t="shared" si="41"/>
        <v>206.73934115108329</v>
      </c>
      <c r="L268" s="67">
        <f t="shared" si="42"/>
        <v>0.12921208821942706</v>
      </c>
      <c r="M268" s="67">
        <v>0.28000000000000003</v>
      </c>
      <c r="N268" s="67">
        <v>0.56000000000000005</v>
      </c>
      <c r="O268" s="80" t="str">
        <f t="shared" si="43"/>
        <v>OK</v>
      </c>
      <c r="P268" s="69">
        <f t="shared" si="44"/>
        <v>52.489999999999995</v>
      </c>
      <c r="Q268" s="70">
        <f t="shared" si="45"/>
        <v>56.236702858740536</v>
      </c>
      <c r="R268" s="70">
        <f t="shared" si="46"/>
        <v>0.93337619973646424</v>
      </c>
      <c r="S268" s="70">
        <f t="shared" si="47"/>
        <v>4.7683041709081273</v>
      </c>
      <c r="T268" s="71" t="str">
        <f t="shared" si="48"/>
        <v>Not OK</v>
      </c>
    </row>
    <row r="269" spans="1:20" x14ac:dyDescent="0.2">
      <c r="A269" s="73">
        <v>43339</v>
      </c>
      <c r="B269" s="139">
        <v>87.49</v>
      </c>
      <c r="C269" s="75">
        <v>70</v>
      </c>
      <c r="D269" s="76">
        <f t="shared" si="50"/>
        <v>1.8382759438996092</v>
      </c>
      <c r="E269" s="75">
        <v>0</v>
      </c>
      <c r="F269" s="76">
        <f t="shared" si="49"/>
        <v>0</v>
      </c>
      <c r="G269" s="75">
        <v>0</v>
      </c>
      <c r="H269" s="76">
        <f t="shared" si="40"/>
        <v>0</v>
      </c>
      <c r="I269" s="138">
        <v>0</v>
      </c>
      <c r="J269" s="128">
        <v>3.4456556858513885</v>
      </c>
      <c r="K269" s="64">
        <f t="shared" si="41"/>
        <v>206.73934115108329</v>
      </c>
      <c r="L269" s="67">
        <f t="shared" si="42"/>
        <v>0.12921208821942706</v>
      </c>
      <c r="M269" s="67">
        <v>0.28000000000000003</v>
      </c>
      <c r="N269" s="67">
        <v>0.56000000000000005</v>
      </c>
      <c r="O269" s="80" t="str">
        <f t="shared" si="43"/>
        <v>OK</v>
      </c>
      <c r="P269" s="69">
        <f t="shared" si="44"/>
        <v>52.489999999999995</v>
      </c>
      <c r="Q269" s="70">
        <f t="shared" si="45"/>
        <v>56.236702858740536</v>
      </c>
      <c r="R269" s="70">
        <f t="shared" si="46"/>
        <v>0.93337619973646424</v>
      </c>
      <c r="S269" s="70">
        <f t="shared" si="47"/>
        <v>4.7683041709081273</v>
      </c>
      <c r="T269" s="71" t="str">
        <f t="shared" si="48"/>
        <v>Not OK</v>
      </c>
    </row>
    <row r="270" spans="1:20" x14ac:dyDescent="0.2">
      <c r="A270" s="73">
        <v>43340</v>
      </c>
      <c r="B270" s="139">
        <v>87.49</v>
      </c>
      <c r="C270" s="75">
        <v>71</v>
      </c>
      <c r="D270" s="76">
        <f t="shared" si="50"/>
        <v>1.9046337499351378</v>
      </c>
      <c r="E270" s="75">
        <v>0</v>
      </c>
      <c r="F270" s="76">
        <f t="shared" si="49"/>
        <v>0</v>
      </c>
      <c r="G270" s="75">
        <v>0</v>
      </c>
      <c r="H270" s="76">
        <f t="shared" si="40"/>
        <v>0</v>
      </c>
      <c r="I270" s="138">
        <v>0</v>
      </c>
      <c r="J270" s="128">
        <v>3.4456556858513885</v>
      </c>
      <c r="K270" s="64">
        <f t="shared" si="41"/>
        <v>206.73934115108329</v>
      </c>
      <c r="L270" s="67">
        <f t="shared" si="42"/>
        <v>0.12921208821942706</v>
      </c>
      <c r="M270" s="67">
        <v>0.28000000000000003</v>
      </c>
      <c r="N270" s="67">
        <v>0.56000000000000005</v>
      </c>
      <c r="O270" s="80" t="str">
        <f t="shared" si="43"/>
        <v>OK</v>
      </c>
      <c r="P270" s="69">
        <f t="shared" si="44"/>
        <v>52.489999999999995</v>
      </c>
      <c r="Q270" s="70">
        <f t="shared" si="45"/>
        <v>56.236702858740536</v>
      </c>
      <c r="R270" s="70">
        <f t="shared" si="46"/>
        <v>0.93337619973646424</v>
      </c>
      <c r="S270" s="70">
        <f t="shared" si="47"/>
        <v>4.7683041709081273</v>
      </c>
      <c r="T270" s="71" t="str">
        <f t="shared" si="48"/>
        <v>Not OK</v>
      </c>
    </row>
    <row r="271" spans="1:20" x14ac:dyDescent="0.2">
      <c r="A271" s="73">
        <v>43336</v>
      </c>
      <c r="B271" s="139">
        <v>87.45</v>
      </c>
      <c r="C271" s="75">
        <v>71</v>
      </c>
      <c r="D271" s="76">
        <f t="shared" si="50"/>
        <v>1.9046337499351378</v>
      </c>
      <c r="E271" s="75">
        <v>0</v>
      </c>
      <c r="F271" s="76">
        <f t="shared" si="49"/>
        <v>0</v>
      </c>
      <c r="G271" s="75">
        <v>0</v>
      </c>
      <c r="H271" s="76">
        <f t="shared" si="40"/>
        <v>0</v>
      </c>
      <c r="I271" s="138">
        <v>0</v>
      </c>
      <c r="J271" s="128">
        <v>3.4456556858513885</v>
      </c>
      <c r="K271" s="64">
        <f t="shared" si="41"/>
        <v>206.73934115108329</v>
      </c>
      <c r="L271" s="67">
        <f t="shared" si="42"/>
        <v>0.12921208821942706</v>
      </c>
      <c r="M271" s="67">
        <v>0.28000000000000003</v>
      </c>
      <c r="N271" s="67">
        <v>0.56000000000000005</v>
      </c>
      <c r="O271" s="80" t="str">
        <f t="shared" si="43"/>
        <v>OK</v>
      </c>
      <c r="P271" s="69">
        <f t="shared" si="44"/>
        <v>52.45</v>
      </c>
      <c r="Q271" s="70">
        <f t="shared" si="45"/>
        <v>56.209181322955601</v>
      </c>
      <c r="R271" s="70">
        <f t="shared" si="46"/>
        <v>0.93312157845963206</v>
      </c>
      <c r="S271" s="70">
        <f t="shared" si="47"/>
        <v>4.7696053000689442</v>
      </c>
      <c r="T271" s="71" t="str">
        <f t="shared" si="48"/>
        <v>Not OK</v>
      </c>
    </row>
    <row r="272" spans="1:20" x14ac:dyDescent="0.2">
      <c r="A272" s="73">
        <v>43337</v>
      </c>
      <c r="B272" s="140">
        <v>87.45</v>
      </c>
      <c r="C272" s="75">
        <v>71</v>
      </c>
      <c r="D272" s="76">
        <f t="shared" si="50"/>
        <v>1.9046337499351378</v>
      </c>
      <c r="E272" s="75">
        <v>0</v>
      </c>
      <c r="F272" s="76">
        <f t="shared" si="49"/>
        <v>0</v>
      </c>
      <c r="G272" s="75">
        <v>0</v>
      </c>
      <c r="H272" s="76">
        <f t="shared" si="40"/>
        <v>0</v>
      </c>
      <c r="I272" s="138">
        <v>0</v>
      </c>
      <c r="J272" s="128">
        <v>3.4456556858513885</v>
      </c>
      <c r="K272" s="64">
        <f t="shared" si="41"/>
        <v>206.73934115108329</v>
      </c>
      <c r="L272" s="67">
        <f t="shared" si="42"/>
        <v>0.12921208821942706</v>
      </c>
      <c r="M272" s="67">
        <v>0.28000000000000003</v>
      </c>
      <c r="N272" s="67">
        <v>0.56000000000000005</v>
      </c>
      <c r="O272" s="80" t="str">
        <f t="shared" si="43"/>
        <v>OK</v>
      </c>
      <c r="P272" s="69">
        <f t="shared" si="44"/>
        <v>52.45</v>
      </c>
      <c r="Q272" s="70">
        <f t="shared" si="45"/>
        <v>56.209181322955601</v>
      </c>
      <c r="R272" s="70">
        <f t="shared" si="46"/>
        <v>0.93312157845963206</v>
      </c>
      <c r="S272" s="70">
        <f t="shared" si="47"/>
        <v>4.7696053000689442</v>
      </c>
      <c r="T272" s="71" t="str">
        <f t="shared" si="48"/>
        <v>Not OK</v>
      </c>
    </row>
    <row r="273" spans="1:20" x14ac:dyDescent="0.2">
      <c r="A273" s="73">
        <v>43335</v>
      </c>
      <c r="B273" s="84">
        <v>87.43</v>
      </c>
      <c r="C273" s="75">
        <v>73</v>
      </c>
      <c r="D273" s="76">
        <f t="shared" si="50"/>
        <v>2.0416098587924632</v>
      </c>
      <c r="E273" s="75">
        <v>0</v>
      </c>
      <c r="F273" s="76">
        <f t="shared" si="49"/>
        <v>0</v>
      </c>
      <c r="G273" s="75">
        <v>0</v>
      </c>
      <c r="H273" s="76">
        <f t="shared" si="40"/>
        <v>0</v>
      </c>
      <c r="I273" s="138">
        <v>0</v>
      </c>
      <c r="J273" s="128">
        <v>3.4456556858513885</v>
      </c>
      <c r="K273" s="64">
        <f t="shared" si="41"/>
        <v>206.73934115108329</v>
      </c>
      <c r="L273" s="67">
        <f t="shared" si="42"/>
        <v>0.12921208821942706</v>
      </c>
      <c r="M273" s="67">
        <v>0.28000000000000003</v>
      </c>
      <c r="N273" s="67">
        <v>0.56000000000000005</v>
      </c>
      <c r="O273" s="80" t="str">
        <f t="shared" si="43"/>
        <v>OK</v>
      </c>
      <c r="P273" s="69">
        <f t="shared" si="44"/>
        <v>52.430000000000007</v>
      </c>
      <c r="Q273" s="70">
        <f t="shared" si="45"/>
        <v>56.195431152501399</v>
      </c>
      <c r="R273" s="70">
        <f t="shared" si="46"/>
        <v>0.93299399835045516</v>
      </c>
      <c r="S273" s="70">
        <f t="shared" si="47"/>
        <v>4.7702575087283661</v>
      </c>
      <c r="T273" s="71" t="str">
        <f t="shared" si="48"/>
        <v>Not OK</v>
      </c>
    </row>
    <row r="274" spans="1:20" x14ac:dyDescent="0.2">
      <c r="A274" s="73">
        <v>43334</v>
      </c>
      <c r="B274" s="140">
        <v>87.42</v>
      </c>
      <c r="C274" s="75">
        <v>73</v>
      </c>
      <c r="D274" s="76">
        <f t="shared" si="50"/>
        <v>2.0416098587924632</v>
      </c>
      <c r="E274" s="75">
        <v>0</v>
      </c>
      <c r="F274" s="76">
        <f t="shared" si="49"/>
        <v>0</v>
      </c>
      <c r="G274" s="75">
        <v>0</v>
      </c>
      <c r="H274" s="76">
        <f t="shared" si="40"/>
        <v>0</v>
      </c>
      <c r="I274" s="138">
        <v>0</v>
      </c>
      <c r="J274" s="128">
        <v>3.4456556858513885</v>
      </c>
      <c r="K274" s="64">
        <f t="shared" si="41"/>
        <v>206.73934115108329</v>
      </c>
      <c r="L274" s="67">
        <f t="shared" si="42"/>
        <v>0.12921208821942706</v>
      </c>
      <c r="M274" s="67">
        <v>0.28000000000000003</v>
      </c>
      <c r="N274" s="67">
        <v>0.56000000000000005</v>
      </c>
      <c r="O274" s="80" t="str">
        <f t="shared" si="43"/>
        <v>OK</v>
      </c>
      <c r="P274" s="69">
        <f t="shared" si="44"/>
        <v>52.42</v>
      </c>
      <c r="Q274" s="70">
        <f t="shared" si="45"/>
        <v>56.188558718903479</v>
      </c>
      <c r="R274" s="70">
        <f t="shared" si="46"/>
        <v>0.93293014085382431</v>
      </c>
      <c r="S274" s="70">
        <f t="shared" si="47"/>
        <v>4.7705840248193923</v>
      </c>
      <c r="T274" s="71" t="str">
        <f t="shared" si="48"/>
        <v>Not OK</v>
      </c>
    </row>
    <row r="275" spans="1:20" x14ac:dyDescent="0.2">
      <c r="A275" s="73">
        <v>43332</v>
      </c>
      <c r="B275" s="140">
        <v>87.38</v>
      </c>
      <c r="C275" s="75">
        <v>75</v>
      </c>
      <c r="D275" s="76">
        <f t="shared" si="50"/>
        <v>2.1843325746953006</v>
      </c>
      <c r="E275" s="75">
        <v>0</v>
      </c>
      <c r="F275" s="76">
        <f t="shared" si="49"/>
        <v>0</v>
      </c>
      <c r="G275" s="75">
        <v>0</v>
      </c>
      <c r="H275" s="76">
        <f t="shared" si="40"/>
        <v>0</v>
      </c>
      <c r="I275" s="138">
        <v>0</v>
      </c>
      <c r="J275" s="128">
        <v>3.4456556858513885</v>
      </c>
      <c r="K275" s="64">
        <f t="shared" si="41"/>
        <v>206.73934115108329</v>
      </c>
      <c r="L275" s="67">
        <f t="shared" si="42"/>
        <v>0.12921208821942706</v>
      </c>
      <c r="M275" s="67">
        <v>0.28000000000000003</v>
      </c>
      <c r="N275" s="67">
        <v>0.56000000000000005</v>
      </c>
      <c r="O275" s="80" t="str">
        <f t="shared" si="43"/>
        <v>OK</v>
      </c>
      <c r="P275" s="69">
        <f t="shared" si="44"/>
        <v>52.379999999999995</v>
      </c>
      <c r="Q275" s="70">
        <f t="shared" si="45"/>
        <v>56.161086677180165</v>
      </c>
      <c r="R275" s="70">
        <f t="shared" si="46"/>
        <v>0.93267426075791138</v>
      </c>
      <c r="S275" s="70">
        <f t="shared" si="47"/>
        <v>4.7718928392138622</v>
      </c>
      <c r="T275" s="71" t="str">
        <f t="shared" si="48"/>
        <v>Not OK</v>
      </c>
    </row>
    <row r="276" spans="1:20" x14ac:dyDescent="0.2">
      <c r="A276" s="73">
        <v>43333</v>
      </c>
      <c r="B276" s="140">
        <v>87.38</v>
      </c>
      <c r="C276" s="75">
        <v>75</v>
      </c>
      <c r="D276" s="76">
        <f t="shared" si="50"/>
        <v>2.1843325746953006</v>
      </c>
      <c r="E276" s="75">
        <v>0</v>
      </c>
      <c r="F276" s="76">
        <f t="shared" si="49"/>
        <v>0</v>
      </c>
      <c r="G276" s="75">
        <v>0</v>
      </c>
      <c r="H276" s="76">
        <f t="shared" si="40"/>
        <v>0</v>
      </c>
      <c r="I276" s="138">
        <v>0</v>
      </c>
      <c r="J276" s="128">
        <v>3.4456556858513885</v>
      </c>
      <c r="K276" s="64">
        <f t="shared" si="41"/>
        <v>206.73934115108329</v>
      </c>
      <c r="L276" s="67">
        <f t="shared" si="42"/>
        <v>0.12921208821942706</v>
      </c>
      <c r="M276" s="67">
        <v>0.28000000000000003</v>
      </c>
      <c r="N276" s="67">
        <v>0.56000000000000005</v>
      </c>
      <c r="O276" s="80" t="str">
        <f t="shared" si="43"/>
        <v>OK</v>
      </c>
      <c r="P276" s="69">
        <f t="shared" si="44"/>
        <v>52.379999999999995</v>
      </c>
      <c r="Q276" s="70">
        <f t="shared" si="45"/>
        <v>56.161086677180165</v>
      </c>
      <c r="R276" s="70">
        <f t="shared" si="46"/>
        <v>0.93267426075791138</v>
      </c>
      <c r="S276" s="70">
        <f t="shared" si="47"/>
        <v>4.7718928392138622</v>
      </c>
      <c r="T276" s="71" t="str">
        <f t="shared" si="48"/>
        <v>Not OK</v>
      </c>
    </row>
    <row r="277" spans="1:20" x14ac:dyDescent="0.2">
      <c r="A277" s="73">
        <v>43330</v>
      </c>
      <c r="B277" s="129">
        <v>87.37</v>
      </c>
      <c r="C277" s="75">
        <v>75</v>
      </c>
      <c r="D277" s="76">
        <f t="shared" si="50"/>
        <v>2.1843325746953006</v>
      </c>
      <c r="E277" s="75">
        <v>0</v>
      </c>
      <c r="F277" s="76">
        <f t="shared" si="49"/>
        <v>0</v>
      </c>
      <c r="G277" s="75">
        <v>0</v>
      </c>
      <c r="H277" s="76">
        <f t="shared" si="40"/>
        <v>0</v>
      </c>
      <c r="I277" s="138">
        <v>0</v>
      </c>
      <c r="J277" s="128">
        <v>3.4456556858513885</v>
      </c>
      <c r="K277" s="64">
        <f t="shared" si="41"/>
        <v>206.73934115108329</v>
      </c>
      <c r="L277" s="67">
        <f t="shared" si="42"/>
        <v>0.12921208821942706</v>
      </c>
      <c r="M277" s="67">
        <v>0.28000000000000003</v>
      </c>
      <c r="N277" s="67">
        <v>0.56000000000000005</v>
      </c>
      <c r="O277" s="80" t="str">
        <f t="shared" si="43"/>
        <v>OK</v>
      </c>
      <c r="P277" s="69">
        <f t="shared" si="44"/>
        <v>52.370000000000005</v>
      </c>
      <c r="Q277" s="70">
        <f t="shared" si="45"/>
        <v>56.154223093162322</v>
      </c>
      <c r="R277" s="70">
        <f t="shared" si="46"/>
        <v>0.93261017810033409</v>
      </c>
      <c r="S277" s="70">
        <f t="shared" si="47"/>
        <v>4.7722207313835936</v>
      </c>
      <c r="T277" s="71" t="str">
        <f t="shared" si="48"/>
        <v>Not OK</v>
      </c>
    </row>
    <row r="278" spans="1:20" x14ac:dyDescent="0.2">
      <c r="A278" s="73">
        <v>43331</v>
      </c>
      <c r="B278" s="129">
        <v>87.37</v>
      </c>
      <c r="C278" s="75">
        <v>74</v>
      </c>
      <c r="D278" s="76">
        <f t="shared" si="50"/>
        <v>2.1122479789986719</v>
      </c>
      <c r="E278" s="75">
        <v>0</v>
      </c>
      <c r="F278" s="76">
        <f t="shared" si="49"/>
        <v>0</v>
      </c>
      <c r="G278" s="75">
        <v>0</v>
      </c>
      <c r="H278" s="76">
        <f t="shared" ref="H278:H341" si="51">4.484*(G278/100)^(5/2)</f>
        <v>0</v>
      </c>
      <c r="I278" s="138">
        <v>0</v>
      </c>
      <c r="J278" s="128">
        <v>3.4456556858513885</v>
      </c>
      <c r="K278" s="64">
        <f t="shared" ref="K278:K341" si="52">J278*60</f>
        <v>206.73934115108329</v>
      </c>
      <c r="L278" s="67">
        <f t="shared" ref="L278:L341" si="53">K278/$F$6</f>
        <v>0.12921208821942706</v>
      </c>
      <c r="M278" s="67">
        <v>0.28000000000000003</v>
      </c>
      <c r="N278" s="67">
        <v>0.56000000000000005</v>
      </c>
      <c r="O278" s="80" t="str">
        <f t="shared" ref="O278:O341" si="54">IF(L278&lt;M278,"OK",IF(AND(L278&gt;M278,L278&lt;N278),"ANTARA",IF(L278&gt;N278,"Not OK")))</f>
        <v>OK</v>
      </c>
      <c r="P278" s="69">
        <f t="shared" ref="P278:P341" si="55">B278-$F$8</f>
        <v>52.370000000000005</v>
      </c>
      <c r="Q278" s="70">
        <f t="shared" ref="Q278:Q341" si="56">((P278^2)+((-0.6826*B278+79.904)^2))^0.5</f>
        <v>56.154223093162322</v>
      </c>
      <c r="R278" s="70">
        <f t="shared" ref="R278:R341" si="57">P278/Q278</f>
        <v>0.93261017810033409</v>
      </c>
      <c r="S278" s="70">
        <f t="shared" ref="S278:S341" si="58">J278/(1000*$F$9*$F$12*R278)</f>
        <v>4.7722207313835936</v>
      </c>
      <c r="T278" s="71" t="str">
        <f t="shared" ref="T278:T341" si="59">IF(S278&lt;1,"OK",IF(S278&gt;1,"Not OK"))</f>
        <v>Not OK</v>
      </c>
    </row>
    <row r="279" spans="1:20" x14ac:dyDescent="0.2">
      <c r="A279" s="73">
        <v>43328</v>
      </c>
      <c r="B279" s="140">
        <v>87.35</v>
      </c>
      <c r="C279" s="75">
        <v>75</v>
      </c>
      <c r="D279" s="76">
        <f t="shared" si="50"/>
        <v>2.1843325746953006</v>
      </c>
      <c r="E279" s="75">
        <v>0</v>
      </c>
      <c r="F279" s="76">
        <f t="shared" ref="F279:F342" si="60">4.484*(E279/100)^(5/2)</f>
        <v>0</v>
      </c>
      <c r="G279" s="75">
        <v>0</v>
      </c>
      <c r="H279" s="76">
        <f t="shared" si="51"/>
        <v>0</v>
      </c>
      <c r="I279" s="138">
        <v>0</v>
      </c>
      <c r="J279" s="128">
        <v>3.4456556858513885</v>
      </c>
      <c r="K279" s="64">
        <f t="shared" si="52"/>
        <v>206.73934115108329</v>
      </c>
      <c r="L279" s="67">
        <f t="shared" si="53"/>
        <v>0.12921208821942706</v>
      </c>
      <c r="M279" s="67">
        <v>0.28000000000000003</v>
      </c>
      <c r="N279" s="67">
        <v>0.56000000000000005</v>
      </c>
      <c r="O279" s="80" t="str">
        <f t="shared" si="54"/>
        <v>OK</v>
      </c>
      <c r="P279" s="69">
        <f t="shared" si="55"/>
        <v>52.349999999999994</v>
      </c>
      <c r="Q279" s="70">
        <f t="shared" si="56"/>
        <v>56.140501241368511</v>
      </c>
      <c r="R279" s="70">
        <f t="shared" si="57"/>
        <v>0.93248187747608868</v>
      </c>
      <c r="S279" s="70">
        <f t="shared" si="58"/>
        <v>4.7728773434997782</v>
      </c>
      <c r="T279" s="71" t="str">
        <f t="shared" si="59"/>
        <v>Not OK</v>
      </c>
    </row>
    <row r="280" spans="1:20" x14ac:dyDescent="0.2">
      <c r="A280" s="61">
        <v>43329</v>
      </c>
      <c r="B280" s="139">
        <v>87.35</v>
      </c>
      <c r="C280" s="63">
        <v>75</v>
      </c>
      <c r="D280" s="64">
        <f t="shared" si="50"/>
        <v>2.1843325746953006</v>
      </c>
      <c r="E280" s="75">
        <v>0</v>
      </c>
      <c r="F280" s="76">
        <f t="shared" si="60"/>
        <v>0</v>
      </c>
      <c r="G280" s="75">
        <v>0</v>
      </c>
      <c r="H280" s="76">
        <f t="shared" si="51"/>
        <v>0</v>
      </c>
      <c r="I280" s="138">
        <v>0</v>
      </c>
      <c r="J280" s="128">
        <v>3.4456556858513885</v>
      </c>
      <c r="K280" s="64">
        <f t="shared" si="52"/>
        <v>206.73934115108329</v>
      </c>
      <c r="L280" s="67">
        <f t="shared" si="53"/>
        <v>0.12921208821942706</v>
      </c>
      <c r="M280" s="67">
        <v>0.28000000000000003</v>
      </c>
      <c r="N280" s="67">
        <v>0.56000000000000005</v>
      </c>
      <c r="O280" s="80" t="str">
        <f t="shared" si="54"/>
        <v>OK</v>
      </c>
      <c r="P280" s="69">
        <f t="shared" si="55"/>
        <v>52.349999999999994</v>
      </c>
      <c r="Q280" s="70">
        <f t="shared" si="56"/>
        <v>56.140501241368511</v>
      </c>
      <c r="R280" s="70">
        <f t="shared" si="57"/>
        <v>0.93248187747608868</v>
      </c>
      <c r="S280" s="70">
        <f t="shared" si="58"/>
        <v>4.7728773434997782</v>
      </c>
      <c r="T280" s="71" t="str">
        <f t="shared" si="59"/>
        <v>Not OK</v>
      </c>
    </row>
    <row r="281" spans="1:20" x14ac:dyDescent="0.2">
      <c r="A281" s="73">
        <v>43327</v>
      </c>
      <c r="B281" s="131">
        <v>87.32</v>
      </c>
      <c r="C281" s="63">
        <v>75</v>
      </c>
      <c r="D281" s="64">
        <f t="shared" si="50"/>
        <v>2.1843325746953006</v>
      </c>
      <c r="E281" s="75">
        <v>0</v>
      </c>
      <c r="F281" s="76">
        <f t="shared" si="60"/>
        <v>0</v>
      </c>
      <c r="G281" s="75">
        <v>0</v>
      </c>
      <c r="H281" s="76">
        <f t="shared" si="51"/>
        <v>0</v>
      </c>
      <c r="I281" s="138">
        <v>0</v>
      </c>
      <c r="J281" s="128">
        <v>3.4456556858513885</v>
      </c>
      <c r="K281" s="64">
        <f t="shared" si="52"/>
        <v>206.73934115108329</v>
      </c>
      <c r="L281" s="67">
        <f t="shared" si="53"/>
        <v>0.12921208821942706</v>
      </c>
      <c r="M281" s="67">
        <v>0.28000000000000003</v>
      </c>
      <c r="N281" s="67">
        <v>0.56000000000000005</v>
      </c>
      <c r="O281" s="80" t="str">
        <f t="shared" si="54"/>
        <v>OK</v>
      </c>
      <c r="P281" s="69">
        <f t="shared" si="55"/>
        <v>52.319999999999993</v>
      </c>
      <c r="Q281" s="70">
        <f t="shared" si="56"/>
        <v>56.119931764030362</v>
      </c>
      <c r="R281" s="70">
        <f t="shared" si="57"/>
        <v>0.93228908794814491</v>
      </c>
      <c r="S281" s="70">
        <f t="shared" si="58"/>
        <v>4.7738643343182723</v>
      </c>
      <c r="T281" s="71" t="str">
        <f t="shared" si="59"/>
        <v>Not OK</v>
      </c>
    </row>
    <row r="282" spans="1:20" x14ac:dyDescent="0.2">
      <c r="A282" s="73">
        <v>43325</v>
      </c>
      <c r="B282" s="139">
        <v>87.31</v>
      </c>
      <c r="C282" s="63">
        <v>75</v>
      </c>
      <c r="D282" s="64">
        <f t="shared" si="50"/>
        <v>2.1843325746953006</v>
      </c>
      <c r="E282" s="75">
        <v>0</v>
      </c>
      <c r="F282" s="76">
        <f t="shared" si="60"/>
        <v>0</v>
      </c>
      <c r="G282" s="75">
        <v>0</v>
      </c>
      <c r="H282" s="76">
        <f t="shared" si="51"/>
        <v>0</v>
      </c>
      <c r="I282" s="138">
        <v>0</v>
      </c>
      <c r="J282" s="128">
        <v>3.4456556858513885</v>
      </c>
      <c r="K282" s="64">
        <f t="shared" si="52"/>
        <v>206.73934115108329</v>
      </c>
      <c r="L282" s="67">
        <f t="shared" si="53"/>
        <v>0.12921208821942706</v>
      </c>
      <c r="M282" s="67">
        <v>0.28000000000000003</v>
      </c>
      <c r="N282" s="67">
        <v>0.56000000000000005</v>
      </c>
      <c r="O282" s="80" t="str">
        <f t="shared" si="54"/>
        <v>OK</v>
      </c>
      <c r="P282" s="69">
        <f t="shared" si="55"/>
        <v>52.31</v>
      </c>
      <c r="Q282" s="70">
        <f t="shared" si="56"/>
        <v>56.113078820945447</v>
      </c>
      <c r="R282" s="70">
        <f t="shared" si="57"/>
        <v>0.93222473439604137</v>
      </c>
      <c r="S282" s="70">
        <f t="shared" si="58"/>
        <v>4.7741938848181018</v>
      </c>
      <c r="T282" s="71" t="str">
        <f t="shared" si="59"/>
        <v>Not OK</v>
      </c>
    </row>
    <row r="283" spans="1:20" x14ac:dyDescent="0.2">
      <c r="A283" s="73">
        <v>43326</v>
      </c>
      <c r="B283" s="139">
        <v>87.31</v>
      </c>
      <c r="C283" s="63">
        <v>75</v>
      </c>
      <c r="D283" s="64">
        <f t="shared" si="50"/>
        <v>2.1843325746953006</v>
      </c>
      <c r="E283" s="75">
        <v>0</v>
      </c>
      <c r="F283" s="76">
        <f t="shared" si="60"/>
        <v>0</v>
      </c>
      <c r="G283" s="75">
        <v>0</v>
      </c>
      <c r="H283" s="76">
        <f t="shared" si="51"/>
        <v>0</v>
      </c>
      <c r="I283" s="138">
        <v>0</v>
      </c>
      <c r="J283" s="128">
        <v>3.4456556858513885</v>
      </c>
      <c r="K283" s="64">
        <f t="shared" si="52"/>
        <v>206.73934115108329</v>
      </c>
      <c r="L283" s="67">
        <f t="shared" si="53"/>
        <v>0.12921208821942706</v>
      </c>
      <c r="M283" s="67">
        <v>0.28000000000000003</v>
      </c>
      <c r="N283" s="67">
        <v>0.56000000000000005</v>
      </c>
      <c r="O283" s="80" t="str">
        <f t="shared" si="54"/>
        <v>OK</v>
      </c>
      <c r="P283" s="69">
        <f t="shared" si="55"/>
        <v>52.31</v>
      </c>
      <c r="Q283" s="70">
        <f t="shared" si="56"/>
        <v>56.113078820945447</v>
      </c>
      <c r="R283" s="70">
        <f t="shared" si="57"/>
        <v>0.93222473439604137</v>
      </c>
      <c r="S283" s="70">
        <f t="shared" si="58"/>
        <v>4.7741938848181018</v>
      </c>
      <c r="T283" s="71" t="str">
        <f t="shared" si="59"/>
        <v>Not OK</v>
      </c>
    </row>
    <row r="284" spans="1:20" x14ac:dyDescent="0.2">
      <c r="A284" s="73">
        <v>43323</v>
      </c>
      <c r="B284" s="139">
        <v>87.27</v>
      </c>
      <c r="C284" s="63">
        <v>79</v>
      </c>
      <c r="D284" s="64">
        <f t="shared" si="50"/>
        <v>2.4873295657136421</v>
      </c>
      <c r="E284" s="75">
        <v>0</v>
      </c>
      <c r="F284" s="76">
        <f t="shared" si="60"/>
        <v>0</v>
      </c>
      <c r="G284" s="75">
        <v>0</v>
      </c>
      <c r="H284" s="76">
        <f t="shared" si="51"/>
        <v>0</v>
      </c>
      <c r="I284" s="138">
        <v>0</v>
      </c>
      <c r="J284" s="128">
        <v>3.4456556858513885</v>
      </c>
      <c r="K284" s="64">
        <f t="shared" si="52"/>
        <v>206.73934115108329</v>
      </c>
      <c r="L284" s="67">
        <f t="shared" si="53"/>
        <v>0.12921208821942706</v>
      </c>
      <c r="M284" s="67">
        <v>0.28000000000000003</v>
      </c>
      <c r="N284" s="67">
        <v>0.56000000000000005</v>
      </c>
      <c r="O284" s="80" t="str">
        <f t="shared" si="54"/>
        <v>OK</v>
      </c>
      <c r="P284" s="69">
        <f t="shared" si="55"/>
        <v>52.269999999999996</v>
      </c>
      <c r="Q284" s="70">
        <f t="shared" si="56"/>
        <v>56.085684812757734</v>
      </c>
      <c r="R284" s="70">
        <f t="shared" si="57"/>
        <v>0.93196686774002291</v>
      </c>
      <c r="S284" s="70">
        <f t="shared" si="58"/>
        <v>4.7755148603322279</v>
      </c>
      <c r="T284" s="71" t="str">
        <f t="shared" si="59"/>
        <v>Not OK</v>
      </c>
    </row>
    <row r="285" spans="1:20" x14ac:dyDescent="0.2">
      <c r="A285" s="73">
        <v>43324</v>
      </c>
      <c r="B285" s="139">
        <v>87.27</v>
      </c>
      <c r="C285" s="63">
        <v>76</v>
      </c>
      <c r="D285" s="64">
        <f t="shared" si="50"/>
        <v>2.2578733867148584</v>
      </c>
      <c r="E285" s="75">
        <v>0</v>
      </c>
      <c r="F285" s="76">
        <f t="shared" si="60"/>
        <v>0</v>
      </c>
      <c r="G285" s="75">
        <v>0</v>
      </c>
      <c r="H285" s="76">
        <f t="shared" si="51"/>
        <v>0</v>
      </c>
      <c r="I285" s="138">
        <v>0</v>
      </c>
      <c r="J285" s="128">
        <v>3.4456556858513885</v>
      </c>
      <c r="K285" s="64">
        <f t="shared" si="52"/>
        <v>206.73934115108329</v>
      </c>
      <c r="L285" s="67">
        <f t="shared" si="53"/>
        <v>0.12921208821942706</v>
      </c>
      <c r="M285" s="67">
        <v>0.28000000000000003</v>
      </c>
      <c r="N285" s="67">
        <v>0.56000000000000005</v>
      </c>
      <c r="O285" s="80" t="str">
        <f t="shared" si="54"/>
        <v>OK</v>
      </c>
      <c r="P285" s="69">
        <f t="shared" si="55"/>
        <v>52.269999999999996</v>
      </c>
      <c r="Q285" s="70">
        <f t="shared" si="56"/>
        <v>56.085684812757734</v>
      </c>
      <c r="R285" s="70">
        <f t="shared" si="57"/>
        <v>0.93196686774002291</v>
      </c>
      <c r="S285" s="70">
        <f t="shared" si="58"/>
        <v>4.7755148603322279</v>
      </c>
      <c r="T285" s="71" t="str">
        <f t="shared" si="59"/>
        <v>Not OK</v>
      </c>
    </row>
    <row r="286" spans="1:20" x14ac:dyDescent="0.2">
      <c r="A286" s="73">
        <v>43322</v>
      </c>
      <c r="B286" s="132">
        <v>87.26</v>
      </c>
      <c r="C286" s="63">
        <v>79</v>
      </c>
      <c r="D286" s="76">
        <f t="shared" si="50"/>
        <v>2.4873295657136421</v>
      </c>
      <c r="E286" s="75">
        <v>0</v>
      </c>
      <c r="F286" s="76">
        <f t="shared" si="60"/>
        <v>0</v>
      </c>
      <c r="G286" s="75">
        <v>0</v>
      </c>
      <c r="H286" s="76">
        <f t="shared" si="51"/>
        <v>0</v>
      </c>
      <c r="I286" s="138">
        <v>0</v>
      </c>
      <c r="J286" s="128">
        <v>3.4456556858513885</v>
      </c>
      <c r="K286" s="64">
        <f t="shared" si="52"/>
        <v>206.73934115108329</v>
      </c>
      <c r="L286" s="67">
        <f t="shared" si="53"/>
        <v>0.12921208821942706</v>
      </c>
      <c r="M286" s="67">
        <v>0.28000000000000003</v>
      </c>
      <c r="N286" s="67">
        <v>0.56000000000000005</v>
      </c>
      <c r="O286" s="80" t="str">
        <f t="shared" si="54"/>
        <v>OK</v>
      </c>
      <c r="P286" s="69">
        <f t="shared" si="55"/>
        <v>52.260000000000005</v>
      </c>
      <c r="Q286" s="70">
        <f t="shared" si="56"/>
        <v>56.078840755002922</v>
      </c>
      <c r="R286" s="70">
        <f t="shared" si="57"/>
        <v>0.93190228785779194</v>
      </c>
      <c r="S286" s="70">
        <f t="shared" si="58"/>
        <v>4.7758457986626635</v>
      </c>
      <c r="T286" s="71" t="str">
        <f t="shared" si="59"/>
        <v>Not OK</v>
      </c>
    </row>
    <row r="287" spans="1:20" x14ac:dyDescent="0.2">
      <c r="A287" s="73">
        <v>43321</v>
      </c>
      <c r="B287" s="129">
        <v>87.25</v>
      </c>
      <c r="C287" s="75">
        <v>79</v>
      </c>
      <c r="D287" s="76">
        <f t="shared" si="50"/>
        <v>2.4873295657136421</v>
      </c>
      <c r="E287" s="75">
        <v>0</v>
      </c>
      <c r="F287" s="76">
        <f t="shared" si="60"/>
        <v>0</v>
      </c>
      <c r="G287" s="75">
        <v>0</v>
      </c>
      <c r="H287" s="76">
        <f t="shared" si="51"/>
        <v>0</v>
      </c>
      <c r="I287" s="141">
        <v>0</v>
      </c>
      <c r="J287" s="142">
        <v>3.4456556858513885</v>
      </c>
      <c r="K287" s="76">
        <f t="shared" si="52"/>
        <v>206.73934115108329</v>
      </c>
      <c r="L287" s="79">
        <f t="shared" si="53"/>
        <v>0.12921208821942706</v>
      </c>
      <c r="M287" s="79">
        <v>0.28000000000000003</v>
      </c>
      <c r="N287" s="79">
        <v>0.56000000000000005</v>
      </c>
      <c r="O287" s="80" t="str">
        <f t="shared" si="54"/>
        <v>OK</v>
      </c>
      <c r="P287" s="81">
        <f t="shared" si="55"/>
        <v>52.25</v>
      </c>
      <c r="Q287" s="82">
        <f t="shared" si="56"/>
        <v>56.071998476267105</v>
      </c>
      <c r="R287" s="82">
        <f t="shared" si="57"/>
        <v>0.93183766264573586</v>
      </c>
      <c r="S287" s="82">
        <f t="shared" si="58"/>
        <v>4.7761770152037615</v>
      </c>
      <c r="T287" s="83" t="str">
        <f t="shared" si="59"/>
        <v>Not OK</v>
      </c>
    </row>
    <row r="288" spans="1:20" x14ac:dyDescent="0.2">
      <c r="A288" s="73">
        <v>43304</v>
      </c>
      <c r="B288" s="129">
        <v>87.24</v>
      </c>
      <c r="C288" s="75">
        <v>75</v>
      </c>
      <c r="D288" s="76">
        <f t="shared" si="50"/>
        <v>2.1843325746953006</v>
      </c>
      <c r="E288" s="75">
        <v>0</v>
      </c>
      <c r="F288" s="76">
        <f t="shared" si="60"/>
        <v>0</v>
      </c>
      <c r="G288" s="75">
        <v>0</v>
      </c>
      <c r="H288" s="76">
        <f t="shared" si="51"/>
        <v>0</v>
      </c>
      <c r="I288" s="141">
        <v>0</v>
      </c>
      <c r="J288" s="142">
        <v>3.3507391542883926</v>
      </c>
      <c r="K288" s="76">
        <f t="shared" si="52"/>
        <v>201.04434925730357</v>
      </c>
      <c r="L288" s="79">
        <f t="shared" si="53"/>
        <v>0.12565271828581473</v>
      </c>
      <c r="M288" s="79">
        <v>0.28000000000000003</v>
      </c>
      <c r="N288" s="79">
        <v>0.56000000000000005</v>
      </c>
      <c r="O288" s="80" t="str">
        <f t="shared" si="54"/>
        <v>OK</v>
      </c>
      <c r="P288" s="81">
        <f t="shared" si="55"/>
        <v>52.239999999999995</v>
      </c>
      <c r="Q288" s="82">
        <f t="shared" si="56"/>
        <v>56.065157977201629</v>
      </c>
      <c r="R288" s="82">
        <f t="shared" si="57"/>
        <v>0.93177299208258546</v>
      </c>
      <c r="S288" s="82">
        <f t="shared" si="58"/>
        <v>4.6449313410914144</v>
      </c>
      <c r="T288" s="83" t="str">
        <f t="shared" si="59"/>
        <v>Not OK</v>
      </c>
    </row>
    <row r="289" spans="1:20" x14ac:dyDescent="0.2">
      <c r="A289" s="73">
        <v>43305</v>
      </c>
      <c r="B289" s="129">
        <v>87.24</v>
      </c>
      <c r="C289" s="75">
        <v>75</v>
      </c>
      <c r="D289" s="76">
        <f t="shared" si="50"/>
        <v>2.1843325746953006</v>
      </c>
      <c r="E289" s="75">
        <v>0</v>
      </c>
      <c r="F289" s="76">
        <f t="shared" si="60"/>
        <v>0</v>
      </c>
      <c r="G289" s="75">
        <v>0</v>
      </c>
      <c r="H289" s="76">
        <f t="shared" si="51"/>
        <v>0</v>
      </c>
      <c r="I289" s="141">
        <v>0</v>
      </c>
      <c r="J289" s="142">
        <v>3.3507391542883926</v>
      </c>
      <c r="K289" s="76">
        <f t="shared" si="52"/>
        <v>201.04434925730357</v>
      </c>
      <c r="L289" s="79">
        <f t="shared" si="53"/>
        <v>0.12565271828581473</v>
      </c>
      <c r="M289" s="79">
        <v>0.28000000000000003</v>
      </c>
      <c r="N289" s="79">
        <v>0.56000000000000005</v>
      </c>
      <c r="O289" s="80" t="str">
        <f t="shared" si="54"/>
        <v>OK</v>
      </c>
      <c r="P289" s="81">
        <f t="shared" si="55"/>
        <v>52.239999999999995</v>
      </c>
      <c r="Q289" s="82">
        <f t="shared" si="56"/>
        <v>56.065157977201629</v>
      </c>
      <c r="R289" s="82">
        <f t="shared" si="57"/>
        <v>0.93177299208258546</v>
      </c>
      <c r="S289" s="82">
        <f t="shared" si="58"/>
        <v>4.6449313410914144</v>
      </c>
      <c r="T289" s="83" t="str">
        <f t="shared" si="59"/>
        <v>Not OK</v>
      </c>
    </row>
    <row r="290" spans="1:20" x14ac:dyDescent="0.2">
      <c r="A290" s="73">
        <v>43306</v>
      </c>
      <c r="B290" s="129">
        <v>87.24</v>
      </c>
      <c r="C290" s="75">
        <v>75</v>
      </c>
      <c r="D290" s="76">
        <f t="shared" si="50"/>
        <v>2.1843325746953006</v>
      </c>
      <c r="E290" s="75">
        <v>0</v>
      </c>
      <c r="F290" s="76">
        <f t="shared" si="60"/>
        <v>0</v>
      </c>
      <c r="G290" s="75">
        <v>0</v>
      </c>
      <c r="H290" s="76">
        <f t="shared" si="51"/>
        <v>0</v>
      </c>
      <c r="I290" s="141">
        <v>0</v>
      </c>
      <c r="J290" s="142">
        <v>3.3507391542883926</v>
      </c>
      <c r="K290" s="76">
        <f t="shared" si="52"/>
        <v>201.04434925730357</v>
      </c>
      <c r="L290" s="79">
        <f t="shared" si="53"/>
        <v>0.12565271828581473</v>
      </c>
      <c r="M290" s="79">
        <v>0.28000000000000003</v>
      </c>
      <c r="N290" s="79">
        <v>0.56000000000000005</v>
      </c>
      <c r="O290" s="80" t="str">
        <f t="shared" si="54"/>
        <v>OK</v>
      </c>
      <c r="P290" s="81">
        <f t="shared" si="55"/>
        <v>52.239999999999995</v>
      </c>
      <c r="Q290" s="82">
        <f t="shared" si="56"/>
        <v>56.065157977201629</v>
      </c>
      <c r="R290" s="82">
        <f t="shared" si="57"/>
        <v>0.93177299208258546</v>
      </c>
      <c r="S290" s="82">
        <f t="shared" si="58"/>
        <v>4.6449313410914144</v>
      </c>
      <c r="T290" s="83" t="str">
        <f t="shared" si="59"/>
        <v>Not OK</v>
      </c>
    </row>
    <row r="291" spans="1:20" x14ac:dyDescent="0.2">
      <c r="A291" s="73">
        <v>43307</v>
      </c>
      <c r="B291" s="129">
        <v>87.24</v>
      </c>
      <c r="C291" s="75">
        <v>75</v>
      </c>
      <c r="D291" s="76">
        <f t="shared" si="50"/>
        <v>2.1843325746953006</v>
      </c>
      <c r="E291" s="75">
        <v>0</v>
      </c>
      <c r="F291" s="76">
        <f t="shared" si="60"/>
        <v>0</v>
      </c>
      <c r="G291" s="75">
        <v>0</v>
      </c>
      <c r="H291" s="76">
        <f t="shared" si="51"/>
        <v>0</v>
      </c>
      <c r="I291" s="141">
        <v>0</v>
      </c>
      <c r="J291" s="142">
        <v>3.3507391542883926</v>
      </c>
      <c r="K291" s="76">
        <f t="shared" si="52"/>
        <v>201.04434925730357</v>
      </c>
      <c r="L291" s="79">
        <f t="shared" si="53"/>
        <v>0.12565271828581473</v>
      </c>
      <c r="M291" s="79">
        <v>0.28000000000000003</v>
      </c>
      <c r="N291" s="79">
        <v>0.56000000000000005</v>
      </c>
      <c r="O291" s="80" t="str">
        <f t="shared" si="54"/>
        <v>OK</v>
      </c>
      <c r="P291" s="81">
        <f t="shared" si="55"/>
        <v>52.239999999999995</v>
      </c>
      <c r="Q291" s="82">
        <f t="shared" si="56"/>
        <v>56.065157977201629</v>
      </c>
      <c r="R291" s="82">
        <f t="shared" si="57"/>
        <v>0.93177299208258546</v>
      </c>
      <c r="S291" s="82">
        <f t="shared" si="58"/>
        <v>4.6449313410914144</v>
      </c>
      <c r="T291" s="83" t="str">
        <f t="shared" si="59"/>
        <v>Not OK</v>
      </c>
    </row>
    <row r="292" spans="1:20" x14ac:dyDescent="0.2">
      <c r="A292" s="73">
        <v>43308</v>
      </c>
      <c r="B292" s="129">
        <v>87.24</v>
      </c>
      <c r="C292" s="75">
        <v>84</v>
      </c>
      <c r="D292" s="76">
        <f t="shared" si="50"/>
        <v>2.8997717800116014</v>
      </c>
      <c r="E292" s="75">
        <v>0</v>
      </c>
      <c r="F292" s="76">
        <f t="shared" si="60"/>
        <v>0</v>
      </c>
      <c r="G292" s="75">
        <v>0</v>
      </c>
      <c r="H292" s="76">
        <f t="shared" si="51"/>
        <v>0</v>
      </c>
      <c r="I292" s="141">
        <v>0</v>
      </c>
      <c r="J292" s="142">
        <v>3.3507391542883926</v>
      </c>
      <c r="K292" s="76">
        <f t="shared" si="52"/>
        <v>201.04434925730357</v>
      </c>
      <c r="L292" s="79">
        <f t="shared" si="53"/>
        <v>0.12565271828581473</v>
      </c>
      <c r="M292" s="79">
        <v>0.28000000000000003</v>
      </c>
      <c r="N292" s="79">
        <v>0.56000000000000005</v>
      </c>
      <c r="O292" s="80" t="str">
        <f t="shared" si="54"/>
        <v>OK</v>
      </c>
      <c r="P292" s="81">
        <f t="shared" si="55"/>
        <v>52.239999999999995</v>
      </c>
      <c r="Q292" s="82">
        <f t="shared" si="56"/>
        <v>56.065157977201629</v>
      </c>
      <c r="R292" s="82">
        <f t="shared" si="57"/>
        <v>0.93177299208258546</v>
      </c>
      <c r="S292" s="82">
        <f t="shared" si="58"/>
        <v>4.6449313410914144</v>
      </c>
      <c r="T292" s="83" t="str">
        <f t="shared" si="59"/>
        <v>Not OK</v>
      </c>
    </row>
    <row r="293" spans="1:20" x14ac:dyDescent="0.2">
      <c r="A293" s="73">
        <v>43309</v>
      </c>
      <c r="B293" s="129">
        <v>87.24</v>
      </c>
      <c r="C293" s="75">
        <v>84</v>
      </c>
      <c r="D293" s="76">
        <f t="shared" si="50"/>
        <v>2.8997717800116014</v>
      </c>
      <c r="E293" s="75">
        <v>0</v>
      </c>
      <c r="F293" s="76">
        <f t="shared" si="60"/>
        <v>0</v>
      </c>
      <c r="G293" s="75">
        <v>0</v>
      </c>
      <c r="H293" s="76">
        <f t="shared" si="51"/>
        <v>0</v>
      </c>
      <c r="I293" s="141">
        <v>0</v>
      </c>
      <c r="J293" s="142">
        <v>3.3507391542883926</v>
      </c>
      <c r="K293" s="76">
        <f t="shared" si="52"/>
        <v>201.04434925730357</v>
      </c>
      <c r="L293" s="79">
        <f t="shared" si="53"/>
        <v>0.12565271828581473</v>
      </c>
      <c r="M293" s="79">
        <v>0.28000000000000003</v>
      </c>
      <c r="N293" s="79">
        <v>0.56000000000000005</v>
      </c>
      <c r="O293" s="80" t="str">
        <f t="shared" si="54"/>
        <v>OK</v>
      </c>
      <c r="P293" s="81">
        <f t="shared" si="55"/>
        <v>52.239999999999995</v>
      </c>
      <c r="Q293" s="82">
        <f t="shared" si="56"/>
        <v>56.065157977201629</v>
      </c>
      <c r="R293" s="82">
        <f t="shared" si="57"/>
        <v>0.93177299208258546</v>
      </c>
      <c r="S293" s="82">
        <f t="shared" si="58"/>
        <v>4.6449313410914144</v>
      </c>
      <c r="T293" s="83" t="str">
        <f t="shared" si="59"/>
        <v>Not OK</v>
      </c>
    </row>
    <row r="294" spans="1:20" x14ac:dyDescent="0.2">
      <c r="A294" s="73">
        <v>43310</v>
      </c>
      <c r="B294" s="129">
        <v>87.24</v>
      </c>
      <c r="C294" s="75">
        <v>84</v>
      </c>
      <c r="D294" s="76">
        <f t="shared" si="50"/>
        <v>2.8997717800116014</v>
      </c>
      <c r="E294" s="75">
        <v>0</v>
      </c>
      <c r="F294" s="76">
        <f t="shared" si="60"/>
        <v>0</v>
      </c>
      <c r="G294" s="75">
        <v>0</v>
      </c>
      <c r="H294" s="76">
        <f t="shared" si="51"/>
        <v>0</v>
      </c>
      <c r="I294" s="141">
        <v>0</v>
      </c>
      <c r="J294" s="142">
        <v>3.3507391542883926</v>
      </c>
      <c r="K294" s="76">
        <f t="shared" si="52"/>
        <v>201.04434925730357</v>
      </c>
      <c r="L294" s="79">
        <f t="shared" si="53"/>
        <v>0.12565271828581473</v>
      </c>
      <c r="M294" s="79">
        <v>0.28000000000000003</v>
      </c>
      <c r="N294" s="79">
        <v>0.56000000000000005</v>
      </c>
      <c r="O294" s="80" t="str">
        <f t="shared" si="54"/>
        <v>OK</v>
      </c>
      <c r="P294" s="81">
        <f t="shared" si="55"/>
        <v>52.239999999999995</v>
      </c>
      <c r="Q294" s="82">
        <f t="shared" si="56"/>
        <v>56.065157977201629</v>
      </c>
      <c r="R294" s="82">
        <f t="shared" si="57"/>
        <v>0.93177299208258546</v>
      </c>
      <c r="S294" s="82">
        <f t="shared" si="58"/>
        <v>4.6449313410914144</v>
      </c>
      <c r="T294" s="83" t="str">
        <f t="shared" si="59"/>
        <v>Not OK</v>
      </c>
    </row>
    <row r="295" spans="1:20" x14ac:dyDescent="0.2">
      <c r="A295" s="73">
        <v>43311</v>
      </c>
      <c r="B295" s="129">
        <v>87.24</v>
      </c>
      <c r="C295" s="75">
        <v>83</v>
      </c>
      <c r="D295" s="76">
        <f t="shared" si="50"/>
        <v>2.8142380773943518</v>
      </c>
      <c r="E295" s="75">
        <v>0</v>
      </c>
      <c r="F295" s="76">
        <f t="shared" si="60"/>
        <v>0</v>
      </c>
      <c r="G295" s="75">
        <v>0</v>
      </c>
      <c r="H295" s="76">
        <f t="shared" si="51"/>
        <v>0</v>
      </c>
      <c r="I295" s="141">
        <v>0</v>
      </c>
      <c r="J295" s="142">
        <v>3.3507391542883926</v>
      </c>
      <c r="K295" s="76">
        <f t="shared" si="52"/>
        <v>201.04434925730357</v>
      </c>
      <c r="L295" s="79">
        <f t="shared" si="53"/>
        <v>0.12565271828581473</v>
      </c>
      <c r="M295" s="79">
        <v>0.28000000000000003</v>
      </c>
      <c r="N295" s="79">
        <v>0.56000000000000005</v>
      </c>
      <c r="O295" s="80" t="str">
        <f t="shared" si="54"/>
        <v>OK</v>
      </c>
      <c r="P295" s="81">
        <f t="shared" si="55"/>
        <v>52.239999999999995</v>
      </c>
      <c r="Q295" s="82">
        <f t="shared" si="56"/>
        <v>56.065157977201629</v>
      </c>
      <c r="R295" s="82">
        <f t="shared" si="57"/>
        <v>0.93177299208258546</v>
      </c>
      <c r="S295" s="82">
        <f t="shared" si="58"/>
        <v>4.6449313410914144</v>
      </c>
      <c r="T295" s="83" t="str">
        <f t="shared" si="59"/>
        <v>Not OK</v>
      </c>
    </row>
    <row r="296" spans="1:20" x14ac:dyDescent="0.2">
      <c r="A296" s="73">
        <v>43312</v>
      </c>
      <c r="B296" s="129">
        <v>87.24</v>
      </c>
      <c r="C296" s="75">
        <v>83</v>
      </c>
      <c r="D296" s="76">
        <f t="shared" si="50"/>
        <v>2.8142380773943518</v>
      </c>
      <c r="E296" s="75">
        <v>0</v>
      </c>
      <c r="F296" s="76">
        <f t="shared" si="60"/>
        <v>0</v>
      </c>
      <c r="G296" s="75">
        <v>0</v>
      </c>
      <c r="H296" s="76">
        <f t="shared" si="51"/>
        <v>0</v>
      </c>
      <c r="I296" s="141">
        <v>0</v>
      </c>
      <c r="J296" s="142">
        <v>3.3507391542883926</v>
      </c>
      <c r="K296" s="76">
        <f t="shared" si="52"/>
        <v>201.04434925730357</v>
      </c>
      <c r="L296" s="79">
        <f t="shared" si="53"/>
        <v>0.12565271828581473</v>
      </c>
      <c r="M296" s="79">
        <v>0.28000000000000003</v>
      </c>
      <c r="N296" s="79">
        <v>0.56000000000000005</v>
      </c>
      <c r="O296" s="80" t="str">
        <f t="shared" si="54"/>
        <v>OK</v>
      </c>
      <c r="P296" s="81">
        <f t="shared" si="55"/>
        <v>52.239999999999995</v>
      </c>
      <c r="Q296" s="82">
        <f t="shared" si="56"/>
        <v>56.065157977201629</v>
      </c>
      <c r="R296" s="82">
        <f t="shared" si="57"/>
        <v>0.93177299208258546</v>
      </c>
      <c r="S296" s="82">
        <f t="shared" si="58"/>
        <v>4.6449313410914144</v>
      </c>
      <c r="T296" s="83" t="str">
        <f t="shared" si="59"/>
        <v>Not OK</v>
      </c>
    </row>
    <row r="297" spans="1:20" x14ac:dyDescent="0.2">
      <c r="A297" s="73">
        <v>43313</v>
      </c>
      <c r="B297" s="129">
        <v>87.24</v>
      </c>
      <c r="C297" s="75">
        <v>82</v>
      </c>
      <c r="D297" s="76">
        <f t="shared" si="50"/>
        <v>2.7302362895506049</v>
      </c>
      <c r="E297" s="75">
        <v>0</v>
      </c>
      <c r="F297" s="76">
        <f t="shared" si="60"/>
        <v>0</v>
      </c>
      <c r="G297" s="75">
        <v>0</v>
      </c>
      <c r="H297" s="76">
        <f t="shared" si="51"/>
        <v>0</v>
      </c>
      <c r="I297" s="141">
        <v>0</v>
      </c>
      <c r="J297" s="142">
        <v>3.3507391542883926</v>
      </c>
      <c r="K297" s="76">
        <f t="shared" si="52"/>
        <v>201.04434925730357</v>
      </c>
      <c r="L297" s="79">
        <f t="shared" si="53"/>
        <v>0.12565271828581473</v>
      </c>
      <c r="M297" s="79">
        <v>0.28000000000000003</v>
      </c>
      <c r="N297" s="79">
        <v>0.56000000000000005</v>
      </c>
      <c r="O297" s="80" t="str">
        <f t="shared" si="54"/>
        <v>OK</v>
      </c>
      <c r="P297" s="81">
        <f t="shared" si="55"/>
        <v>52.239999999999995</v>
      </c>
      <c r="Q297" s="82">
        <f t="shared" si="56"/>
        <v>56.065157977201629</v>
      </c>
      <c r="R297" s="82">
        <f t="shared" si="57"/>
        <v>0.93177299208258546</v>
      </c>
      <c r="S297" s="82">
        <f t="shared" si="58"/>
        <v>4.6449313410914144</v>
      </c>
      <c r="T297" s="83" t="str">
        <f t="shared" si="59"/>
        <v>Not OK</v>
      </c>
    </row>
    <row r="298" spans="1:20" x14ac:dyDescent="0.2">
      <c r="A298" s="73">
        <v>43314</v>
      </c>
      <c r="B298" s="129">
        <v>87.24</v>
      </c>
      <c r="C298" s="75">
        <v>83</v>
      </c>
      <c r="D298" s="76">
        <f t="shared" si="50"/>
        <v>2.8142380773943518</v>
      </c>
      <c r="E298" s="75">
        <v>0</v>
      </c>
      <c r="F298" s="76">
        <f t="shared" si="60"/>
        <v>0</v>
      </c>
      <c r="G298" s="75">
        <v>0</v>
      </c>
      <c r="H298" s="76">
        <f t="shared" si="51"/>
        <v>0</v>
      </c>
      <c r="I298" s="141">
        <v>0</v>
      </c>
      <c r="J298" s="142">
        <v>3.3507391542883926</v>
      </c>
      <c r="K298" s="76">
        <f t="shared" si="52"/>
        <v>201.04434925730357</v>
      </c>
      <c r="L298" s="79">
        <f t="shared" si="53"/>
        <v>0.12565271828581473</v>
      </c>
      <c r="M298" s="79">
        <v>0.28000000000000003</v>
      </c>
      <c r="N298" s="79">
        <v>0.56000000000000005</v>
      </c>
      <c r="O298" s="80" t="str">
        <f t="shared" si="54"/>
        <v>OK</v>
      </c>
      <c r="P298" s="81">
        <f t="shared" si="55"/>
        <v>52.239999999999995</v>
      </c>
      <c r="Q298" s="82">
        <f t="shared" si="56"/>
        <v>56.065157977201629</v>
      </c>
      <c r="R298" s="82">
        <f t="shared" si="57"/>
        <v>0.93177299208258546</v>
      </c>
      <c r="S298" s="82">
        <f t="shared" si="58"/>
        <v>4.6449313410914144</v>
      </c>
      <c r="T298" s="83" t="str">
        <f t="shared" si="59"/>
        <v>Not OK</v>
      </c>
    </row>
    <row r="299" spans="1:20" x14ac:dyDescent="0.2">
      <c r="A299" s="73">
        <v>43315</v>
      </c>
      <c r="B299" s="129">
        <v>87.24</v>
      </c>
      <c r="C299" s="75">
        <v>82</v>
      </c>
      <c r="D299" s="76">
        <f t="shared" si="50"/>
        <v>2.7302362895506049</v>
      </c>
      <c r="E299" s="75">
        <v>0</v>
      </c>
      <c r="F299" s="76">
        <f t="shared" si="60"/>
        <v>0</v>
      </c>
      <c r="G299" s="75">
        <v>0</v>
      </c>
      <c r="H299" s="76">
        <f t="shared" si="51"/>
        <v>0</v>
      </c>
      <c r="I299" s="141">
        <v>0</v>
      </c>
      <c r="J299" s="142">
        <v>3.3507391542883926</v>
      </c>
      <c r="K299" s="76">
        <f t="shared" si="52"/>
        <v>201.04434925730357</v>
      </c>
      <c r="L299" s="79">
        <f t="shared" si="53"/>
        <v>0.12565271828581473</v>
      </c>
      <c r="M299" s="79">
        <v>0.28000000000000003</v>
      </c>
      <c r="N299" s="79">
        <v>0.56000000000000005</v>
      </c>
      <c r="O299" s="80" t="str">
        <f t="shared" si="54"/>
        <v>OK</v>
      </c>
      <c r="P299" s="81">
        <f t="shared" si="55"/>
        <v>52.239999999999995</v>
      </c>
      <c r="Q299" s="82">
        <f t="shared" si="56"/>
        <v>56.065157977201629</v>
      </c>
      <c r="R299" s="82">
        <f t="shared" si="57"/>
        <v>0.93177299208258546</v>
      </c>
      <c r="S299" s="82">
        <f t="shared" si="58"/>
        <v>4.6449313410914144</v>
      </c>
      <c r="T299" s="83" t="str">
        <f t="shared" si="59"/>
        <v>Not OK</v>
      </c>
    </row>
    <row r="300" spans="1:20" x14ac:dyDescent="0.2">
      <c r="A300" s="73">
        <v>43316</v>
      </c>
      <c r="B300" s="129">
        <v>87.24</v>
      </c>
      <c r="C300" s="75">
        <v>82</v>
      </c>
      <c r="D300" s="76">
        <f t="shared" si="50"/>
        <v>2.7302362895506049</v>
      </c>
      <c r="E300" s="75">
        <v>0</v>
      </c>
      <c r="F300" s="76">
        <f t="shared" si="60"/>
        <v>0</v>
      </c>
      <c r="G300" s="75">
        <v>0</v>
      </c>
      <c r="H300" s="76">
        <f t="shared" si="51"/>
        <v>0</v>
      </c>
      <c r="I300" s="141">
        <v>0</v>
      </c>
      <c r="J300" s="142">
        <v>3.3507391542883926</v>
      </c>
      <c r="K300" s="76">
        <f t="shared" si="52"/>
        <v>201.04434925730357</v>
      </c>
      <c r="L300" s="79">
        <f t="shared" si="53"/>
        <v>0.12565271828581473</v>
      </c>
      <c r="M300" s="79">
        <v>0.28000000000000003</v>
      </c>
      <c r="N300" s="79">
        <v>0.56000000000000005</v>
      </c>
      <c r="O300" s="80" t="str">
        <f t="shared" si="54"/>
        <v>OK</v>
      </c>
      <c r="P300" s="81">
        <f t="shared" si="55"/>
        <v>52.239999999999995</v>
      </c>
      <c r="Q300" s="82">
        <f t="shared" si="56"/>
        <v>56.065157977201629</v>
      </c>
      <c r="R300" s="82">
        <f t="shared" si="57"/>
        <v>0.93177299208258546</v>
      </c>
      <c r="S300" s="82">
        <f t="shared" si="58"/>
        <v>4.6449313410914144</v>
      </c>
      <c r="T300" s="83" t="str">
        <f t="shared" si="59"/>
        <v>Not OK</v>
      </c>
    </row>
    <row r="301" spans="1:20" x14ac:dyDescent="0.2">
      <c r="A301" s="73">
        <v>43317</v>
      </c>
      <c r="B301" s="129">
        <v>87.24</v>
      </c>
      <c r="C301" s="75">
        <v>82</v>
      </c>
      <c r="D301" s="76">
        <f t="shared" si="50"/>
        <v>2.7302362895506049</v>
      </c>
      <c r="E301" s="75">
        <v>0</v>
      </c>
      <c r="F301" s="76">
        <f t="shared" si="60"/>
        <v>0</v>
      </c>
      <c r="G301" s="75">
        <v>0</v>
      </c>
      <c r="H301" s="76">
        <f t="shared" si="51"/>
        <v>0</v>
      </c>
      <c r="I301" s="141">
        <v>0</v>
      </c>
      <c r="J301" s="142">
        <v>3.3507391542883926</v>
      </c>
      <c r="K301" s="76">
        <f t="shared" si="52"/>
        <v>201.04434925730357</v>
      </c>
      <c r="L301" s="79">
        <f t="shared" si="53"/>
        <v>0.12565271828581473</v>
      </c>
      <c r="M301" s="79">
        <v>0.28000000000000003</v>
      </c>
      <c r="N301" s="79">
        <v>0.56000000000000005</v>
      </c>
      <c r="O301" s="80" t="str">
        <f t="shared" si="54"/>
        <v>OK</v>
      </c>
      <c r="P301" s="81">
        <f t="shared" si="55"/>
        <v>52.239999999999995</v>
      </c>
      <c r="Q301" s="82">
        <f t="shared" si="56"/>
        <v>56.065157977201629</v>
      </c>
      <c r="R301" s="82">
        <f t="shared" si="57"/>
        <v>0.93177299208258546</v>
      </c>
      <c r="S301" s="82">
        <f t="shared" si="58"/>
        <v>4.6449313410914144</v>
      </c>
      <c r="T301" s="83" t="str">
        <f t="shared" si="59"/>
        <v>Not OK</v>
      </c>
    </row>
    <row r="302" spans="1:20" x14ac:dyDescent="0.2">
      <c r="A302" s="73">
        <v>43318</v>
      </c>
      <c r="B302" s="129">
        <v>87.24</v>
      </c>
      <c r="C302" s="75">
        <v>82</v>
      </c>
      <c r="D302" s="76">
        <f t="shared" si="50"/>
        <v>2.7302362895506049</v>
      </c>
      <c r="E302" s="75">
        <v>0</v>
      </c>
      <c r="F302" s="76">
        <f t="shared" si="60"/>
        <v>0</v>
      </c>
      <c r="G302" s="75">
        <v>0</v>
      </c>
      <c r="H302" s="76">
        <f t="shared" si="51"/>
        <v>0</v>
      </c>
      <c r="I302" s="141">
        <v>0</v>
      </c>
      <c r="J302" s="142">
        <v>3.3507391542883926</v>
      </c>
      <c r="K302" s="76">
        <f t="shared" si="52"/>
        <v>201.04434925730357</v>
      </c>
      <c r="L302" s="79">
        <f t="shared" si="53"/>
        <v>0.12565271828581473</v>
      </c>
      <c r="M302" s="79">
        <v>0.28000000000000003</v>
      </c>
      <c r="N302" s="79">
        <v>0.56000000000000005</v>
      </c>
      <c r="O302" s="80" t="str">
        <f t="shared" si="54"/>
        <v>OK</v>
      </c>
      <c r="P302" s="81">
        <f t="shared" si="55"/>
        <v>52.239999999999995</v>
      </c>
      <c r="Q302" s="82">
        <f t="shared" si="56"/>
        <v>56.065157977201629</v>
      </c>
      <c r="R302" s="82">
        <f t="shared" si="57"/>
        <v>0.93177299208258546</v>
      </c>
      <c r="S302" s="82">
        <f t="shared" si="58"/>
        <v>4.6449313410914144</v>
      </c>
      <c r="T302" s="83" t="str">
        <f t="shared" si="59"/>
        <v>Not OK</v>
      </c>
    </row>
    <row r="303" spans="1:20" x14ac:dyDescent="0.2">
      <c r="A303" s="73">
        <v>43319</v>
      </c>
      <c r="B303" s="129">
        <v>87.24</v>
      </c>
      <c r="C303" s="75">
        <v>82</v>
      </c>
      <c r="D303" s="76">
        <f t="shared" ref="D303:D366" si="61">4.484*(C303/100)^(5/2)</f>
        <v>2.7302362895506049</v>
      </c>
      <c r="E303" s="75">
        <v>0</v>
      </c>
      <c r="F303" s="76">
        <f t="shared" si="60"/>
        <v>0</v>
      </c>
      <c r="G303" s="75">
        <v>0</v>
      </c>
      <c r="H303" s="76">
        <f t="shared" si="51"/>
        <v>0</v>
      </c>
      <c r="I303" s="141">
        <v>0</v>
      </c>
      <c r="J303" s="142">
        <v>3.4456556858513885</v>
      </c>
      <c r="K303" s="76">
        <f t="shared" si="52"/>
        <v>206.73934115108329</v>
      </c>
      <c r="L303" s="79">
        <f t="shared" si="53"/>
        <v>0.12921208821942706</v>
      </c>
      <c r="M303" s="79">
        <v>0.28000000000000003</v>
      </c>
      <c r="N303" s="79">
        <v>0.56000000000000005</v>
      </c>
      <c r="O303" s="80" t="str">
        <f t="shared" si="54"/>
        <v>OK</v>
      </c>
      <c r="P303" s="81">
        <f t="shared" si="55"/>
        <v>52.239999999999995</v>
      </c>
      <c r="Q303" s="82">
        <f t="shared" si="56"/>
        <v>56.065157977201629</v>
      </c>
      <c r="R303" s="82">
        <f t="shared" si="57"/>
        <v>0.93177299208258546</v>
      </c>
      <c r="S303" s="82">
        <f t="shared" si="58"/>
        <v>4.7765085101707792</v>
      </c>
      <c r="T303" s="83" t="str">
        <f t="shared" si="59"/>
        <v>Not OK</v>
      </c>
    </row>
    <row r="304" spans="1:20" x14ac:dyDescent="0.2">
      <c r="A304" s="73">
        <v>43320</v>
      </c>
      <c r="B304" s="129">
        <v>87.24</v>
      </c>
      <c r="C304" s="75">
        <v>82</v>
      </c>
      <c r="D304" s="76">
        <f t="shared" si="61"/>
        <v>2.7302362895506049</v>
      </c>
      <c r="E304" s="75">
        <v>0</v>
      </c>
      <c r="F304" s="76">
        <f t="shared" si="60"/>
        <v>0</v>
      </c>
      <c r="G304" s="75">
        <v>0</v>
      </c>
      <c r="H304" s="76">
        <f t="shared" si="51"/>
        <v>0</v>
      </c>
      <c r="I304" s="141">
        <v>0</v>
      </c>
      <c r="J304" s="142">
        <v>3.4456556858513885</v>
      </c>
      <c r="K304" s="76">
        <f t="shared" si="52"/>
        <v>206.73934115108329</v>
      </c>
      <c r="L304" s="79">
        <f t="shared" si="53"/>
        <v>0.12921208821942706</v>
      </c>
      <c r="M304" s="79">
        <v>0.28000000000000003</v>
      </c>
      <c r="N304" s="79">
        <v>0.56000000000000005</v>
      </c>
      <c r="O304" s="80" t="str">
        <f t="shared" si="54"/>
        <v>OK</v>
      </c>
      <c r="P304" s="81">
        <f t="shared" si="55"/>
        <v>52.239999999999995</v>
      </c>
      <c r="Q304" s="82">
        <f t="shared" si="56"/>
        <v>56.065157977201629</v>
      </c>
      <c r="R304" s="82">
        <f t="shared" si="57"/>
        <v>0.93177299208258546</v>
      </c>
      <c r="S304" s="82">
        <f t="shared" si="58"/>
        <v>4.7765085101707792</v>
      </c>
      <c r="T304" s="83" t="str">
        <f t="shared" si="59"/>
        <v>Not OK</v>
      </c>
    </row>
    <row r="305" spans="1:20" x14ac:dyDescent="0.2">
      <c r="A305" s="73">
        <v>43299</v>
      </c>
      <c r="B305" s="129">
        <v>87.23</v>
      </c>
      <c r="C305" s="75">
        <v>74</v>
      </c>
      <c r="D305" s="76">
        <f t="shared" si="61"/>
        <v>2.1122479789986719</v>
      </c>
      <c r="E305" s="75">
        <v>0</v>
      </c>
      <c r="F305" s="76">
        <f t="shared" si="60"/>
        <v>0</v>
      </c>
      <c r="G305" s="75">
        <v>0</v>
      </c>
      <c r="H305" s="76">
        <f t="shared" si="51"/>
        <v>0</v>
      </c>
      <c r="I305" s="141">
        <v>0</v>
      </c>
      <c r="J305" s="142">
        <v>3.3507391542883926</v>
      </c>
      <c r="K305" s="76">
        <f t="shared" si="52"/>
        <v>201.04434925730357</v>
      </c>
      <c r="L305" s="79">
        <f t="shared" si="53"/>
        <v>0.12565271828581473</v>
      </c>
      <c r="M305" s="79">
        <v>0.28000000000000003</v>
      </c>
      <c r="N305" s="79">
        <v>0.56000000000000005</v>
      </c>
      <c r="O305" s="80" t="str">
        <f t="shared" si="54"/>
        <v>OK</v>
      </c>
      <c r="P305" s="81">
        <f t="shared" si="55"/>
        <v>52.230000000000004</v>
      </c>
      <c r="Q305" s="82">
        <f t="shared" si="56"/>
        <v>56.058319258458006</v>
      </c>
      <c r="R305" s="82">
        <f t="shared" si="57"/>
        <v>0.93170827614706997</v>
      </c>
      <c r="S305" s="82">
        <f t="shared" si="58"/>
        <v>4.6452539754232545</v>
      </c>
      <c r="T305" s="83" t="str">
        <f t="shared" si="59"/>
        <v>Not OK</v>
      </c>
    </row>
    <row r="306" spans="1:20" x14ac:dyDescent="0.2">
      <c r="A306" s="73">
        <v>43300</v>
      </c>
      <c r="B306" s="129">
        <v>87.23</v>
      </c>
      <c r="C306" s="75">
        <v>74</v>
      </c>
      <c r="D306" s="76">
        <f t="shared" si="61"/>
        <v>2.1122479789986719</v>
      </c>
      <c r="E306" s="75">
        <v>0</v>
      </c>
      <c r="F306" s="76">
        <f t="shared" si="60"/>
        <v>0</v>
      </c>
      <c r="G306" s="75">
        <v>0</v>
      </c>
      <c r="H306" s="76">
        <f t="shared" si="51"/>
        <v>0</v>
      </c>
      <c r="I306" s="141">
        <v>0</v>
      </c>
      <c r="J306" s="142">
        <v>3.3507391542883926</v>
      </c>
      <c r="K306" s="76">
        <f t="shared" si="52"/>
        <v>201.04434925730357</v>
      </c>
      <c r="L306" s="79">
        <f t="shared" si="53"/>
        <v>0.12565271828581473</v>
      </c>
      <c r="M306" s="79">
        <v>0.28000000000000003</v>
      </c>
      <c r="N306" s="79">
        <v>0.56000000000000005</v>
      </c>
      <c r="O306" s="80" t="str">
        <f t="shared" si="54"/>
        <v>OK</v>
      </c>
      <c r="P306" s="81">
        <f t="shared" si="55"/>
        <v>52.230000000000004</v>
      </c>
      <c r="Q306" s="82">
        <f t="shared" si="56"/>
        <v>56.058319258458006</v>
      </c>
      <c r="R306" s="82">
        <f t="shared" si="57"/>
        <v>0.93170827614706997</v>
      </c>
      <c r="S306" s="82">
        <f t="shared" si="58"/>
        <v>4.6452539754232545</v>
      </c>
      <c r="T306" s="83" t="str">
        <f t="shared" si="59"/>
        <v>Not OK</v>
      </c>
    </row>
    <row r="307" spans="1:20" x14ac:dyDescent="0.2">
      <c r="A307" s="73">
        <v>43301</v>
      </c>
      <c r="B307" s="129">
        <v>87.23</v>
      </c>
      <c r="C307" s="75">
        <v>74</v>
      </c>
      <c r="D307" s="76">
        <f t="shared" si="61"/>
        <v>2.1122479789986719</v>
      </c>
      <c r="E307" s="75">
        <v>0</v>
      </c>
      <c r="F307" s="76">
        <f t="shared" si="60"/>
        <v>0</v>
      </c>
      <c r="G307" s="75">
        <v>0</v>
      </c>
      <c r="H307" s="76">
        <f t="shared" si="51"/>
        <v>0</v>
      </c>
      <c r="I307" s="143">
        <v>0</v>
      </c>
      <c r="J307" s="142">
        <v>3.3507391542883926</v>
      </c>
      <c r="K307" s="76">
        <f t="shared" si="52"/>
        <v>201.04434925730357</v>
      </c>
      <c r="L307" s="79">
        <f t="shared" si="53"/>
        <v>0.12565271828581473</v>
      </c>
      <c r="M307" s="79">
        <v>0.28000000000000003</v>
      </c>
      <c r="N307" s="79">
        <v>0.56000000000000005</v>
      </c>
      <c r="O307" s="80" t="str">
        <f t="shared" si="54"/>
        <v>OK</v>
      </c>
      <c r="P307" s="81">
        <f t="shared" si="55"/>
        <v>52.230000000000004</v>
      </c>
      <c r="Q307" s="82">
        <f t="shared" si="56"/>
        <v>56.058319258458006</v>
      </c>
      <c r="R307" s="82">
        <f t="shared" si="57"/>
        <v>0.93170827614706997</v>
      </c>
      <c r="S307" s="82">
        <f t="shared" si="58"/>
        <v>4.6452539754232545</v>
      </c>
      <c r="T307" s="83" t="str">
        <f t="shared" si="59"/>
        <v>Not OK</v>
      </c>
    </row>
    <row r="308" spans="1:20" x14ac:dyDescent="0.2">
      <c r="A308" s="73">
        <v>43302</v>
      </c>
      <c r="B308" s="136">
        <v>87.23</v>
      </c>
      <c r="C308" s="75">
        <v>74</v>
      </c>
      <c r="D308" s="76">
        <f t="shared" si="61"/>
        <v>2.1122479789986719</v>
      </c>
      <c r="E308" s="75">
        <v>0</v>
      </c>
      <c r="F308" s="76">
        <f t="shared" si="60"/>
        <v>0</v>
      </c>
      <c r="G308" s="75">
        <v>0</v>
      </c>
      <c r="H308" s="76">
        <f t="shared" si="51"/>
        <v>0</v>
      </c>
      <c r="I308" s="143">
        <v>0</v>
      </c>
      <c r="J308" s="142">
        <v>3.3507391542883926</v>
      </c>
      <c r="K308" s="76">
        <f t="shared" si="52"/>
        <v>201.04434925730357</v>
      </c>
      <c r="L308" s="79">
        <f t="shared" si="53"/>
        <v>0.12565271828581473</v>
      </c>
      <c r="M308" s="79">
        <v>0.28000000000000003</v>
      </c>
      <c r="N308" s="79">
        <v>0.56000000000000005</v>
      </c>
      <c r="O308" s="80" t="str">
        <f t="shared" si="54"/>
        <v>OK</v>
      </c>
      <c r="P308" s="81">
        <f t="shared" si="55"/>
        <v>52.230000000000004</v>
      </c>
      <c r="Q308" s="82">
        <f t="shared" si="56"/>
        <v>56.058319258458006</v>
      </c>
      <c r="R308" s="82">
        <f t="shared" si="57"/>
        <v>0.93170827614706997</v>
      </c>
      <c r="S308" s="82">
        <f t="shared" si="58"/>
        <v>4.6452539754232545</v>
      </c>
      <c r="T308" s="83" t="str">
        <f t="shared" si="59"/>
        <v>Not OK</v>
      </c>
    </row>
    <row r="309" spans="1:20" x14ac:dyDescent="0.2">
      <c r="A309" s="73">
        <v>43303</v>
      </c>
      <c r="B309" s="136">
        <v>87.23</v>
      </c>
      <c r="C309" s="75">
        <v>74</v>
      </c>
      <c r="D309" s="76">
        <f t="shared" si="61"/>
        <v>2.1122479789986719</v>
      </c>
      <c r="E309" s="75">
        <v>0</v>
      </c>
      <c r="F309" s="76">
        <f t="shared" si="60"/>
        <v>0</v>
      </c>
      <c r="G309" s="75">
        <v>0</v>
      </c>
      <c r="H309" s="76">
        <f t="shared" si="51"/>
        <v>0</v>
      </c>
      <c r="I309" s="143">
        <v>0</v>
      </c>
      <c r="J309" s="142">
        <v>3.3507391542883926</v>
      </c>
      <c r="K309" s="76">
        <f t="shared" si="52"/>
        <v>201.04434925730357</v>
      </c>
      <c r="L309" s="79">
        <f t="shared" si="53"/>
        <v>0.12565271828581473</v>
      </c>
      <c r="M309" s="79">
        <v>0.28000000000000003</v>
      </c>
      <c r="N309" s="79">
        <v>0.56000000000000005</v>
      </c>
      <c r="O309" s="80" t="str">
        <f t="shared" si="54"/>
        <v>OK</v>
      </c>
      <c r="P309" s="81">
        <f t="shared" si="55"/>
        <v>52.230000000000004</v>
      </c>
      <c r="Q309" s="82">
        <f t="shared" si="56"/>
        <v>56.058319258458006</v>
      </c>
      <c r="R309" s="82">
        <f t="shared" si="57"/>
        <v>0.93170827614706997</v>
      </c>
      <c r="S309" s="82">
        <f t="shared" si="58"/>
        <v>4.6452539754232545</v>
      </c>
      <c r="T309" s="83" t="str">
        <f t="shared" si="59"/>
        <v>Not OK</v>
      </c>
    </row>
    <row r="310" spans="1:20" x14ac:dyDescent="0.2">
      <c r="A310" s="73">
        <v>43296</v>
      </c>
      <c r="B310" s="140">
        <v>87.22</v>
      </c>
      <c r="C310" s="75">
        <v>74</v>
      </c>
      <c r="D310" s="76">
        <f t="shared" si="61"/>
        <v>2.1122479789986719</v>
      </c>
      <c r="E310" s="75">
        <v>0</v>
      </c>
      <c r="F310" s="76">
        <f t="shared" si="60"/>
        <v>0</v>
      </c>
      <c r="G310" s="75">
        <v>0</v>
      </c>
      <c r="H310" s="76">
        <f t="shared" si="51"/>
        <v>0</v>
      </c>
      <c r="I310" s="143">
        <v>0</v>
      </c>
      <c r="J310" s="142">
        <v>3.3507391542883926</v>
      </c>
      <c r="K310" s="76">
        <f t="shared" si="52"/>
        <v>201.04434925730357</v>
      </c>
      <c r="L310" s="79">
        <f t="shared" si="53"/>
        <v>0.12565271828581473</v>
      </c>
      <c r="M310" s="79">
        <v>0.28000000000000003</v>
      </c>
      <c r="N310" s="79">
        <v>0.56000000000000005</v>
      </c>
      <c r="O310" s="80" t="str">
        <f t="shared" si="54"/>
        <v>OK</v>
      </c>
      <c r="P310" s="81">
        <f t="shared" si="55"/>
        <v>52.22</v>
      </c>
      <c r="Q310" s="82">
        <f t="shared" si="56"/>
        <v>56.05148232068786</v>
      </c>
      <c r="R310" s="82">
        <f t="shared" si="57"/>
        <v>0.93164351481791741</v>
      </c>
      <c r="S310" s="82">
        <f t="shared" si="58"/>
        <v>4.6455768809304727</v>
      </c>
      <c r="T310" s="83" t="str">
        <f t="shared" si="59"/>
        <v>Not OK</v>
      </c>
    </row>
    <row r="311" spans="1:20" x14ac:dyDescent="0.2">
      <c r="A311" s="73">
        <v>43297</v>
      </c>
      <c r="B311" s="84">
        <v>87.22</v>
      </c>
      <c r="C311" s="75">
        <v>74</v>
      </c>
      <c r="D311" s="76">
        <f t="shared" si="61"/>
        <v>2.1122479789986719</v>
      </c>
      <c r="E311" s="75">
        <v>0</v>
      </c>
      <c r="F311" s="76">
        <f t="shared" si="60"/>
        <v>0</v>
      </c>
      <c r="G311" s="75">
        <v>0</v>
      </c>
      <c r="H311" s="76">
        <f t="shared" si="51"/>
        <v>0</v>
      </c>
      <c r="I311" s="143">
        <v>0</v>
      </c>
      <c r="J311" s="142">
        <v>3.3507391542883926</v>
      </c>
      <c r="K311" s="76">
        <f t="shared" si="52"/>
        <v>201.04434925730357</v>
      </c>
      <c r="L311" s="79">
        <f t="shared" si="53"/>
        <v>0.12565271828581473</v>
      </c>
      <c r="M311" s="79">
        <v>0.28000000000000003</v>
      </c>
      <c r="N311" s="79">
        <v>0.56000000000000005</v>
      </c>
      <c r="O311" s="80" t="str">
        <f t="shared" si="54"/>
        <v>OK</v>
      </c>
      <c r="P311" s="81">
        <f t="shared" si="55"/>
        <v>52.22</v>
      </c>
      <c r="Q311" s="82">
        <f t="shared" si="56"/>
        <v>56.05148232068786</v>
      </c>
      <c r="R311" s="82">
        <f t="shared" si="57"/>
        <v>0.93164351481791741</v>
      </c>
      <c r="S311" s="82">
        <f t="shared" si="58"/>
        <v>4.6455768809304727</v>
      </c>
      <c r="T311" s="83" t="str">
        <f t="shared" si="59"/>
        <v>Not OK</v>
      </c>
    </row>
    <row r="312" spans="1:20" x14ac:dyDescent="0.2">
      <c r="A312" s="73">
        <v>43298</v>
      </c>
      <c r="B312" s="129">
        <v>87.22</v>
      </c>
      <c r="C312" s="75">
        <v>74</v>
      </c>
      <c r="D312" s="76">
        <f t="shared" si="61"/>
        <v>2.1122479789986719</v>
      </c>
      <c r="E312" s="75">
        <v>0</v>
      </c>
      <c r="F312" s="76">
        <f t="shared" si="60"/>
        <v>0</v>
      </c>
      <c r="G312" s="75">
        <v>0</v>
      </c>
      <c r="H312" s="76">
        <f t="shared" si="51"/>
        <v>0</v>
      </c>
      <c r="I312" s="143">
        <v>0</v>
      </c>
      <c r="J312" s="142">
        <v>3.3507391542883926</v>
      </c>
      <c r="K312" s="76">
        <f t="shared" si="52"/>
        <v>201.04434925730357</v>
      </c>
      <c r="L312" s="79">
        <f t="shared" si="53"/>
        <v>0.12565271828581473</v>
      </c>
      <c r="M312" s="79">
        <v>0.28000000000000003</v>
      </c>
      <c r="N312" s="79">
        <v>0.56000000000000005</v>
      </c>
      <c r="O312" s="80" t="str">
        <f t="shared" si="54"/>
        <v>OK</v>
      </c>
      <c r="P312" s="81">
        <f t="shared" si="55"/>
        <v>52.22</v>
      </c>
      <c r="Q312" s="82">
        <f t="shared" si="56"/>
        <v>56.05148232068786</v>
      </c>
      <c r="R312" s="82">
        <f t="shared" si="57"/>
        <v>0.93164351481791741</v>
      </c>
      <c r="S312" s="82">
        <f t="shared" si="58"/>
        <v>4.6455768809304727</v>
      </c>
      <c r="T312" s="83" t="str">
        <f t="shared" si="59"/>
        <v>Not OK</v>
      </c>
    </row>
    <row r="313" spans="1:20" x14ac:dyDescent="0.2">
      <c r="A313" s="73">
        <v>43295</v>
      </c>
      <c r="B313" s="129">
        <v>87.21</v>
      </c>
      <c r="C313" s="75">
        <v>74</v>
      </c>
      <c r="D313" s="76">
        <f t="shared" si="61"/>
        <v>2.1122479789986719</v>
      </c>
      <c r="E313" s="75">
        <v>0</v>
      </c>
      <c r="F313" s="76">
        <f t="shared" si="60"/>
        <v>0</v>
      </c>
      <c r="G313" s="75">
        <v>0</v>
      </c>
      <c r="H313" s="76">
        <f t="shared" si="51"/>
        <v>0</v>
      </c>
      <c r="I313" s="143">
        <v>0</v>
      </c>
      <c r="J313" s="142">
        <v>3.3507391542883926</v>
      </c>
      <c r="K313" s="76">
        <f t="shared" si="52"/>
        <v>201.04434925730357</v>
      </c>
      <c r="L313" s="79">
        <f t="shared" si="53"/>
        <v>0.12565271828581473</v>
      </c>
      <c r="M313" s="79">
        <v>0.28000000000000003</v>
      </c>
      <c r="N313" s="79">
        <v>0.56000000000000005</v>
      </c>
      <c r="O313" s="80" t="str">
        <f t="shared" si="54"/>
        <v>OK</v>
      </c>
      <c r="P313" s="81">
        <f t="shared" si="55"/>
        <v>52.209999999999994</v>
      </c>
      <c r="Q313" s="82">
        <f t="shared" si="56"/>
        <v>56.04464716454298</v>
      </c>
      <c r="R313" s="82">
        <f t="shared" si="57"/>
        <v>0.93157870807385512</v>
      </c>
      <c r="S313" s="82">
        <f t="shared" si="58"/>
        <v>4.645900057822919</v>
      </c>
      <c r="T313" s="83" t="str">
        <f t="shared" si="59"/>
        <v>Not OK</v>
      </c>
    </row>
    <row r="314" spans="1:20" x14ac:dyDescent="0.2">
      <c r="A314" s="73">
        <v>43286</v>
      </c>
      <c r="B314" s="74">
        <v>87.2</v>
      </c>
      <c r="C314" s="75">
        <v>74</v>
      </c>
      <c r="D314" s="76">
        <f t="shared" si="61"/>
        <v>2.1122479789986719</v>
      </c>
      <c r="E314" s="75">
        <v>0</v>
      </c>
      <c r="F314" s="76">
        <f t="shared" si="60"/>
        <v>0</v>
      </c>
      <c r="G314" s="75">
        <v>0</v>
      </c>
      <c r="H314" s="76">
        <f t="shared" si="51"/>
        <v>0</v>
      </c>
      <c r="I314" s="143">
        <v>0</v>
      </c>
      <c r="J314" s="142">
        <v>3.3480268106057971</v>
      </c>
      <c r="K314" s="76">
        <f t="shared" si="52"/>
        <v>200.88160863634783</v>
      </c>
      <c r="L314" s="79">
        <f t="shared" si="53"/>
        <v>0.12555100539771741</v>
      </c>
      <c r="M314" s="79">
        <v>0.28000000000000003</v>
      </c>
      <c r="N314" s="79">
        <v>0.56000000000000005</v>
      </c>
      <c r="O314" s="80" t="str">
        <f t="shared" si="54"/>
        <v>OK</v>
      </c>
      <c r="P314" s="81">
        <f t="shared" si="55"/>
        <v>52.2</v>
      </c>
      <c r="Q314" s="82">
        <f t="shared" si="56"/>
        <v>56.037813790675308</v>
      </c>
      <c r="R314" s="82">
        <f t="shared" si="57"/>
        <v>0.9315138558936088</v>
      </c>
      <c r="S314" s="82">
        <f t="shared" si="58"/>
        <v>4.642462498844802</v>
      </c>
      <c r="T314" s="83" t="str">
        <f t="shared" si="59"/>
        <v>Not OK</v>
      </c>
    </row>
    <row r="315" spans="1:20" x14ac:dyDescent="0.2">
      <c r="A315" s="73">
        <v>43287</v>
      </c>
      <c r="B315" s="74">
        <v>87.2</v>
      </c>
      <c r="C315" s="75">
        <v>74</v>
      </c>
      <c r="D315" s="76">
        <f t="shared" si="61"/>
        <v>2.1122479789986719</v>
      </c>
      <c r="E315" s="75">
        <v>0</v>
      </c>
      <c r="F315" s="76">
        <f t="shared" si="60"/>
        <v>0</v>
      </c>
      <c r="G315" s="75">
        <v>0</v>
      </c>
      <c r="H315" s="76">
        <f t="shared" si="51"/>
        <v>0</v>
      </c>
      <c r="I315" s="143">
        <v>0</v>
      </c>
      <c r="J315" s="142">
        <v>3.35</v>
      </c>
      <c r="K315" s="76">
        <f t="shared" si="52"/>
        <v>201</v>
      </c>
      <c r="L315" s="79">
        <f t="shared" si="53"/>
        <v>0.12562499999999999</v>
      </c>
      <c r="M315" s="79">
        <v>0.28000000000000003</v>
      </c>
      <c r="N315" s="79">
        <v>0.56000000000000005</v>
      </c>
      <c r="O315" s="80" t="str">
        <f t="shared" si="54"/>
        <v>OK</v>
      </c>
      <c r="P315" s="81">
        <f t="shared" si="55"/>
        <v>52.2</v>
      </c>
      <c r="Q315" s="82">
        <f t="shared" si="56"/>
        <v>56.037813790675308</v>
      </c>
      <c r="R315" s="82">
        <f t="shared" si="57"/>
        <v>0.9315138558936088</v>
      </c>
      <c r="S315" s="82">
        <f t="shared" si="58"/>
        <v>4.6451985754307747</v>
      </c>
      <c r="T315" s="83" t="str">
        <f t="shared" si="59"/>
        <v>Not OK</v>
      </c>
    </row>
    <row r="316" spans="1:20" x14ac:dyDescent="0.2">
      <c r="A316" s="73">
        <v>43288</v>
      </c>
      <c r="B316" s="74">
        <v>87.2</v>
      </c>
      <c r="C316" s="75">
        <v>74</v>
      </c>
      <c r="D316" s="76">
        <f t="shared" si="61"/>
        <v>2.1122479789986719</v>
      </c>
      <c r="E316" s="75">
        <v>0</v>
      </c>
      <c r="F316" s="76">
        <f t="shared" si="60"/>
        <v>0</v>
      </c>
      <c r="G316" s="75">
        <v>0</v>
      </c>
      <c r="H316" s="76">
        <f t="shared" si="51"/>
        <v>0</v>
      </c>
      <c r="I316" s="143">
        <v>0</v>
      </c>
      <c r="J316" s="142">
        <v>3.35</v>
      </c>
      <c r="K316" s="76">
        <f t="shared" si="52"/>
        <v>201</v>
      </c>
      <c r="L316" s="79">
        <f t="shared" si="53"/>
        <v>0.12562499999999999</v>
      </c>
      <c r="M316" s="79">
        <v>0.28000000000000003</v>
      </c>
      <c r="N316" s="79">
        <v>0.56000000000000005</v>
      </c>
      <c r="O316" s="80" t="str">
        <f t="shared" si="54"/>
        <v>OK</v>
      </c>
      <c r="P316" s="81">
        <f t="shared" si="55"/>
        <v>52.2</v>
      </c>
      <c r="Q316" s="82">
        <f t="shared" si="56"/>
        <v>56.037813790675308</v>
      </c>
      <c r="R316" s="82">
        <f t="shared" si="57"/>
        <v>0.9315138558936088</v>
      </c>
      <c r="S316" s="82">
        <f t="shared" si="58"/>
        <v>4.6451985754307747</v>
      </c>
      <c r="T316" s="83" t="str">
        <f t="shared" si="59"/>
        <v>Not OK</v>
      </c>
    </row>
    <row r="317" spans="1:20" x14ac:dyDescent="0.2">
      <c r="A317" s="73">
        <v>43289</v>
      </c>
      <c r="B317" s="74">
        <v>87.2</v>
      </c>
      <c r="C317" s="75">
        <v>74</v>
      </c>
      <c r="D317" s="76">
        <f t="shared" si="61"/>
        <v>2.1122479789986719</v>
      </c>
      <c r="E317" s="75">
        <v>0</v>
      </c>
      <c r="F317" s="76">
        <f t="shared" si="60"/>
        <v>0</v>
      </c>
      <c r="G317" s="75">
        <v>0</v>
      </c>
      <c r="H317" s="76">
        <f t="shared" si="51"/>
        <v>0</v>
      </c>
      <c r="I317" s="143">
        <v>0</v>
      </c>
      <c r="J317" s="142">
        <v>3.35</v>
      </c>
      <c r="K317" s="76">
        <f t="shared" si="52"/>
        <v>201</v>
      </c>
      <c r="L317" s="79">
        <f t="shared" si="53"/>
        <v>0.12562499999999999</v>
      </c>
      <c r="M317" s="79">
        <v>0.28000000000000003</v>
      </c>
      <c r="N317" s="79">
        <v>0.56000000000000005</v>
      </c>
      <c r="O317" s="80" t="str">
        <f t="shared" si="54"/>
        <v>OK</v>
      </c>
      <c r="P317" s="81">
        <f t="shared" si="55"/>
        <v>52.2</v>
      </c>
      <c r="Q317" s="82">
        <f t="shared" si="56"/>
        <v>56.037813790675308</v>
      </c>
      <c r="R317" s="82">
        <f t="shared" si="57"/>
        <v>0.9315138558936088</v>
      </c>
      <c r="S317" s="82">
        <f t="shared" si="58"/>
        <v>4.6451985754307747</v>
      </c>
      <c r="T317" s="83" t="str">
        <f t="shared" si="59"/>
        <v>Not OK</v>
      </c>
    </row>
    <row r="318" spans="1:20" x14ac:dyDescent="0.2">
      <c r="A318" s="73">
        <v>43290</v>
      </c>
      <c r="B318" s="129">
        <v>87.2</v>
      </c>
      <c r="C318" s="75">
        <v>74</v>
      </c>
      <c r="D318" s="76">
        <f t="shared" si="61"/>
        <v>2.1122479789986719</v>
      </c>
      <c r="E318" s="75">
        <v>0</v>
      </c>
      <c r="F318" s="76">
        <f t="shared" si="60"/>
        <v>0</v>
      </c>
      <c r="G318" s="75">
        <v>0</v>
      </c>
      <c r="H318" s="76">
        <f t="shared" si="51"/>
        <v>0</v>
      </c>
      <c r="I318" s="143">
        <v>0</v>
      </c>
      <c r="J318" s="142">
        <v>3.35</v>
      </c>
      <c r="K318" s="76">
        <f t="shared" si="52"/>
        <v>201</v>
      </c>
      <c r="L318" s="79">
        <f t="shared" si="53"/>
        <v>0.12562499999999999</v>
      </c>
      <c r="M318" s="79">
        <v>0.28000000000000003</v>
      </c>
      <c r="N318" s="79">
        <v>0.56000000000000005</v>
      </c>
      <c r="O318" s="80" t="str">
        <f t="shared" si="54"/>
        <v>OK</v>
      </c>
      <c r="P318" s="81">
        <f t="shared" si="55"/>
        <v>52.2</v>
      </c>
      <c r="Q318" s="82">
        <f t="shared" si="56"/>
        <v>56.037813790675308</v>
      </c>
      <c r="R318" s="82">
        <f t="shared" si="57"/>
        <v>0.9315138558936088</v>
      </c>
      <c r="S318" s="82">
        <f t="shared" si="58"/>
        <v>4.6451985754307747</v>
      </c>
      <c r="T318" s="83" t="str">
        <f t="shared" si="59"/>
        <v>Not OK</v>
      </c>
    </row>
    <row r="319" spans="1:20" x14ac:dyDescent="0.2">
      <c r="A319" s="73">
        <v>43291</v>
      </c>
      <c r="B319" s="129">
        <v>87.2</v>
      </c>
      <c r="C319" s="75">
        <v>74</v>
      </c>
      <c r="D319" s="76">
        <f t="shared" si="61"/>
        <v>2.1122479789986719</v>
      </c>
      <c r="E319" s="75">
        <v>0</v>
      </c>
      <c r="F319" s="76">
        <f t="shared" si="60"/>
        <v>0</v>
      </c>
      <c r="G319" s="75">
        <v>0</v>
      </c>
      <c r="H319" s="76">
        <f t="shared" si="51"/>
        <v>0</v>
      </c>
      <c r="I319" s="143">
        <v>0</v>
      </c>
      <c r="J319" s="142">
        <v>3.3507391542883926</v>
      </c>
      <c r="K319" s="76">
        <f t="shared" si="52"/>
        <v>201.04434925730357</v>
      </c>
      <c r="L319" s="79">
        <f t="shared" si="53"/>
        <v>0.12565271828581473</v>
      </c>
      <c r="M319" s="79">
        <v>0.28000000000000003</v>
      </c>
      <c r="N319" s="79">
        <v>0.56000000000000005</v>
      </c>
      <c r="O319" s="80" t="str">
        <f t="shared" si="54"/>
        <v>OK</v>
      </c>
      <c r="P319" s="81">
        <f t="shared" si="55"/>
        <v>52.2</v>
      </c>
      <c r="Q319" s="82">
        <f t="shared" si="56"/>
        <v>56.037813790675308</v>
      </c>
      <c r="R319" s="82">
        <f t="shared" si="57"/>
        <v>0.9315138558936088</v>
      </c>
      <c r="S319" s="82">
        <f t="shared" si="58"/>
        <v>4.6462235063106148</v>
      </c>
      <c r="T319" s="83" t="str">
        <f t="shared" si="59"/>
        <v>Not OK</v>
      </c>
    </row>
    <row r="320" spans="1:20" x14ac:dyDescent="0.2">
      <c r="A320" s="73">
        <v>43292</v>
      </c>
      <c r="B320" s="129">
        <v>87.2</v>
      </c>
      <c r="C320" s="75">
        <v>74</v>
      </c>
      <c r="D320" s="76">
        <f t="shared" si="61"/>
        <v>2.1122479789986719</v>
      </c>
      <c r="E320" s="75">
        <v>0</v>
      </c>
      <c r="F320" s="76">
        <f t="shared" si="60"/>
        <v>0</v>
      </c>
      <c r="G320" s="75">
        <v>0</v>
      </c>
      <c r="H320" s="76">
        <f t="shared" si="51"/>
        <v>0</v>
      </c>
      <c r="I320" s="143">
        <v>0</v>
      </c>
      <c r="J320" s="142">
        <v>3.3507391542883926</v>
      </c>
      <c r="K320" s="76">
        <f t="shared" si="52"/>
        <v>201.04434925730357</v>
      </c>
      <c r="L320" s="79">
        <f t="shared" si="53"/>
        <v>0.12565271828581473</v>
      </c>
      <c r="M320" s="79">
        <v>0.28000000000000003</v>
      </c>
      <c r="N320" s="79">
        <v>0.56000000000000005</v>
      </c>
      <c r="O320" s="80" t="str">
        <f t="shared" si="54"/>
        <v>OK</v>
      </c>
      <c r="P320" s="81">
        <f t="shared" si="55"/>
        <v>52.2</v>
      </c>
      <c r="Q320" s="82">
        <f t="shared" si="56"/>
        <v>56.037813790675308</v>
      </c>
      <c r="R320" s="82">
        <f t="shared" si="57"/>
        <v>0.9315138558936088</v>
      </c>
      <c r="S320" s="82">
        <f t="shared" si="58"/>
        <v>4.6462235063106148</v>
      </c>
      <c r="T320" s="83" t="str">
        <f t="shared" si="59"/>
        <v>Not OK</v>
      </c>
    </row>
    <row r="321" spans="1:20" x14ac:dyDescent="0.2">
      <c r="A321" s="73">
        <v>43293</v>
      </c>
      <c r="B321" s="129">
        <v>87.2</v>
      </c>
      <c r="C321" s="75">
        <v>74</v>
      </c>
      <c r="D321" s="76">
        <f t="shared" si="61"/>
        <v>2.1122479789986719</v>
      </c>
      <c r="E321" s="75">
        <v>0</v>
      </c>
      <c r="F321" s="76">
        <f t="shared" si="60"/>
        <v>0</v>
      </c>
      <c r="G321" s="75">
        <v>0</v>
      </c>
      <c r="H321" s="76">
        <f t="shared" si="51"/>
        <v>0</v>
      </c>
      <c r="I321" s="143">
        <v>0</v>
      </c>
      <c r="J321" s="142">
        <v>3.3507391542883926</v>
      </c>
      <c r="K321" s="76">
        <f t="shared" si="52"/>
        <v>201.04434925730357</v>
      </c>
      <c r="L321" s="79">
        <f t="shared" si="53"/>
        <v>0.12565271828581473</v>
      </c>
      <c r="M321" s="79">
        <v>0.28000000000000003</v>
      </c>
      <c r="N321" s="79">
        <v>0.56000000000000005</v>
      </c>
      <c r="O321" s="80" t="str">
        <f t="shared" si="54"/>
        <v>OK</v>
      </c>
      <c r="P321" s="81">
        <f t="shared" si="55"/>
        <v>52.2</v>
      </c>
      <c r="Q321" s="82">
        <f t="shared" si="56"/>
        <v>56.037813790675308</v>
      </c>
      <c r="R321" s="82">
        <f t="shared" si="57"/>
        <v>0.9315138558936088</v>
      </c>
      <c r="S321" s="82">
        <f t="shared" si="58"/>
        <v>4.6462235063106148</v>
      </c>
      <c r="T321" s="83" t="str">
        <f t="shared" si="59"/>
        <v>Not OK</v>
      </c>
    </row>
    <row r="322" spans="1:20" x14ac:dyDescent="0.2">
      <c r="A322" s="73">
        <v>43294</v>
      </c>
      <c r="B322" s="129">
        <v>87.2</v>
      </c>
      <c r="C322" s="75">
        <v>74</v>
      </c>
      <c r="D322" s="76">
        <f t="shared" si="61"/>
        <v>2.1122479789986719</v>
      </c>
      <c r="E322" s="75">
        <v>0</v>
      </c>
      <c r="F322" s="76">
        <f t="shared" si="60"/>
        <v>0</v>
      </c>
      <c r="G322" s="75">
        <v>0</v>
      </c>
      <c r="H322" s="76">
        <f t="shared" si="51"/>
        <v>0</v>
      </c>
      <c r="I322" s="143">
        <v>0</v>
      </c>
      <c r="J322" s="142">
        <v>3.3507391542883926</v>
      </c>
      <c r="K322" s="76">
        <f t="shared" si="52"/>
        <v>201.04434925730357</v>
      </c>
      <c r="L322" s="79">
        <f t="shared" si="53"/>
        <v>0.12565271828581473</v>
      </c>
      <c r="M322" s="79">
        <v>0.28000000000000003</v>
      </c>
      <c r="N322" s="79">
        <v>0.56000000000000005</v>
      </c>
      <c r="O322" s="80" t="str">
        <f t="shared" si="54"/>
        <v>OK</v>
      </c>
      <c r="P322" s="81">
        <f t="shared" si="55"/>
        <v>52.2</v>
      </c>
      <c r="Q322" s="82">
        <f t="shared" si="56"/>
        <v>56.037813790675308</v>
      </c>
      <c r="R322" s="82">
        <f t="shared" si="57"/>
        <v>0.9315138558936088</v>
      </c>
      <c r="S322" s="82">
        <f t="shared" si="58"/>
        <v>4.6462235063106148</v>
      </c>
      <c r="T322" s="83" t="str">
        <f t="shared" si="59"/>
        <v>Not OK</v>
      </c>
    </row>
    <row r="323" spans="1:20" x14ac:dyDescent="0.2">
      <c r="A323" s="73">
        <v>43284</v>
      </c>
      <c r="B323" s="74">
        <v>87.19</v>
      </c>
      <c r="C323" s="75">
        <v>74</v>
      </c>
      <c r="D323" s="76">
        <f t="shared" si="61"/>
        <v>2.1122479789986719</v>
      </c>
      <c r="E323" s="75">
        <v>0</v>
      </c>
      <c r="F323" s="76">
        <f t="shared" si="60"/>
        <v>0</v>
      </c>
      <c r="G323" s="75">
        <v>0</v>
      </c>
      <c r="H323" s="76">
        <f t="shared" si="51"/>
        <v>0</v>
      </c>
      <c r="I323" s="143">
        <v>0</v>
      </c>
      <c r="J323" s="142">
        <v>3.2964834714603213</v>
      </c>
      <c r="K323" s="76">
        <f t="shared" si="52"/>
        <v>197.78900828761928</v>
      </c>
      <c r="L323" s="79">
        <f t="shared" si="53"/>
        <v>0.12361813017976205</v>
      </c>
      <c r="M323" s="79">
        <v>0.28000000000000003</v>
      </c>
      <c r="N323" s="79">
        <v>0.56000000000000005</v>
      </c>
      <c r="O323" s="80" t="str">
        <f t="shared" si="54"/>
        <v>OK</v>
      </c>
      <c r="P323" s="81">
        <f t="shared" si="55"/>
        <v>52.19</v>
      </c>
      <c r="Q323" s="82">
        <f t="shared" si="56"/>
        <v>56.030982199736918</v>
      </c>
      <c r="R323" s="82">
        <f t="shared" si="57"/>
        <v>0.93144895825590301</v>
      </c>
      <c r="S323" s="82">
        <f t="shared" si="58"/>
        <v>4.5713096205222383</v>
      </c>
      <c r="T323" s="83" t="str">
        <f t="shared" si="59"/>
        <v>Not OK</v>
      </c>
    </row>
    <row r="324" spans="1:20" x14ac:dyDescent="0.2">
      <c r="A324" s="73">
        <v>43285</v>
      </c>
      <c r="B324" s="129">
        <v>87.19</v>
      </c>
      <c r="C324" s="75">
        <v>74</v>
      </c>
      <c r="D324" s="76">
        <f t="shared" si="61"/>
        <v>2.1122479789986719</v>
      </c>
      <c r="E324" s="75">
        <v>0</v>
      </c>
      <c r="F324" s="76">
        <f t="shared" si="60"/>
        <v>0</v>
      </c>
      <c r="G324" s="75">
        <v>0</v>
      </c>
      <c r="H324" s="76">
        <f t="shared" si="51"/>
        <v>0</v>
      </c>
      <c r="I324" s="143">
        <v>0</v>
      </c>
      <c r="J324" s="142">
        <v>3.3480268106057971</v>
      </c>
      <c r="K324" s="76">
        <f t="shared" si="52"/>
        <v>200.88160863634783</v>
      </c>
      <c r="L324" s="79">
        <f t="shared" si="53"/>
        <v>0.12555100539771741</v>
      </c>
      <c r="M324" s="79">
        <v>0.28000000000000003</v>
      </c>
      <c r="N324" s="79">
        <v>0.56000000000000005</v>
      </c>
      <c r="O324" s="80" t="str">
        <f t="shared" si="54"/>
        <v>OK</v>
      </c>
      <c r="P324" s="81">
        <f t="shared" si="55"/>
        <v>52.19</v>
      </c>
      <c r="Q324" s="82">
        <f t="shared" si="56"/>
        <v>56.030982199736918</v>
      </c>
      <c r="R324" s="82">
        <f t="shared" si="57"/>
        <v>0.93144895825590301</v>
      </c>
      <c r="S324" s="82">
        <f t="shared" si="58"/>
        <v>4.6427859570940626</v>
      </c>
      <c r="T324" s="83" t="str">
        <f t="shared" si="59"/>
        <v>Not OK</v>
      </c>
    </row>
    <row r="325" spans="1:20" x14ac:dyDescent="0.2">
      <c r="A325" s="73">
        <v>43280</v>
      </c>
      <c r="B325" s="136">
        <v>87.18</v>
      </c>
      <c r="C325" s="75">
        <v>74</v>
      </c>
      <c r="D325" s="76">
        <f t="shared" si="61"/>
        <v>2.1122479789986719</v>
      </c>
      <c r="E325" s="75">
        <v>0</v>
      </c>
      <c r="F325" s="76">
        <f t="shared" si="60"/>
        <v>0</v>
      </c>
      <c r="G325" s="75">
        <v>0</v>
      </c>
      <c r="H325" s="76">
        <f t="shared" si="51"/>
        <v>0</v>
      </c>
      <c r="I325" s="143">
        <v>0</v>
      </c>
      <c r="J325" s="142">
        <v>3.2847316658238497</v>
      </c>
      <c r="K325" s="76">
        <f t="shared" si="52"/>
        <v>197.08389994943099</v>
      </c>
      <c r="L325" s="79">
        <f t="shared" si="53"/>
        <v>0.12317743746839437</v>
      </c>
      <c r="M325" s="79">
        <v>0.28000000000000003</v>
      </c>
      <c r="N325" s="79">
        <v>0.56000000000000005</v>
      </c>
      <c r="O325" s="80" t="str">
        <f t="shared" si="54"/>
        <v>OK</v>
      </c>
      <c r="P325" s="81">
        <f t="shared" si="55"/>
        <v>52.180000000000007</v>
      </c>
      <c r="Q325" s="82">
        <f t="shared" si="56"/>
        <v>56.02415239238006</v>
      </c>
      <c r="R325" s="82">
        <f t="shared" si="57"/>
        <v>0.93138401513946145</v>
      </c>
      <c r="S325" s="82">
        <f t="shared" si="58"/>
        <v>4.5553307306040232</v>
      </c>
      <c r="T325" s="83" t="str">
        <f t="shared" si="59"/>
        <v>Not OK</v>
      </c>
    </row>
    <row r="326" spans="1:20" x14ac:dyDescent="0.2">
      <c r="A326" s="73">
        <v>43281</v>
      </c>
      <c r="B326" s="129">
        <v>87.18</v>
      </c>
      <c r="C326" s="75">
        <v>74</v>
      </c>
      <c r="D326" s="76">
        <f t="shared" si="61"/>
        <v>2.1122479789986719</v>
      </c>
      <c r="E326" s="75">
        <v>0</v>
      </c>
      <c r="F326" s="76">
        <f t="shared" si="60"/>
        <v>0</v>
      </c>
      <c r="G326" s="75">
        <v>0</v>
      </c>
      <c r="H326" s="76">
        <f t="shared" si="51"/>
        <v>0</v>
      </c>
      <c r="I326" s="143">
        <v>0</v>
      </c>
      <c r="J326" s="142">
        <v>3.2847316658238497</v>
      </c>
      <c r="K326" s="76">
        <f t="shared" si="52"/>
        <v>197.08389994943099</v>
      </c>
      <c r="L326" s="79">
        <f t="shared" si="53"/>
        <v>0.12317743746839437</v>
      </c>
      <c r="M326" s="79">
        <v>0.28000000000000003</v>
      </c>
      <c r="N326" s="79">
        <v>0.56000000000000005</v>
      </c>
      <c r="O326" s="80" t="str">
        <f t="shared" si="54"/>
        <v>OK</v>
      </c>
      <c r="P326" s="81">
        <f t="shared" si="55"/>
        <v>52.180000000000007</v>
      </c>
      <c r="Q326" s="82">
        <f t="shared" si="56"/>
        <v>56.02415239238006</v>
      </c>
      <c r="R326" s="82">
        <f t="shared" si="57"/>
        <v>0.93138401513946145</v>
      </c>
      <c r="S326" s="82">
        <f t="shared" si="58"/>
        <v>4.5553307306040232</v>
      </c>
      <c r="T326" s="83" t="str">
        <f t="shared" si="59"/>
        <v>Not OK</v>
      </c>
    </row>
    <row r="327" spans="1:20" x14ac:dyDescent="0.2">
      <c r="A327" s="73">
        <v>43282</v>
      </c>
      <c r="B327" s="129">
        <v>87.18</v>
      </c>
      <c r="C327" s="75">
        <v>74</v>
      </c>
      <c r="D327" s="76">
        <f t="shared" si="61"/>
        <v>2.1122479789986719</v>
      </c>
      <c r="E327" s="75">
        <v>0</v>
      </c>
      <c r="F327" s="76">
        <f t="shared" si="60"/>
        <v>0</v>
      </c>
      <c r="G327" s="75">
        <v>0</v>
      </c>
      <c r="H327" s="76">
        <f t="shared" si="51"/>
        <v>0</v>
      </c>
      <c r="I327" s="143">
        <v>0</v>
      </c>
      <c r="J327" s="142">
        <v>3.2847316658238497</v>
      </c>
      <c r="K327" s="76">
        <f t="shared" si="52"/>
        <v>197.08389994943099</v>
      </c>
      <c r="L327" s="79">
        <f t="shared" si="53"/>
        <v>0.12317743746839437</v>
      </c>
      <c r="M327" s="79">
        <v>0.28000000000000003</v>
      </c>
      <c r="N327" s="79">
        <v>0.56000000000000005</v>
      </c>
      <c r="O327" s="80" t="str">
        <f t="shared" si="54"/>
        <v>OK</v>
      </c>
      <c r="P327" s="81">
        <f t="shared" si="55"/>
        <v>52.180000000000007</v>
      </c>
      <c r="Q327" s="82">
        <f t="shared" si="56"/>
        <v>56.02415239238006</v>
      </c>
      <c r="R327" s="82">
        <f t="shared" si="57"/>
        <v>0.93138401513946145</v>
      </c>
      <c r="S327" s="82">
        <f t="shared" si="58"/>
        <v>4.5553307306040232</v>
      </c>
      <c r="T327" s="83" t="str">
        <f t="shared" si="59"/>
        <v>Not OK</v>
      </c>
    </row>
    <row r="328" spans="1:20" x14ac:dyDescent="0.2">
      <c r="A328" s="73">
        <v>43283</v>
      </c>
      <c r="B328" s="129">
        <v>87.18</v>
      </c>
      <c r="C328" s="75">
        <v>74</v>
      </c>
      <c r="D328" s="76">
        <f t="shared" si="61"/>
        <v>2.1122479789986719</v>
      </c>
      <c r="E328" s="75">
        <v>0</v>
      </c>
      <c r="F328" s="76">
        <f t="shared" si="60"/>
        <v>0</v>
      </c>
      <c r="G328" s="75">
        <v>0</v>
      </c>
      <c r="H328" s="76">
        <f t="shared" si="51"/>
        <v>0</v>
      </c>
      <c r="I328" s="143">
        <v>0</v>
      </c>
      <c r="J328" s="142">
        <v>3.2847316658238497</v>
      </c>
      <c r="K328" s="76">
        <f t="shared" si="52"/>
        <v>197.08389994943099</v>
      </c>
      <c r="L328" s="79">
        <f t="shared" si="53"/>
        <v>0.12317743746839437</v>
      </c>
      <c r="M328" s="79">
        <v>0.28000000000000003</v>
      </c>
      <c r="N328" s="79">
        <v>0.56000000000000005</v>
      </c>
      <c r="O328" s="80" t="str">
        <f t="shared" si="54"/>
        <v>OK</v>
      </c>
      <c r="P328" s="81">
        <f t="shared" si="55"/>
        <v>52.180000000000007</v>
      </c>
      <c r="Q328" s="82">
        <f t="shared" si="56"/>
        <v>56.02415239238006</v>
      </c>
      <c r="R328" s="82">
        <f t="shared" si="57"/>
        <v>0.93138401513946145</v>
      </c>
      <c r="S328" s="82">
        <f t="shared" si="58"/>
        <v>4.5553307306040232</v>
      </c>
      <c r="T328" s="83" t="str">
        <f t="shared" si="59"/>
        <v>Not OK</v>
      </c>
    </row>
    <row r="329" spans="1:20" x14ac:dyDescent="0.2">
      <c r="A329" s="73">
        <v>43267</v>
      </c>
      <c r="B329" s="74">
        <v>87.17</v>
      </c>
      <c r="C329" s="75">
        <v>74</v>
      </c>
      <c r="D329" s="76">
        <f t="shared" si="61"/>
        <v>2.1122479789986719</v>
      </c>
      <c r="E329" s="75">
        <v>0</v>
      </c>
      <c r="F329" s="76">
        <f t="shared" si="60"/>
        <v>0</v>
      </c>
      <c r="G329" s="75">
        <v>0</v>
      </c>
      <c r="H329" s="76">
        <f t="shared" si="51"/>
        <v>0</v>
      </c>
      <c r="I329" s="143">
        <v>0</v>
      </c>
      <c r="J329" s="142">
        <v>3.26</v>
      </c>
      <c r="K329" s="76">
        <f t="shared" si="52"/>
        <v>195.6</v>
      </c>
      <c r="L329" s="79">
        <f t="shared" si="53"/>
        <v>0.12225</v>
      </c>
      <c r="M329" s="79">
        <v>0.28000000000000003</v>
      </c>
      <c r="N329" s="79">
        <v>0.56000000000000005</v>
      </c>
      <c r="O329" s="80" t="str">
        <f t="shared" si="54"/>
        <v>OK</v>
      </c>
      <c r="P329" s="81">
        <f t="shared" si="55"/>
        <v>52.17</v>
      </c>
      <c r="Q329" s="82">
        <f t="shared" si="56"/>
        <v>56.017324369257089</v>
      </c>
      <c r="R329" s="82">
        <f t="shared" si="57"/>
        <v>0.93131902652300647</v>
      </c>
      <c r="S329" s="82">
        <f t="shared" si="58"/>
        <v>4.5213478514587546</v>
      </c>
      <c r="T329" s="83" t="str">
        <f t="shared" si="59"/>
        <v>Not OK</v>
      </c>
    </row>
    <row r="330" spans="1:20" x14ac:dyDescent="0.2">
      <c r="A330" s="73">
        <v>43268</v>
      </c>
      <c r="B330" s="74">
        <v>87.17</v>
      </c>
      <c r="C330" s="75">
        <v>74</v>
      </c>
      <c r="D330" s="76">
        <f t="shared" si="61"/>
        <v>2.1122479789986719</v>
      </c>
      <c r="E330" s="75">
        <v>0</v>
      </c>
      <c r="F330" s="76">
        <f t="shared" si="60"/>
        <v>0</v>
      </c>
      <c r="G330" s="75">
        <v>0</v>
      </c>
      <c r="H330" s="76">
        <f t="shared" si="51"/>
        <v>0</v>
      </c>
      <c r="I330" s="143">
        <v>0</v>
      </c>
      <c r="J330" s="142">
        <v>3.26</v>
      </c>
      <c r="K330" s="76">
        <f t="shared" si="52"/>
        <v>195.6</v>
      </c>
      <c r="L330" s="79">
        <f t="shared" si="53"/>
        <v>0.12225</v>
      </c>
      <c r="M330" s="79">
        <v>0.28000000000000003</v>
      </c>
      <c r="N330" s="79">
        <v>0.56000000000000005</v>
      </c>
      <c r="O330" s="80" t="str">
        <f t="shared" si="54"/>
        <v>OK</v>
      </c>
      <c r="P330" s="81">
        <f t="shared" si="55"/>
        <v>52.17</v>
      </c>
      <c r="Q330" s="82">
        <f t="shared" si="56"/>
        <v>56.017324369257089</v>
      </c>
      <c r="R330" s="82">
        <f t="shared" si="57"/>
        <v>0.93131902652300647</v>
      </c>
      <c r="S330" s="82">
        <f t="shared" si="58"/>
        <v>4.5213478514587546</v>
      </c>
      <c r="T330" s="83" t="str">
        <f t="shared" si="59"/>
        <v>Not OK</v>
      </c>
    </row>
    <row r="331" spans="1:20" x14ac:dyDescent="0.2">
      <c r="A331" s="73">
        <v>43269</v>
      </c>
      <c r="B331" s="74">
        <v>87.17</v>
      </c>
      <c r="C331" s="75">
        <v>74</v>
      </c>
      <c r="D331" s="76">
        <f t="shared" si="61"/>
        <v>2.1122479789986719</v>
      </c>
      <c r="E331" s="75">
        <v>0</v>
      </c>
      <c r="F331" s="76">
        <f t="shared" si="60"/>
        <v>0</v>
      </c>
      <c r="G331" s="75">
        <v>0</v>
      </c>
      <c r="H331" s="76">
        <f t="shared" si="51"/>
        <v>0</v>
      </c>
      <c r="I331" s="143">
        <v>0</v>
      </c>
      <c r="J331" s="142">
        <v>3.26</v>
      </c>
      <c r="K331" s="76">
        <f t="shared" si="52"/>
        <v>195.6</v>
      </c>
      <c r="L331" s="79">
        <f t="shared" si="53"/>
        <v>0.12225</v>
      </c>
      <c r="M331" s="79">
        <v>0.28000000000000003</v>
      </c>
      <c r="N331" s="79">
        <v>0.56000000000000005</v>
      </c>
      <c r="O331" s="80" t="str">
        <f t="shared" si="54"/>
        <v>OK</v>
      </c>
      <c r="P331" s="81">
        <f t="shared" si="55"/>
        <v>52.17</v>
      </c>
      <c r="Q331" s="82">
        <f t="shared" si="56"/>
        <v>56.017324369257089</v>
      </c>
      <c r="R331" s="82">
        <f t="shared" si="57"/>
        <v>0.93131902652300647</v>
      </c>
      <c r="S331" s="82">
        <f t="shared" si="58"/>
        <v>4.5213478514587546</v>
      </c>
      <c r="T331" s="83" t="str">
        <f t="shared" si="59"/>
        <v>Not OK</v>
      </c>
    </row>
    <row r="332" spans="1:20" x14ac:dyDescent="0.2">
      <c r="A332" s="73">
        <v>43270</v>
      </c>
      <c r="B332" s="74">
        <v>87.17</v>
      </c>
      <c r="C332" s="75">
        <v>74</v>
      </c>
      <c r="D332" s="76">
        <f t="shared" si="61"/>
        <v>2.1122479789986719</v>
      </c>
      <c r="E332" s="75">
        <v>0</v>
      </c>
      <c r="F332" s="76">
        <f t="shared" si="60"/>
        <v>0</v>
      </c>
      <c r="G332" s="75">
        <v>0</v>
      </c>
      <c r="H332" s="76">
        <f t="shared" si="51"/>
        <v>0</v>
      </c>
      <c r="I332" s="143">
        <v>0</v>
      </c>
      <c r="J332" s="142">
        <v>3.26</v>
      </c>
      <c r="K332" s="76">
        <f t="shared" si="52"/>
        <v>195.6</v>
      </c>
      <c r="L332" s="79">
        <f t="shared" si="53"/>
        <v>0.12225</v>
      </c>
      <c r="M332" s="79">
        <v>0.28000000000000003</v>
      </c>
      <c r="N332" s="79">
        <v>0.56000000000000005</v>
      </c>
      <c r="O332" s="80" t="str">
        <f t="shared" si="54"/>
        <v>OK</v>
      </c>
      <c r="P332" s="81">
        <f t="shared" si="55"/>
        <v>52.17</v>
      </c>
      <c r="Q332" s="82">
        <f t="shared" si="56"/>
        <v>56.017324369257089</v>
      </c>
      <c r="R332" s="82">
        <f t="shared" si="57"/>
        <v>0.93131902652300647</v>
      </c>
      <c r="S332" s="82">
        <f t="shared" si="58"/>
        <v>4.5213478514587546</v>
      </c>
      <c r="T332" s="83" t="str">
        <f t="shared" si="59"/>
        <v>Not OK</v>
      </c>
    </row>
    <row r="333" spans="1:20" x14ac:dyDescent="0.2">
      <c r="A333" s="73">
        <v>43271</v>
      </c>
      <c r="B333" s="74">
        <v>87.17</v>
      </c>
      <c r="C333" s="75">
        <v>75</v>
      </c>
      <c r="D333" s="76">
        <f t="shared" si="61"/>
        <v>2.1843325746953006</v>
      </c>
      <c r="E333" s="75">
        <v>0</v>
      </c>
      <c r="F333" s="76">
        <f t="shared" si="60"/>
        <v>0</v>
      </c>
      <c r="G333" s="75">
        <v>0</v>
      </c>
      <c r="H333" s="76">
        <f t="shared" si="51"/>
        <v>0</v>
      </c>
      <c r="I333" s="143">
        <v>0</v>
      </c>
      <c r="J333" s="142">
        <v>3.26</v>
      </c>
      <c r="K333" s="76">
        <f t="shared" si="52"/>
        <v>195.6</v>
      </c>
      <c r="L333" s="79">
        <f t="shared" si="53"/>
        <v>0.12225</v>
      </c>
      <c r="M333" s="79">
        <v>0.28000000000000003</v>
      </c>
      <c r="N333" s="79">
        <v>0.56000000000000005</v>
      </c>
      <c r="O333" s="80" t="str">
        <f t="shared" si="54"/>
        <v>OK</v>
      </c>
      <c r="P333" s="81">
        <f t="shared" si="55"/>
        <v>52.17</v>
      </c>
      <c r="Q333" s="82">
        <f t="shared" si="56"/>
        <v>56.017324369257089</v>
      </c>
      <c r="R333" s="82">
        <f t="shared" si="57"/>
        <v>0.93131902652300647</v>
      </c>
      <c r="S333" s="82">
        <f t="shared" si="58"/>
        <v>4.5213478514587546</v>
      </c>
      <c r="T333" s="83" t="str">
        <f t="shared" si="59"/>
        <v>Not OK</v>
      </c>
    </row>
    <row r="334" spans="1:20" x14ac:dyDescent="0.2">
      <c r="A334" s="73">
        <v>43273</v>
      </c>
      <c r="B334" s="74">
        <v>87.17</v>
      </c>
      <c r="C334" s="75">
        <v>74</v>
      </c>
      <c r="D334" s="76">
        <f t="shared" si="61"/>
        <v>2.1122479789986719</v>
      </c>
      <c r="E334" s="75">
        <v>0</v>
      </c>
      <c r="F334" s="76">
        <f t="shared" si="60"/>
        <v>0</v>
      </c>
      <c r="G334" s="75">
        <v>0</v>
      </c>
      <c r="H334" s="76">
        <f t="shared" si="51"/>
        <v>0</v>
      </c>
      <c r="I334" s="143">
        <v>0</v>
      </c>
      <c r="J334" s="142">
        <v>3.26</v>
      </c>
      <c r="K334" s="76">
        <f t="shared" si="52"/>
        <v>195.6</v>
      </c>
      <c r="L334" s="79">
        <f t="shared" si="53"/>
        <v>0.12225</v>
      </c>
      <c r="M334" s="79">
        <v>0.28000000000000003</v>
      </c>
      <c r="N334" s="79">
        <v>0.56000000000000005</v>
      </c>
      <c r="O334" s="80" t="str">
        <f t="shared" si="54"/>
        <v>OK</v>
      </c>
      <c r="P334" s="81">
        <f t="shared" si="55"/>
        <v>52.17</v>
      </c>
      <c r="Q334" s="82">
        <f t="shared" si="56"/>
        <v>56.017324369257089</v>
      </c>
      <c r="R334" s="82">
        <f t="shared" si="57"/>
        <v>0.93131902652300647</v>
      </c>
      <c r="S334" s="82">
        <f t="shared" si="58"/>
        <v>4.5213478514587546</v>
      </c>
      <c r="T334" s="83" t="str">
        <f t="shared" si="59"/>
        <v>Not OK</v>
      </c>
    </row>
    <row r="335" spans="1:20" x14ac:dyDescent="0.2">
      <c r="A335" s="73">
        <v>43274</v>
      </c>
      <c r="B335" s="74">
        <v>87.17</v>
      </c>
      <c r="C335" s="75">
        <v>74</v>
      </c>
      <c r="D335" s="76">
        <f t="shared" si="61"/>
        <v>2.1122479789986719</v>
      </c>
      <c r="E335" s="75">
        <v>0</v>
      </c>
      <c r="F335" s="76">
        <f t="shared" si="60"/>
        <v>0</v>
      </c>
      <c r="G335" s="75">
        <v>0</v>
      </c>
      <c r="H335" s="76">
        <f t="shared" si="51"/>
        <v>0</v>
      </c>
      <c r="I335" s="143">
        <v>0</v>
      </c>
      <c r="J335" s="142">
        <v>3.26</v>
      </c>
      <c r="K335" s="76">
        <f t="shared" si="52"/>
        <v>195.6</v>
      </c>
      <c r="L335" s="79">
        <f t="shared" si="53"/>
        <v>0.12225</v>
      </c>
      <c r="M335" s="79">
        <v>0.28000000000000003</v>
      </c>
      <c r="N335" s="79">
        <v>0.56000000000000005</v>
      </c>
      <c r="O335" s="80" t="str">
        <f t="shared" si="54"/>
        <v>OK</v>
      </c>
      <c r="P335" s="81">
        <f t="shared" si="55"/>
        <v>52.17</v>
      </c>
      <c r="Q335" s="82">
        <f t="shared" si="56"/>
        <v>56.017324369257089</v>
      </c>
      <c r="R335" s="82">
        <f t="shared" si="57"/>
        <v>0.93131902652300647</v>
      </c>
      <c r="S335" s="82">
        <f t="shared" si="58"/>
        <v>4.5213478514587546</v>
      </c>
      <c r="T335" s="83" t="str">
        <f t="shared" si="59"/>
        <v>Not OK</v>
      </c>
    </row>
    <row r="336" spans="1:20" x14ac:dyDescent="0.2">
      <c r="A336" s="73">
        <v>43275</v>
      </c>
      <c r="B336" s="74">
        <v>87.17</v>
      </c>
      <c r="C336" s="75">
        <v>74</v>
      </c>
      <c r="D336" s="76">
        <f t="shared" si="61"/>
        <v>2.1122479789986719</v>
      </c>
      <c r="E336" s="75">
        <v>0</v>
      </c>
      <c r="F336" s="76">
        <f t="shared" si="60"/>
        <v>0</v>
      </c>
      <c r="G336" s="75">
        <v>0</v>
      </c>
      <c r="H336" s="76">
        <f t="shared" si="51"/>
        <v>0</v>
      </c>
      <c r="I336" s="143">
        <v>0</v>
      </c>
      <c r="J336" s="142">
        <v>3.26</v>
      </c>
      <c r="K336" s="76">
        <f t="shared" si="52"/>
        <v>195.6</v>
      </c>
      <c r="L336" s="79">
        <f t="shared" si="53"/>
        <v>0.12225</v>
      </c>
      <c r="M336" s="79">
        <v>0.28000000000000003</v>
      </c>
      <c r="N336" s="79">
        <v>0.56000000000000005</v>
      </c>
      <c r="O336" s="80" t="str">
        <f t="shared" si="54"/>
        <v>OK</v>
      </c>
      <c r="P336" s="81">
        <f t="shared" si="55"/>
        <v>52.17</v>
      </c>
      <c r="Q336" s="82">
        <f t="shared" si="56"/>
        <v>56.017324369257089</v>
      </c>
      <c r="R336" s="82">
        <f t="shared" si="57"/>
        <v>0.93131902652300647</v>
      </c>
      <c r="S336" s="82">
        <f t="shared" si="58"/>
        <v>4.5213478514587546</v>
      </c>
      <c r="T336" s="83" t="str">
        <f t="shared" si="59"/>
        <v>Not OK</v>
      </c>
    </row>
    <row r="337" spans="1:20" x14ac:dyDescent="0.2">
      <c r="A337" s="73">
        <v>43278</v>
      </c>
      <c r="B337" s="136">
        <v>87.17</v>
      </c>
      <c r="C337" s="75">
        <v>76</v>
      </c>
      <c r="D337" s="76">
        <f t="shared" si="61"/>
        <v>2.2578733867148584</v>
      </c>
      <c r="E337" s="75">
        <v>0</v>
      </c>
      <c r="F337" s="76">
        <f t="shared" si="60"/>
        <v>0</v>
      </c>
      <c r="G337" s="75">
        <v>0</v>
      </c>
      <c r="H337" s="76">
        <f t="shared" si="51"/>
        <v>0</v>
      </c>
      <c r="I337" s="143">
        <v>0</v>
      </c>
      <c r="J337" s="142">
        <v>3.26</v>
      </c>
      <c r="K337" s="76">
        <f t="shared" si="52"/>
        <v>195.6</v>
      </c>
      <c r="L337" s="79">
        <f t="shared" si="53"/>
        <v>0.12225</v>
      </c>
      <c r="M337" s="79">
        <v>0.28000000000000003</v>
      </c>
      <c r="N337" s="79">
        <v>0.56000000000000005</v>
      </c>
      <c r="O337" s="80" t="str">
        <f t="shared" si="54"/>
        <v>OK</v>
      </c>
      <c r="P337" s="81">
        <f t="shared" si="55"/>
        <v>52.17</v>
      </c>
      <c r="Q337" s="82">
        <f t="shared" si="56"/>
        <v>56.017324369257089</v>
      </c>
      <c r="R337" s="82">
        <f t="shared" si="57"/>
        <v>0.93131902652300647</v>
      </c>
      <c r="S337" s="82">
        <f t="shared" si="58"/>
        <v>4.5213478514587546</v>
      </c>
      <c r="T337" s="83" t="str">
        <f t="shared" si="59"/>
        <v>Not OK</v>
      </c>
    </row>
    <row r="338" spans="1:20" x14ac:dyDescent="0.2">
      <c r="A338" s="73">
        <v>43279</v>
      </c>
      <c r="B338" s="136">
        <v>87.17</v>
      </c>
      <c r="C338" s="75">
        <v>75</v>
      </c>
      <c r="D338" s="76">
        <f t="shared" si="61"/>
        <v>2.1843325746953006</v>
      </c>
      <c r="E338" s="75">
        <v>0</v>
      </c>
      <c r="F338" s="76">
        <f t="shared" si="60"/>
        <v>0</v>
      </c>
      <c r="G338" s="75">
        <v>0</v>
      </c>
      <c r="H338" s="76">
        <f t="shared" si="51"/>
        <v>0</v>
      </c>
      <c r="I338" s="143">
        <v>0</v>
      </c>
      <c r="J338" s="142">
        <v>3.26</v>
      </c>
      <c r="K338" s="76">
        <f t="shared" si="52"/>
        <v>195.6</v>
      </c>
      <c r="L338" s="79">
        <f t="shared" si="53"/>
        <v>0.12225</v>
      </c>
      <c r="M338" s="79">
        <v>0.28000000000000003</v>
      </c>
      <c r="N338" s="79">
        <v>0.56000000000000005</v>
      </c>
      <c r="O338" s="80" t="str">
        <f t="shared" si="54"/>
        <v>OK</v>
      </c>
      <c r="P338" s="81">
        <f t="shared" si="55"/>
        <v>52.17</v>
      </c>
      <c r="Q338" s="82">
        <f t="shared" si="56"/>
        <v>56.017324369257089</v>
      </c>
      <c r="R338" s="82">
        <f t="shared" si="57"/>
        <v>0.93131902652300647</v>
      </c>
      <c r="S338" s="82">
        <f t="shared" si="58"/>
        <v>4.5213478514587546</v>
      </c>
      <c r="T338" s="83" t="str">
        <f t="shared" si="59"/>
        <v>Not OK</v>
      </c>
    </row>
    <row r="339" spans="1:20" x14ac:dyDescent="0.2">
      <c r="A339" s="73">
        <v>43265</v>
      </c>
      <c r="B339" s="74">
        <v>87.16</v>
      </c>
      <c r="C339" s="75">
        <v>74</v>
      </c>
      <c r="D339" s="76">
        <f t="shared" si="61"/>
        <v>2.1122479789986719</v>
      </c>
      <c r="E339" s="75">
        <v>0</v>
      </c>
      <c r="F339" s="76">
        <f t="shared" si="60"/>
        <v>0</v>
      </c>
      <c r="G339" s="75">
        <v>0</v>
      </c>
      <c r="H339" s="76">
        <f t="shared" si="51"/>
        <v>0</v>
      </c>
      <c r="I339" s="143">
        <v>0</v>
      </c>
      <c r="J339" s="142">
        <v>3.26</v>
      </c>
      <c r="K339" s="76">
        <f t="shared" si="52"/>
        <v>195.6</v>
      </c>
      <c r="L339" s="79">
        <f t="shared" si="53"/>
        <v>0.12225</v>
      </c>
      <c r="M339" s="79">
        <v>0.28000000000000003</v>
      </c>
      <c r="N339" s="79">
        <v>0.56000000000000005</v>
      </c>
      <c r="O339" s="80" t="str">
        <f t="shared" si="54"/>
        <v>OK</v>
      </c>
      <c r="P339" s="81">
        <f t="shared" si="55"/>
        <v>52.16</v>
      </c>
      <c r="Q339" s="82">
        <f t="shared" si="56"/>
        <v>56.010498131020547</v>
      </c>
      <c r="R339" s="82">
        <f t="shared" si="57"/>
        <v>0.93125399238525941</v>
      </c>
      <c r="S339" s="82">
        <f t="shared" si="58"/>
        <v>4.5216635998597043</v>
      </c>
      <c r="T339" s="83" t="str">
        <f t="shared" si="59"/>
        <v>Not OK</v>
      </c>
    </row>
    <row r="340" spans="1:20" x14ac:dyDescent="0.2">
      <c r="A340" s="73">
        <v>43266</v>
      </c>
      <c r="B340" s="136">
        <v>87.16</v>
      </c>
      <c r="C340" s="75">
        <v>74</v>
      </c>
      <c r="D340" s="76">
        <f t="shared" si="61"/>
        <v>2.1122479789986719</v>
      </c>
      <c r="E340" s="75">
        <v>0</v>
      </c>
      <c r="F340" s="76">
        <f t="shared" si="60"/>
        <v>0</v>
      </c>
      <c r="G340" s="75">
        <v>0</v>
      </c>
      <c r="H340" s="76">
        <f t="shared" si="51"/>
        <v>0</v>
      </c>
      <c r="I340" s="143">
        <v>0</v>
      </c>
      <c r="J340" s="142">
        <v>3.26</v>
      </c>
      <c r="K340" s="76">
        <f t="shared" si="52"/>
        <v>195.6</v>
      </c>
      <c r="L340" s="79">
        <f t="shared" si="53"/>
        <v>0.12225</v>
      </c>
      <c r="M340" s="79">
        <v>0.28000000000000003</v>
      </c>
      <c r="N340" s="79">
        <v>0.56000000000000005</v>
      </c>
      <c r="O340" s="80" t="str">
        <f t="shared" si="54"/>
        <v>OK</v>
      </c>
      <c r="P340" s="81">
        <f t="shared" si="55"/>
        <v>52.16</v>
      </c>
      <c r="Q340" s="82">
        <f t="shared" si="56"/>
        <v>56.010498131020547</v>
      </c>
      <c r="R340" s="82">
        <f t="shared" si="57"/>
        <v>0.93125399238525941</v>
      </c>
      <c r="S340" s="82">
        <f t="shared" si="58"/>
        <v>4.5216635998597043</v>
      </c>
      <c r="T340" s="83" t="str">
        <f t="shared" si="59"/>
        <v>Not OK</v>
      </c>
    </row>
    <row r="341" spans="1:20" x14ac:dyDescent="0.2">
      <c r="A341" s="73">
        <v>43264</v>
      </c>
      <c r="B341" s="129">
        <v>87.15</v>
      </c>
      <c r="C341" s="75">
        <v>74</v>
      </c>
      <c r="D341" s="76">
        <f t="shared" si="61"/>
        <v>2.1122479789986719</v>
      </c>
      <c r="E341" s="75">
        <v>0</v>
      </c>
      <c r="F341" s="76">
        <f t="shared" si="60"/>
        <v>0</v>
      </c>
      <c r="G341" s="75">
        <v>0</v>
      </c>
      <c r="H341" s="76">
        <f t="shared" si="51"/>
        <v>0</v>
      </c>
      <c r="I341" s="143">
        <v>0</v>
      </c>
      <c r="J341" s="142">
        <v>3.2574089424804344</v>
      </c>
      <c r="K341" s="76">
        <f t="shared" si="52"/>
        <v>195.44453654882608</v>
      </c>
      <c r="L341" s="79">
        <f t="shared" si="53"/>
        <v>0.1221528353430163</v>
      </c>
      <c r="M341" s="79">
        <v>0.28000000000000003</v>
      </c>
      <c r="N341" s="79">
        <v>0.56000000000000005</v>
      </c>
      <c r="O341" s="80" t="str">
        <f t="shared" si="54"/>
        <v>OK</v>
      </c>
      <c r="P341" s="81">
        <f t="shared" si="55"/>
        <v>52.150000000000006</v>
      </c>
      <c r="Q341" s="82">
        <f t="shared" si="56"/>
        <v>56.003673678323104</v>
      </c>
      <c r="R341" s="82">
        <f t="shared" si="57"/>
        <v>0.93118891270494086</v>
      </c>
      <c r="S341" s="82">
        <f t="shared" si="58"/>
        <v>4.5183855309236991</v>
      </c>
      <c r="T341" s="83" t="str">
        <f t="shared" si="59"/>
        <v>Not OK</v>
      </c>
    </row>
    <row r="342" spans="1:20" x14ac:dyDescent="0.2">
      <c r="A342" s="73">
        <v>43260</v>
      </c>
      <c r="B342" s="136">
        <v>87.14</v>
      </c>
      <c r="C342" s="75">
        <v>74</v>
      </c>
      <c r="D342" s="76">
        <f t="shared" si="61"/>
        <v>2.1122479789986719</v>
      </c>
      <c r="E342" s="75">
        <v>0</v>
      </c>
      <c r="F342" s="76">
        <f t="shared" si="60"/>
        <v>0</v>
      </c>
      <c r="G342" s="75">
        <v>0</v>
      </c>
      <c r="H342" s="76">
        <f t="shared" ref="H342:H405" si="62">4.484*(G342/100)^(5/2)</f>
        <v>0</v>
      </c>
      <c r="I342" s="143">
        <v>0</v>
      </c>
      <c r="J342" s="142">
        <v>3.2574089424804344</v>
      </c>
      <c r="K342" s="76">
        <f t="shared" ref="K342:K405" si="63">J342*60</f>
        <v>195.44453654882608</v>
      </c>
      <c r="L342" s="79">
        <f t="shared" ref="L342:L405" si="64">K342/$F$6</f>
        <v>0.1221528353430163</v>
      </c>
      <c r="M342" s="79">
        <v>0.28000000000000003</v>
      </c>
      <c r="N342" s="79">
        <v>0.56000000000000005</v>
      </c>
      <c r="O342" s="80" t="str">
        <f t="shared" ref="O342:O405" si="65">IF(L342&lt;M342,"OK",IF(AND(L342&gt;M342,L342&lt;N342),"ANTARA",IF(L342&gt;N342,"Not OK")))</f>
        <v>OK</v>
      </c>
      <c r="P342" s="81">
        <f t="shared" ref="P342:P405" si="66">B342-$F$8</f>
        <v>52.14</v>
      </c>
      <c r="Q342" s="82">
        <f t="shared" ref="Q342:Q405" si="67">((P342^2)+((-0.6826*B342+79.904)^2))^0.5</f>
        <v>55.996851011817583</v>
      </c>
      <c r="R342" s="82">
        <f t="shared" ref="R342:R405" si="68">P342/Q342</f>
        <v>0.93112378746076929</v>
      </c>
      <c r="S342" s="82">
        <f t="shared" ref="S342:S405" si="69">J342/(1000*$F$9*$F$12*R342)</f>
        <v>4.5187015586795409</v>
      </c>
      <c r="T342" s="83" t="str">
        <f t="shared" ref="T342:T405" si="70">IF(S342&lt;1,"OK",IF(S342&gt;1,"Not OK"))</f>
        <v>Not OK</v>
      </c>
    </row>
    <row r="343" spans="1:20" x14ac:dyDescent="0.2">
      <c r="A343" s="73">
        <v>43261</v>
      </c>
      <c r="B343" s="129">
        <v>87.14</v>
      </c>
      <c r="C343" s="75">
        <v>74</v>
      </c>
      <c r="D343" s="76">
        <f t="shared" si="61"/>
        <v>2.1122479789986719</v>
      </c>
      <c r="E343" s="75">
        <v>0</v>
      </c>
      <c r="F343" s="76">
        <f t="shared" ref="F343:F406" si="71">4.484*(E343/100)^(5/2)</f>
        <v>0</v>
      </c>
      <c r="G343" s="75">
        <v>0</v>
      </c>
      <c r="H343" s="76">
        <f t="shared" si="62"/>
        <v>0</v>
      </c>
      <c r="I343" s="143">
        <v>0</v>
      </c>
      <c r="J343" s="142">
        <v>3.2574089424804344</v>
      </c>
      <c r="K343" s="76">
        <f t="shared" si="63"/>
        <v>195.44453654882608</v>
      </c>
      <c r="L343" s="79">
        <f t="shared" si="64"/>
        <v>0.1221528353430163</v>
      </c>
      <c r="M343" s="79">
        <v>0.28000000000000003</v>
      </c>
      <c r="N343" s="79">
        <v>0.56000000000000005</v>
      </c>
      <c r="O343" s="80" t="str">
        <f t="shared" si="65"/>
        <v>OK</v>
      </c>
      <c r="P343" s="81">
        <f t="shared" si="66"/>
        <v>52.14</v>
      </c>
      <c r="Q343" s="82">
        <f t="shared" si="67"/>
        <v>55.996851011817583</v>
      </c>
      <c r="R343" s="82">
        <f t="shared" si="68"/>
        <v>0.93112378746076929</v>
      </c>
      <c r="S343" s="82">
        <f t="shared" si="69"/>
        <v>4.5187015586795409</v>
      </c>
      <c r="T343" s="83" t="str">
        <f t="shared" si="70"/>
        <v>Not OK</v>
      </c>
    </row>
    <row r="344" spans="1:20" x14ac:dyDescent="0.2">
      <c r="A344" s="73">
        <v>43262</v>
      </c>
      <c r="B344" s="129">
        <v>87.14</v>
      </c>
      <c r="C344" s="75">
        <v>74</v>
      </c>
      <c r="D344" s="76">
        <f t="shared" si="61"/>
        <v>2.1122479789986719</v>
      </c>
      <c r="E344" s="75">
        <v>0</v>
      </c>
      <c r="F344" s="76">
        <f t="shared" si="71"/>
        <v>0</v>
      </c>
      <c r="G344" s="75">
        <v>0</v>
      </c>
      <c r="H344" s="76">
        <f t="shared" si="62"/>
        <v>0</v>
      </c>
      <c r="I344" s="143">
        <v>0</v>
      </c>
      <c r="J344" s="142">
        <v>3.2574089424804344</v>
      </c>
      <c r="K344" s="76">
        <f t="shared" si="63"/>
        <v>195.44453654882608</v>
      </c>
      <c r="L344" s="79">
        <f t="shared" si="64"/>
        <v>0.1221528353430163</v>
      </c>
      <c r="M344" s="79">
        <v>0.28000000000000003</v>
      </c>
      <c r="N344" s="79">
        <v>0.56000000000000005</v>
      </c>
      <c r="O344" s="80" t="str">
        <f t="shared" si="65"/>
        <v>OK</v>
      </c>
      <c r="P344" s="81">
        <f t="shared" si="66"/>
        <v>52.14</v>
      </c>
      <c r="Q344" s="82">
        <f t="shared" si="67"/>
        <v>55.996851011817583</v>
      </c>
      <c r="R344" s="82">
        <f t="shared" si="68"/>
        <v>0.93112378746076929</v>
      </c>
      <c r="S344" s="82">
        <f t="shared" si="69"/>
        <v>4.5187015586795409</v>
      </c>
      <c r="T344" s="83" t="str">
        <f t="shared" si="70"/>
        <v>Not OK</v>
      </c>
    </row>
    <row r="345" spans="1:20" x14ac:dyDescent="0.2">
      <c r="A345" s="73">
        <v>43263</v>
      </c>
      <c r="B345" s="129">
        <v>87.14</v>
      </c>
      <c r="C345" s="75">
        <v>74</v>
      </c>
      <c r="D345" s="76">
        <f t="shared" si="61"/>
        <v>2.1122479789986719</v>
      </c>
      <c r="E345" s="75">
        <v>0</v>
      </c>
      <c r="F345" s="76">
        <f t="shared" si="71"/>
        <v>0</v>
      </c>
      <c r="G345" s="75">
        <v>0</v>
      </c>
      <c r="H345" s="76">
        <f t="shared" si="62"/>
        <v>0</v>
      </c>
      <c r="I345" s="143">
        <v>0</v>
      </c>
      <c r="J345" s="142">
        <v>3.2574089424804344</v>
      </c>
      <c r="K345" s="76">
        <f t="shared" si="63"/>
        <v>195.44453654882608</v>
      </c>
      <c r="L345" s="79">
        <f t="shared" si="64"/>
        <v>0.1221528353430163</v>
      </c>
      <c r="M345" s="79">
        <v>0.28000000000000003</v>
      </c>
      <c r="N345" s="79">
        <v>0.56000000000000005</v>
      </c>
      <c r="O345" s="80" t="str">
        <f t="shared" si="65"/>
        <v>OK</v>
      </c>
      <c r="P345" s="81">
        <f t="shared" si="66"/>
        <v>52.14</v>
      </c>
      <c r="Q345" s="82">
        <f t="shared" si="67"/>
        <v>55.996851011817583</v>
      </c>
      <c r="R345" s="82">
        <f t="shared" si="68"/>
        <v>0.93112378746076929</v>
      </c>
      <c r="S345" s="82">
        <f t="shared" si="69"/>
        <v>4.5187015586795409</v>
      </c>
      <c r="T345" s="83" t="str">
        <f t="shared" si="70"/>
        <v>Not OK</v>
      </c>
    </row>
    <row r="346" spans="1:20" x14ac:dyDescent="0.2">
      <c r="A346" s="73">
        <v>43257</v>
      </c>
      <c r="B346" s="74">
        <v>87.13</v>
      </c>
      <c r="C346" s="75">
        <v>75</v>
      </c>
      <c r="D346" s="76">
        <f t="shared" si="61"/>
        <v>2.1843325746953006</v>
      </c>
      <c r="E346" s="75">
        <v>0</v>
      </c>
      <c r="F346" s="76">
        <f t="shared" si="71"/>
        <v>0</v>
      </c>
      <c r="G346" s="75">
        <v>0</v>
      </c>
      <c r="H346" s="76">
        <f t="shared" si="62"/>
        <v>0</v>
      </c>
      <c r="I346" s="143">
        <v>0</v>
      </c>
      <c r="J346" s="142">
        <v>3.2574089424804344</v>
      </c>
      <c r="K346" s="76">
        <f t="shared" si="63"/>
        <v>195.44453654882608</v>
      </c>
      <c r="L346" s="79">
        <f t="shared" si="64"/>
        <v>0.1221528353430163</v>
      </c>
      <c r="M346" s="79">
        <v>0.28000000000000003</v>
      </c>
      <c r="N346" s="79">
        <v>0.56000000000000005</v>
      </c>
      <c r="O346" s="80" t="str">
        <f t="shared" si="65"/>
        <v>OK</v>
      </c>
      <c r="P346" s="81">
        <f t="shared" si="66"/>
        <v>52.129999999999995</v>
      </c>
      <c r="Q346" s="82">
        <f t="shared" si="67"/>
        <v>55.990030132156953</v>
      </c>
      <c r="R346" s="82">
        <f t="shared" si="68"/>
        <v>0.93105861663146328</v>
      </c>
      <c r="S346" s="82">
        <f t="shared" si="69"/>
        <v>4.5190178518996511</v>
      </c>
      <c r="T346" s="83" t="str">
        <f t="shared" si="70"/>
        <v>Not OK</v>
      </c>
    </row>
    <row r="347" spans="1:20" x14ac:dyDescent="0.2">
      <c r="A347" s="73">
        <v>43258</v>
      </c>
      <c r="B347" s="74">
        <v>87.13</v>
      </c>
      <c r="C347" s="75">
        <v>77</v>
      </c>
      <c r="D347" s="76">
        <f t="shared" si="61"/>
        <v>2.3328800911616994</v>
      </c>
      <c r="E347" s="75">
        <v>0</v>
      </c>
      <c r="F347" s="76">
        <f t="shared" si="71"/>
        <v>0</v>
      </c>
      <c r="G347" s="75">
        <v>0</v>
      </c>
      <c r="H347" s="76">
        <f t="shared" si="62"/>
        <v>0</v>
      </c>
      <c r="I347" s="143">
        <v>0</v>
      </c>
      <c r="J347" s="142">
        <v>3.2574089424804344</v>
      </c>
      <c r="K347" s="76">
        <f t="shared" si="63"/>
        <v>195.44453654882608</v>
      </c>
      <c r="L347" s="79">
        <f t="shared" si="64"/>
        <v>0.1221528353430163</v>
      </c>
      <c r="M347" s="79">
        <v>0.28000000000000003</v>
      </c>
      <c r="N347" s="79">
        <v>0.56000000000000005</v>
      </c>
      <c r="O347" s="80" t="str">
        <f t="shared" si="65"/>
        <v>OK</v>
      </c>
      <c r="P347" s="81">
        <f t="shared" si="66"/>
        <v>52.129999999999995</v>
      </c>
      <c r="Q347" s="82">
        <f t="shared" si="67"/>
        <v>55.990030132156953</v>
      </c>
      <c r="R347" s="82">
        <f t="shared" si="68"/>
        <v>0.93105861663146328</v>
      </c>
      <c r="S347" s="82">
        <f t="shared" si="69"/>
        <v>4.5190178518996511</v>
      </c>
      <c r="T347" s="83" t="str">
        <f t="shared" si="70"/>
        <v>Not OK</v>
      </c>
    </row>
    <row r="348" spans="1:20" x14ac:dyDescent="0.2">
      <c r="A348" s="73">
        <v>43256</v>
      </c>
      <c r="B348" s="84">
        <v>87.12</v>
      </c>
      <c r="C348" s="75">
        <v>77</v>
      </c>
      <c r="D348" s="76">
        <f t="shared" si="61"/>
        <v>2.3328800911616994</v>
      </c>
      <c r="E348" s="75">
        <v>0</v>
      </c>
      <c r="F348" s="76">
        <f t="shared" si="71"/>
        <v>0</v>
      </c>
      <c r="G348" s="75">
        <v>0</v>
      </c>
      <c r="H348" s="76">
        <f t="shared" si="62"/>
        <v>0</v>
      </c>
      <c r="I348" s="143">
        <v>0</v>
      </c>
      <c r="J348" s="142">
        <v>3.2574089424804344</v>
      </c>
      <c r="K348" s="76">
        <f t="shared" si="63"/>
        <v>195.44453654882608</v>
      </c>
      <c r="L348" s="79">
        <f t="shared" si="64"/>
        <v>0.1221528353430163</v>
      </c>
      <c r="M348" s="79">
        <v>0.28000000000000003</v>
      </c>
      <c r="N348" s="79">
        <v>0.56000000000000005</v>
      </c>
      <c r="O348" s="80" t="str">
        <f t="shared" si="65"/>
        <v>OK</v>
      </c>
      <c r="P348" s="81">
        <f t="shared" si="66"/>
        <v>52.120000000000005</v>
      </c>
      <c r="Q348" s="82">
        <f t="shared" si="67"/>
        <v>55.983211039994337</v>
      </c>
      <c r="R348" s="82">
        <f t="shared" si="68"/>
        <v>0.93099340019573973</v>
      </c>
      <c r="S348" s="82">
        <f t="shared" si="69"/>
        <v>4.5193344107895523</v>
      </c>
      <c r="T348" s="83" t="str">
        <f t="shared" si="70"/>
        <v>Not OK</v>
      </c>
    </row>
    <row r="349" spans="1:20" x14ac:dyDescent="0.2">
      <c r="A349" s="73">
        <v>43255</v>
      </c>
      <c r="B349" s="74">
        <v>87.1</v>
      </c>
      <c r="C349" s="75">
        <v>77</v>
      </c>
      <c r="D349" s="76">
        <f t="shared" si="61"/>
        <v>2.3328800911616994</v>
      </c>
      <c r="E349" s="75">
        <v>0</v>
      </c>
      <c r="F349" s="76">
        <f t="shared" si="71"/>
        <v>0</v>
      </c>
      <c r="G349" s="75">
        <v>0</v>
      </c>
      <c r="H349" s="76">
        <f t="shared" si="62"/>
        <v>0</v>
      </c>
      <c r="I349" s="143">
        <v>0</v>
      </c>
      <c r="J349" s="142">
        <v>3.2574089424804344</v>
      </c>
      <c r="K349" s="76">
        <f t="shared" si="63"/>
        <v>195.44453654882608</v>
      </c>
      <c r="L349" s="79">
        <f t="shared" si="64"/>
        <v>0.1221528353430163</v>
      </c>
      <c r="M349" s="79">
        <v>0.28000000000000003</v>
      </c>
      <c r="N349" s="79">
        <v>0.56000000000000005</v>
      </c>
      <c r="O349" s="80" t="str">
        <f t="shared" si="65"/>
        <v>OK</v>
      </c>
      <c r="P349" s="81">
        <f t="shared" si="66"/>
        <v>52.099999999999994</v>
      </c>
      <c r="Q349" s="82">
        <f t="shared" si="67"/>
        <v>55.969578220776327</v>
      </c>
      <c r="R349" s="82">
        <f t="shared" si="68"/>
        <v>0.9308628304199027</v>
      </c>
      <c r="S349" s="82">
        <f t="shared" si="69"/>
        <v>4.5199683264016777</v>
      </c>
      <c r="T349" s="83" t="str">
        <f t="shared" si="70"/>
        <v>Not OK</v>
      </c>
    </row>
    <row r="350" spans="1:20" x14ac:dyDescent="0.2">
      <c r="A350" s="73">
        <v>43250</v>
      </c>
      <c r="B350" s="136">
        <v>87.09</v>
      </c>
      <c r="C350" s="75">
        <v>78</v>
      </c>
      <c r="D350" s="76">
        <f t="shared" si="61"/>
        <v>2.4093623006855198</v>
      </c>
      <c r="E350" s="75">
        <v>0</v>
      </c>
      <c r="F350" s="76">
        <f t="shared" si="71"/>
        <v>0</v>
      </c>
      <c r="G350" s="75">
        <v>0</v>
      </c>
      <c r="H350" s="76">
        <f t="shared" si="62"/>
        <v>0</v>
      </c>
      <c r="I350" s="143">
        <v>0</v>
      </c>
      <c r="J350" s="142">
        <v>3.1836509253764071</v>
      </c>
      <c r="K350" s="76">
        <f t="shared" si="63"/>
        <v>191.01905552258444</v>
      </c>
      <c r="L350" s="79">
        <f t="shared" si="64"/>
        <v>0.11938690970161528</v>
      </c>
      <c r="M350" s="79">
        <v>0.28000000000000003</v>
      </c>
      <c r="N350" s="79">
        <v>0.56000000000000005</v>
      </c>
      <c r="O350" s="80" t="str">
        <f t="shared" si="65"/>
        <v>OK</v>
      </c>
      <c r="P350" s="81">
        <f t="shared" si="66"/>
        <v>52.09</v>
      </c>
      <c r="Q350" s="82">
        <f t="shared" si="67"/>
        <v>55.962764495027905</v>
      </c>
      <c r="R350" s="82">
        <f t="shared" si="68"/>
        <v>0.93079747703721849</v>
      </c>
      <c r="S350" s="82">
        <f t="shared" si="69"/>
        <v>4.4179321520484516</v>
      </c>
      <c r="T350" s="83" t="str">
        <f t="shared" si="70"/>
        <v>Not OK</v>
      </c>
    </row>
    <row r="351" spans="1:20" x14ac:dyDescent="0.2">
      <c r="A351" s="73">
        <v>43251</v>
      </c>
      <c r="B351" s="136">
        <v>87.09</v>
      </c>
      <c r="C351" s="75">
        <v>78</v>
      </c>
      <c r="D351" s="76">
        <f t="shared" si="61"/>
        <v>2.4093623006855198</v>
      </c>
      <c r="E351" s="75">
        <v>0</v>
      </c>
      <c r="F351" s="76">
        <f t="shared" si="71"/>
        <v>0</v>
      </c>
      <c r="G351" s="75">
        <v>0</v>
      </c>
      <c r="H351" s="76">
        <f t="shared" si="62"/>
        <v>0</v>
      </c>
      <c r="I351" s="143">
        <v>0</v>
      </c>
      <c r="J351" s="142">
        <v>3.1836509253764071</v>
      </c>
      <c r="K351" s="76">
        <f t="shared" si="63"/>
        <v>191.01905552258444</v>
      </c>
      <c r="L351" s="79">
        <f t="shared" si="64"/>
        <v>0.11938690970161528</v>
      </c>
      <c r="M351" s="79">
        <v>0.28000000000000003</v>
      </c>
      <c r="N351" s="79">
        <v>0.56000000000000005</v>
      </c>
      <c r="O351" s="80" t="str">
        <f t="shared" si="65"/>
        <v>OK</v>
      </c>
      <c r="P351" s="81">
        <f t="shared" si="66"/>
        <v>52.09</v>
      </c>
      <c r="Q351" s="82">
        <f t="shared" si="67"/>
        <v>55.962764495027905</v>
      </c>
      <c r="R351" s="82">
        <f t="shared" si="68"/>
        <v>0.93079747703721849</v>
      </c>
      <c r="S351" s="82">
        <f t="shared" si="69"/>
        <v>4.4179321520484516</v>
      </c>
      <c r="T351" s="83" t="str">
        <f t="shared" si="70"/>
        <v>Not OK</v>
      </c>
    </row>
    <row r="352" spans="1:20" x14ac:dyDescent="0.2">
      <c r="A352" s="73">
        <v>43252</v>
      </c>
      <c r="B352" s="129">
        <v>87.09</v>
      </c>
      <c r="C352" s="75">
        <v>76</v>
      </c>
      <c r="D352" s="76">
        <f t="shared" si="61"/>
        <v>2.2578733867148584</v>
      </c>
      <c r="E352" s="75">
        <v>0</v>
      </c>
      <c r="F352" s="76">
        <f t="shared" si="71"/>
        <v>0</v>
      </c>
      <c r="G352" s="75">
        <v>0</v>
      </c>
      <c r="H352" s="76">
        <f t="shared" si="62"/>
        <v>0</v>
      </c>
      <c r="I352" s="143">
        <v>0</v>
      </c>
      <c r="J352" s="142">
        <v>3.1836509253764071</v>
      </c>
      <c r="K352" s="76">
        <f t="shared" si="63"/>
        <v>191.01905552258444</v>
      </c>
      <c r="L352" s="79">
        <f t="shared" si="64"/>
        <v>0.11938690970161528</v>
      </c>
      <c r="M352" s="79">
        <v>0.28000000000000003</v>
      </c>
      <c r="N352" s="79">
        <v>0.56000000000000005</v>
      </c>
      <c r="O352" s="80" t="str">
        <f t="shared" si="65"/>
        <v>OK</v>
      </c>
      <c r="P352" s="81">
        <f t="shared" si="66"/>
        <v>52.09</v>
      </c>
      <c r="Q352" s="82">
        <f t="shared" si="67"/>
        <v>55.962764495027905</v>
      </c>
      <c r="R352" s="82">
        <f t="shared" si="68"/>
        <v>0.93079747703721849</v>
      </c>
      <c r="S352" s="82">
        <f t="shared" si="69"/>
        <v>4.4179321520484516</v>
      </c>
      <c r="T352" s="83" t="str">
        <f t="shared" si="70"/>
        <v>Not OK</v>
      </c>
    </row>
    <row r="353" spans="1:20" x14ac:dyDescent="0.2">
      <c r="A353" s="73">
        <v>43253</v>
      </c>
      <c r="B353" s="129">
        <v>87.09</v>
      </c>
      <c r="C353" s="75">
        <v>76</v>
      </c>
      <c r="D353" s="76">
        <f t="shared" si="61"/>
        <v>2.2578733867148584</v>
      </c>
      <c r="E353" s="75">
        <v>0</v>
      </c>
      <c r="F353" s="76">
        <f t="shared" si="71"/>
        <v>0</v>
      </c>
      <c r="G353" s="75">
        <v>0</v>
      </c>
      <c r="H353" s="76">
        <f t="shared" si="62"/>
        <v>0</v>
      </c>
      <c r="I353" s="143">
        <v>0</v>
      </c>
      <c r="J353" s="142">
        <v>3.1836509253764071</v>
      </c>
      <c r="K353" s="76">
        <f t="shared" si="63"/>
        <v>191.01905552258444</v>
      </c>
      <c r="L353" s="79">
        <f t="shared" si="64"/>
        <v>0.11938690970161528</v>
      </c>
      <c r="M353" s="79">
        <v>0.28000000000000003</v>
      </c>
      <c r="N353" s="79">
        <v>0.56000000000000005</v>
      </c>
      <c r="O353" s="80" t="str">
        <f t="shared" si="65"/>
        <v>OK</v>
      </c>
      <c r="P353" s="81">
        <f t="shared" si="66"/>
        <v>52.09</v>
      </c>
      <c r="Q353" s="82">
        <f t="shared" si="67"/>
        <v>55.962764495027905</v>
      </c>
      <c r="R353" s="82">
        <f t="shared" si="68"/>
        <v>0.93079747703721849</v>
      </c>
      <c r="S353" s="82">
        <f t="shared" si="69"/>
        <v>4.4179321520484516</v>
      </c>
      <c r="T353" s="83" t="str">
        <f t="shared" si="70"/>
        <v>Not OK</v>
      </c>
    </row>
    <row r="354" spans="1:20" x14ac:dyDescent="0.2">
      <c r="A354" s="73">
        <v>43240</v>
      </c>
      <c r="B354" s="129">
        <v>87.08</v>
      </c>
      <c r="C354" s="75">
        <v>83</v>
      </c>
      <c r="D354" s="76">
        <f t="shared" si="61"/>
        <v>2.8142380773943518</v>
      </c>
      <c r="E354" s="75">
        <v>0</v>
      </c>
      <c r="F354" s="76">
        <f t="shared" si="71"/>
        <v>0</v>
      </c>
      <c r="G354" s="75">
        <v>0</v>
      </c>
      <c r="H354" s="76">
        <f t="shared" si="62"/>
        <v>0</v>
      </c>
      <c r="I354" s="143">
        <v>0</v>
      </c>
      <c r="J354" s="142">
        <v>3.17</v>
      </c>
      <c r="K354" s="76">
        <f t="shared" si="63"/>
        <v>190.2</v>
      </c>
      <c r="L354" s="79">
        <f t="shared" si="64"/>
        <v>0.11887499999999999</v>
      </c>
      <c r="M354" s="79">
        <v>0.28000000000000003</v>
      </c>
      <c r="N354" s="79">
        <v>0.56000000000000005</v>
      </c>
      <c r="O354" s="80" t="str">
        <f t="shared" si="65"/>
        <v>OK</v>
      </c>
      <c r="P354" s="81">
        <f t="shared" si="66"/>
        <v>52.08</v>
      </c>
      <c r="Q354" s="82">
        <f t="shared" si="67"/>
        <v>55.955952559391427</v>
      </c>
      <c r="R354" s="82">
        <f t="shared" si="68"/>
        <v>0.93073207796297441</v>
      </c>
      <c r="S354" s="82">
        <f t="shared" si="69"/>
        <v>4.3992979502279246</v>
      </c>
      <c r="T354" s="83" t="str">
        <f t="shared" si="70"/>
        <v>Not OK</v>
      </c>
    </row>
    <row r="355" spans="1:20" x14ac:dyDescent="0.2">
      <c r="A355" s="73">
        <v>43241</v>
      </c>
      <c r="B355" s="129">
        <v>87.08</v>
      </c>
      <c r="C355" s="75">
        <v>83</v>
      </c>
      <c r="D355" s="76">
        <f t="shared" si="61"/>
        <v>2.8142380773943518</v>
      </c>
      <c r="E355" s="75">
        <v>0</v>
      </c>
      <c r="F355" s="76">
        <f t="shared" si="71"/>
        <v>0</v>
      </c>
      <c r="G355" s="75">
        <v>0</v>
      </c>
      <c r="H355" s="76">
        <f t="shared" si="62"/>
        <v>0</v>
      </c>
      <c r="I355" s="143">
        <v>0</v>
      </c>
      <c r="J355" s="142">
        <v>3.17</v>
      </c>
      <c r="K355" s="76">
        <f t="shared" si="63"/>
        <v>190.2</v>
      </c>
      <c r="L355" s="79">
        <f t="shared" si="64"/>
        <v>0.11887499999999999</v>
      </c>
      <c r="M355" s="79">
        <v>0.28000000000000003</v>
      </c>
      <c r="N355" s="79">
        <v>0.56000000000000005</v>
      </c>
      <c r="O355" s="80" t="str">
        <f t="shared" si="65"/>
        <v>OK</v>
      </c>
      <c r="P355" s="81">
        <f t="shared" si="66"/>
        <v>52.08</v>
      </c>
      <c r="Q355" s="82">
        <f t="shared" si="67"/>
        <v>55.955952559391427</v>
      </c>
      <c r="R355" s="82">
        <f t="shared" si="68"/>
        <v>0.93073207796297441</v>
      </c>
      <c r="S355" s="82">
        <f t="shared" si="69"/>
        <v>4.3992979502279246</v>
      </c>
      <c r="T355" s="83" t="str">
        <f t="shared" si="70"/>
        <v>Not OK</v>
      </c>
    </row>
    <row r="356" spans="1:20" x14ac:dyDescent="0.2">
      <c r="A356" s="73">
        <v>43242</v>
      </c>
      <c r="B356" s="129">
        <v>87.08</v>
      </c>
      <c r="C356" s="75">
        <v>83</v>
      </c>
      <c r="D356" s="76">
        <f t="shared" si="61"/>
        <v>2.8142380773943518</v>
      </c>
      <c r="E356" s="75">
        <v>0</v>
      </c>
      <c r="F356" s="76">
        <f t="shared" si="71"/>
        <v>0</v>
      </c>
      <c r="G356" s="75">
        <v>0</v>
      </c>
      <c r="H356" s="76">
        <f t="shared" si="62"/>
        <v>0</v>
      </c>
      <c r="I356" s="143">
        <v>0</v>
      </c>
      <c r="J356" s="142">
        <v>3.17</v>
      </c>
      <c r="K356" s="76">
        <f t="shared" si="63"/>
        <v>190.2</v>
      </c>
      <c r="L356" s="79">
        <f t="shared" si="64"/>
        <v>0.11887499999999999</v>
      </c>
      <c r="M356" s="79">
        <v>0.28000000000000003</v>
      </c>
      <c r="N356" s="79">
        <v>0.56000000000000005</v>
      </c>
      <c r="O356" s="80" t="str">
        <f t="shared" si="65"/>
        <v>OK</v>
      </c>
      <c r="P356" s="81">
        <f t="shared" si="66"/>
        <v>52.08</v>
      </c>
      <c r="Q356" s="82">
        <f t="shared" si="67"/>
        <v>55.955952559391427</v>
      </c>
      <c r="R356" s="82">
        <f t="shared" si="68"/>
        <v>0.93073207796297441</v>
      </c>
      <c r="S356" s="82">
        <f t="shared" si="69"/>
        <v>4.3992979502279246</v>
      </c>
      <c r="T356" s="83" t="str">
        <f t="shared" si="70"/>
        <v>Not OK</v>
      </c>
    </row>
    <row r="357" spans="1:20" x14ac:dyDescent="0.2">
      <c r="A357" s="73">
        <v>43243</v>
      </c>
      <c r="B357" s="129">
        <v>87.08</v>
      </c>
      <c r="C357" s="75">
        <v>83</v>
      </c>
      <c r="D357" s="76">
        <f t="shared" si="61"/>
        <v>2.8142380773943518</v>
      </c>
      <c r="E357" s="75">
        <v>0</v>
      </c>
      <c r="F357" s="76">
        <f t="shared" si="71"/>
        <v>0</v>
      </c>
      <c r="G357" s="75">
        <v>0</v>
      </c>
      <c r="H357" s="76">
        <f t="shared" si="62"/>
        <v>0</v>
      </c>
      <c r="I357" s="143">
        <v>0</v>
      </c>
      <c r="J357" s="142">
        <v>3.17</v>
      </c>
      <c r="K357" s="76">
        <f t="shared" si="63"/>
        <v>190.2</v>
      </c>
      <c r="L357" s="79">
        <f t="shared" si="64"/>
        <v>0.11887499999999999</v>
      </c>
      <c r="M357" s="79">
        <v>0.28000000000000003</v>
      </c>
      <c r="N357" s="79">
        <v>0.56000000000000005</v>
      </c>
      <c r="O357" s="80" t="str">
        <f t="shared" si="65"/>
        <v>OK</v>
      </c>
      <c r="P357" s="81">
        <f t="shared" si="66"/>
        <v>52.08</v>
      </c>
      <c r="Q357" s="82">
        <f t="shared" si="67"/>
        <v>55.955952559391427</v>
      </c>
      <c r="R357" s="82">
        <f t="shared" si="68"/>
        <v>0.93073207796297441</v>
      </c>
      <c r="S357" s="82">
        <f t="shared" si="69"/>
        <v>4.3992979502279246</v>
      </c>
      <c r="T357" s="83" t="str">
        <f t="shared" si="70"/>
        <v>Not OK</v>
      </c>
    </row>
    <row r="358" spans="1:20" x14ac:dyDescent="0.2">
      <c r="A358" s="73">
        <v>43244</v>
      </c>
      <c r="B358" s="129">
        <v>87.08</v>
      </c>
      <c r="C358" s="75">
        <v>83</v>
      </c>
      <c r="D358" s="76">
        <f t="shared" si="61"/>
        <v>2.8142380773943518</v>
      </c>
      <c r="E358" s="75">
        <v>0</v>
      </c>
      <c r="F358" s="76">
        <f t="shared" si="71"/>
        <v>0</v>
      </c>
      <c r="G358" s="75">
        <v>0</v>
      </c>
      <c r="H358" s="76">
        <f t="shared" si="62"/>
        <v>0</v>
      </c>
      <c r="I358" s="143">
        <v>0</v>
      </c>
      <c r="J358" s="142">
        <v>3.17</v>
      </c>
      <c r="K358" s="76">
        <f t="shared" si="63"/>
        <v>190.2</v>
      </c>
      <c r="L358" s="79">
        <f t="shared" si="64"/>
        <v>0.11887499999999999</v>
      </c>
      <c r="M358" s="79">
        <v>0.28000000000000003</v>
      </c>
      <c r="N358" s="79">
        <v>0.56000000000000005</v>
      </c>
      <c r="O358" s="80" t="str">
        <f t="shared" si="65"/>
        <v>OK</v>
      </c>
      <c r="P358" s="81">
        <f t="shared" si="66"/>
        <v>52.08</v>
      </c>
      <c r="Q358" s="82">
        <f t="shared" si="67"/>
        <v>55.955952559391427</v>
      </c>
      <c r="R358" s="82">
        <f t="shared" si="68"/>
        <v>0.93073207796297441</v>
      </c>
      <c r="S358" s="82">
        <f t="shared" si="69"/>
        <v>4.3992979502279246</v>
      </c>
      <c r="T358" s="83" t="str">
        <f t="shared" si="70"/>
        <v>Not OK</v>
      </c>
    </row>
    <row r="359" spans="1:20" x14ac:dyDescent="0.2">
      <c r="A359" s="73">
        <v>43245</v>
      </c>
      <c r="B359" s="129">
        <v>87.08</v>
      </c>
      <c r="C359" s="75">
        <v>80</v>
      </c>
      <c r="D359" s="76">
        <f t="shared" si="61"/>
        <v>2.5667913756439189</v>
      </c>
      <c r="E359" s="75">
        <v>0</v>
      </c>
      <c r="F359" s="76">
        <f t="shared" si="71"/>
        <v>0</v>
      </c>
      <c r="G359" s="75">
        <v>0</v>
      </c>
      <c r="H359" s="76">
        <f t="shared" si="62"/>
        <v>0</v>
      </c>
      <c r="I359" s="143">
        <v>0</v>
      </c>
      <c r="J359" s="142">
        <v>3.17</v>
      </c>
      <c r="K359" s="76">
        <f t="shared" si="63"/>
        <v>190.2</v>
      </c>
      <c r="L359" s="79">
        <f t="shared" si="64"/>
        <v>0.11887499999999999</v>
      </c>
      <c r="M359" s="79">
        <v>0.28000000000000003</v>
      </c>
      <c r="N359" s="79">
        <v>0.56000000000000005</v>
      </c>
      <c r="O359" s="80" t="str">
        <f t="shared" si="65"/>
        <v>OK</v>
      </c>
      <c r="P359" s="81">
        <f t="shared" si="66"/>
        <v>52.08</v>
      </c>
      <c r="Q359" s="82">
        <f t="shared" si="67"/>
        <v>55.955952559391427</v>
      </c>
      <c r="R359" s="82">
        <f t="shared" si="68"/>
        <v>0.93073207796297441</v>
      </c>
      <c r="S359" s="82">
        <f t="shared" si="69"/>
        <v>4.3992979502279246</v>
      </c>
      <c r="T359" s="83" t="str">
        <f t="shared" si="70"/>
        <v>Not OK</v>
      </c>
    </row>
    <row r="360" spans="1:20" x14ac:dyDescent="0.2">
      <c r="A360" s="73">
        <v>43246</v>
      </c>
      <c r="B360" s="129">
        <v>87.08</v>
      </c>
      <c r="C360" s="75">
        <v>80</v>
      </c>
      <c r="D360" s="76">
        <f t="shared" si="61"/>
        <v>2.5667913756439189</v>
      </c>
      <c r="E360" s="75">
        <v>0</v>
      </c>
      <c r="F360" s="76">
        <f t="shared" si="71"/>
        <v>0</v>
      </c>
      <c r="G360" s="75">
        <v>0</v>
      </c>
      <c r="H360" s="76">
        <f t="shared" si="62"/>
        <v>0</v>
      </c>
      <c r="I360" s="143">
        <v>0</v>
      </c>
      <c r="J360" s="142">
        <v>3.17</v>
      </c>
      <c r="K360" s="76">
        <f t="shared" si="63"/>
        <v>190.2</v>
      </c>
      <c r="L360" s="79">
        <f t="shared" si="64"/>
        <v>0.11887499999999999</v>
      </c>
      <c r="M360" s="79">
        <v>0.28000000000000003</v>
      </c>
      <c r="N360" s="79">
        <v>0.56000000000000005</v>
      </c>
      <c r="O360" s="80" t="str">
        <f t="shared" si="65"/>
        <v>OK</v>
      </c>
      <c r="P360" s="81">
        <f t="shared" si="66"/>
        <v>52.08</v>
      </c>
      <c r="Q360" s="82">
        <f t="shared" si="67"/>
        <v>55.955952559391427</v>
      </c>
      <c r="R360" s="82">
        <f t="shared" si="68"/>
        <v>0.93073207796297441</v>
      </c>
      <c r="S360" s="82">
        <f t="shared" si="69"/>
        <v>4.3992979502279246</v>
      </c>
      <c r="T360" s="83" t="str">
        <f t="shared" si="70"/>
        <v>Not OK</v>
      </c>
    </row>
    <row r="361" spans="1:20" x14ac:dyDescent="0.2">
      <c r="A361" s="73">
        <v>43247</v>
      </c>
      <c r="B361" s="129">
        <v>87.08</v>
      </c>
      <c r="C361" s="75">
        <v>80</v>
      </c>
      <c r="D361" s="76">
        <f t="shared" si="61"/>
        <v>2.5667913756439189</v>
      </c>
      <c r="E361" s="75">
        <v>0</v>
      </c>
      <c r="F361" s="76">
        <f t="shared" si="71"/>
        <v>0</v>
      </c>
      <c r="G361" s="75">
        <v>0</v>
      </c>
      <c r="H361" s="76">
        <f t="shared" si="62"/>
        <v>0</v>
      </c>
      <c r="I361" s="141">
        <v>0</v>
      </c>
      <c r="J361" s="142">
        <v>3.17</v>
      </c>
      <c r="K361" s="76">
        <f t="shared" si="63"/>
        <v>190.2</v>
      </c>
      <c r="L361" s="79">
        <f t="shared" si="64"/>
        <v>0.11887499999999999</v>
      </c>
      <c r="M361" s="79">
        <v>0.28000000000000003</v>
      </c>
      <c r="N361" s="79">
        <v>0.56000000000000005</v>
      </c>
      <c r="O361" s="80" t="str">
        <f t="shared" si="65"/>
        <v>OK</v>
      </c>
      <c r="P361" s="81">
        <f t="shared" si="66"/>
        <v>52.08</v>
      </c>
      <c r="Q361" s="82">
        <f t="shared" si="67"/>
        <v>55.955952559391427</v>
      </c>
      <c r="R361" s="82">
        <f t="shared" si="68"/>
        <v>0.93073207796297441</v>
      </c>
      <c r="S361" s="82">
        <f t="shared" si="69"/>
        <v>4.3992979502279246</v>
      </c>
      <c r="T361" s="83" t="str">
        <f t="shared" si="70"/>
        <v>Not OK</v>
      </c>
    </row>
    <row r="362" spans="1:20" x14ac:dyDescent="0.2">
      <c r="A362" s="73">
        <v>43248</v>
      </c>
      <c r="B362" s="136">
        <v>87.08</v>
      </c>
      <c r="C362" s="75">
        <v>80</v>
      </c>
      <c r="D362" s="76">
        <f t="shared" si="61"/>
        <v>2.5667913756439189</v>
      </c>
      <c r="E362" s="75">
        <v>0</v>
      </c>
      <c r="F362" s="76">
        <f t="shared" si="71"/>
        <v>0</v>
      </c>
      <c r="G362" s="75">
        <v>0</v>
      </c>
      <c r="H362" s="76">
        <f t="shared" si="62"/>
        <v>0</v>
      </c>
      <c r="I362" s="141">
        <v>0</v>
      </c>
      <c r="J362" s="142">
        <v>3.17</v>
      </c>
      <c r="K362" s="76">
        <f t="shared" si="63"/>
        <v>190.2</v>
      </c>
      <c r="L362" s="79">
        <f t="shared" si="64"/>
        <v>0.11887499999999999</v>
      </c>
      <c r="M362" s="79">
        <v>0.28000000000000003</v>
      </c>
      <c r="N362" s="79">
        <v>0.56000000000000005</v>
      </c>
      <c r="O362" s="80" t="str">
        <f t="shared" si="65"/>
        <v>OK</v>
      </c>
      <c r="P362" s="81">
        <f t="shared" si="66"/>
        <v>52.08</v>
      </c>
      <c r="Q362" s="82">
        <f t="shared" si="67"/>
        <v>55.955952559391427</v>
      </c>
      <c r="R362" s="82">
        <f t="shared" si="68"/>
        <v>0.93073207796297441</v>
      </c>
      <c r="S362" s="82">
        <f t="shared" si="69"/>
        <v>4.3992979502279246</v>
      </c>
      <c r="T362" s="83" t="str">
        <f t="shared" si="70"/>
        <v>Not OK</v>
      </c>
    </row>
    <row r="363" spans="1:20" x14ac:dyDescent="0.2">
      <c r="A363" s="73">
        <v>43249</v>
      </c>
      <c r="B363" s="129">
        <v>87.08</v>
      </c>
      <c r="C363" s="75">
        <v>78</v>
      </c>
      <c r="D363" s="76">
        <f t="shared" si="61"/>
        <v>2.4093623006855198</v>
      </c>
      <c r="E363" s="75">
        <v>0</v>
      </c>
      <c r="F363" s="76">
        <f t="shared" si="71"/>
        <v>0</v>
      </c>
      <c r="G363" s="75">
        <v>0</v>
      </c>
      <c r="H363" s="76">
        <f t="shared" si="62"/>
        <v>0</v>
      </c>
      <c r="I363" s="141">
        <v>0</v>
      </c>
      <c r="J363" s="142">
        <v>3.17</v>
      </c>
      <c r="K363" s="76">
        <f t="shared" si="63"/>
        <v>190.2</v>
      </c>
      <c r="L363" s="79">
        <f t="shared" si="64"/>
        <v>0.11887499999999999</v>
      </c>
      <c r="M363" s="79">
        <v>0.28000000000000003</v>
      </c>
      <c r="N363" s="79">
        <v>0.56000000000000005</v>
      </c>
      <c r="O363" s="80" t="str">
        <f t="shared" si="65"/>
        <v>OK</v>
      </c>
      <c r="P363" s="81">
        <f t="shared" si="66"/>
        <v>52.08</v>
      </c>
      <c r="Q363" s="82">
        <f t="shared" si="67"/>
        <v>55.955952559391427</v>
      </c>
      <c r="R363" s="82">
        <f t="shared" si="68"/>
        <v>0.93073207796297441</v>
      </c>
      <c r="S363" s="82">
        <f t="shared" si="69"/>
        <v>4.3992979502279246</v>
      </c>
      <c r="T363" s="83" t="str">
        <f t="shared" si="70"/>
        <v>Not OK</v>
      </c>
    </row>
    <row r="364" spans="1:20" x14ac:dyDescent="0.2">
      <c r="A364" s="73">
        <v>43239</v>
      </c>
      <c r="B364" s="74">
        <v>87.07</v>
      </c>
      <c r="C364" s="75">
        <v>85</v>
      </c>
      <c r="D364" s="76">
        <f t="shared" si="61"/>
        <v>2.986846598284719</v>
      </c>
      <c r="E364" s="75">
        <v>0</v>
      </c>
      <c r="F364" s="76">
        <f t="shared" si="71"/>
        <v>0</v>
      </c>
      <c r="G364" s="75">
        <v>0</v>
      </c>
      <c r="H364" s="76">
        <f t="shared" si="62"/>
        <v>0</v>
      </c>
      <c r="I364" s="141">
        <v>0</v>
      </c>
      <c r="J364" s="142">
        <v>3.17</v>
      </c>
      <c r="K364" s="76">
        <f t="shared" si="63"/>
        <v>190.2</v>
      </c>
      <c r="L364" s="79">
        <f t="shared" si="64"/>
        <v>0.11887499999999999</v>
      </c>
      <c r="M364" s="79">
        <v>0.28000000000000003</v>
      </c>
      <c r="N364" s="79">
        <v>0.56000000000000005</v>
      </c>
      <c r="O364" s="80" t="str">
        <f t="shared" si="65"/>
        <v>OK</v>
      </c>
      <c r="P364" s="81">
        <f t="shared" si="66"/>
        <v>52.069999999999993</v>
      </c>
      <c r="Q364" s="82">
        <f t="shared" si="67"/>
        <v>55.949142414520736</v>
      </c>
      <c r="R364" s="82">
        <f t="shared" si="68"/>
        <v>0.93066663317588272</v>
      </c>
      <c r="S364" s="82">
        <f t="shared" si="69"/>
        <v>4.3996073103225513</v>
      </c>
      <c r="T364" s="83" t="str">
        <f t="shared" si="70"/>
        <v>Not OK</v>
      </c>
    </row>
    <row r="365" spans="1:20" x14ac:dyDescent="0.2">
      <c r="A365" s="73">
        <v>43231</v>
      </c>
      <c r="B365" s="74">
        <v>87.06</v>
      </c>
      <c r="C365" s="75">
        <v>89</v>
      </c>
      <c r="D365" s="76">
        <f t="shared" si="61"/>
        <v>3.3507391542883926</v>
      </c>
      <c r="E365" s="75">
        <v>0</v>
      </c>
      <c r="F365" s="76">
        <f t="shared" si="71"/>
        <v>0</v>
      </c>
      <c r="G365" s="75">
        <v>0</v>
      </c>
      <c r="H365" s="76">
        <f t="shared" si="62"/>
        <v>0</v>
      </c>
      <c r="I365" s="141">
        <v>0</v>
      </c>
      <c r="J365" s="142">
        <v>3.17</v>
      </c>
      <c r="K365" s="76">
        <f t="shared" si="63"/>
        <v>190.2</v>
      </c>
      <c r="L365" s="79">
        <f t="shared" si="64"/>
        <v>0.11887499999999999</v>
      </c>
      <c r="M365" s="79">
        <v>0.28000000000000003</v>
      </c>
      <c r="N365" s="79">
        <v>0.56000000000000005</v>
      </c>
      <c r="O365" s="80" t="str">
        <f t="shared" si="65"/>
        <v>OK</v>
      </c>
      <c r="P365" s="81">
        <f t="shared" si="66"/>
        <v>52.06</v>
      </c>
      <c r="Q365" s="82">
        <f t="shared" si="67"/>
        <v>55.94233406106985</v>
      </c>
      <c r="R365" s="82">
        <f t="shared" si="68"/>
        <v>0.93060114265465455</v>
      </c>
      <c r="S365" s="82">
        <f t="shared" si="69"/>
        <v>4.3999169301615408</v>
      </c>
      <c r="T365" s="83" t="str">
        <f t="shared" si="70"/>
        <v>Not OK</v>
      </c>
    </row>
    <row r="366" spans="1:20" x14ac:dyDescent="0.2">
      <c r="A366" s="73">
        <v>43232</v>
      </c>
      <c r="B366" s="129">
        <v>87.06</v>
      </c>
      <c r="C366" s="75">
        <v>88</v>
      </c>
      <c r="D366" s="76">
        <f t="shared" si="61"/>
        <v>3.2574089424804344</v>
      </c>
      <c r="E366" s="75">
        <v>0</v>
      </c>
      <c r="F366" s="76">
        <f t="shared" si="71"/>
        <v>0</v>
      </c>
      <c r="G366" s="75">
        <v>0</v>
      </c>
      <c r="H366" s="76">
        <f t="shared" si="62"/>
        <v>0</v>
      </c>
      <c r="I366" s="141">
        <v>0</v>
      </c>
      <c r="J366" s="142">
        <v>3.17</v>
      </c>
      <c r="K366" s="76">
        <f t="shared" si="63"/>
        <v>190.2</v>
      </c>
      <c r="L366" s="79">
        <f t="shared" si="64"/>
        <v>0.11887499999999999</v>
      </c>
      <c r="M366" s="79">
        <v>0.28000000000000003</v>
      </c>
      <c r="N366" s="79">
        <v>0.56000000000000005</v>
      </c>
      <c r="O366" s="80" t="str">
        <f t="shared" si="65"/>
        <v>OK</v>
      </c>
      <c r="P366" s="81">
        <f t="shared" si="66"/>
        <v>52.06</v>
      </c>
      <c r="Q366" s="82">
        <f t="shared" si="67"/>
        <v>55.94233406106985</v>
      </c>
      <c r="R366" s="82">
        <f t="shared" si="68"/>
        <v>0.93060114265465455</v>
      </c>
      <c r="S366" s="82">
        <f t="shared" si="69"/>
        <v>4.3999169301615408</v>
      </c>
      <c r="T366" s="83" t="str">
        <f t="shared" si="70"/>
        <v>Not OK</v>
      </c>
    </row>
    <row r="367" spans="1:20" x14ac:dyDescent="0.2">
      <c r="A367" s="73">
        <v>43233</v>
      </c>
      <c r="B367" s="129">
        <v>87.06</v>
      </c>
      <c r="C367" s="75">
        <v>88</v>
      </c>
      <c r="D367" s="76">
        <f t="shared" ref="D367:D430" si="72">4.484*(C367/100)^(5/2)</f>
        <v>3.2574089424804344</v>
      </c>
      <c r="E367" s="75">
        <v>0</v>
      </c>
      <c r="F367" s="76">
        <f t="shared" si="71"/>
        <v>0</v>
      </c>
      <c r="G367" s="75">
        <v>0</v>
      </c>
      <c r="H367" s="76">
        <f t="shared" si="62"/>
        <v>0</v>
      </c>
      <c r="I367" s="141">
        <v>0</v>
      </c>
      <c r="J367" s="142">
        <v>3.17</v>
      </c>
      <c r="K367" s="76">
        <f t="shared" si="63"/>
        <v>190.2</v>
      </c>
      <c r="L367" s="79">
        <f t="shared" si="64"/>
        <v>0.11887499999999999</v>
      </c>
      <c r="M367" s="79">
        <v>0.28000000000000003</v>
      </c>
      <c r="N367" s="79">
        <v>0.56000000000000005</v>
      </c>
      <c r="O367" s="80" t="str">
        <f t="shared" si="65"/>
        <v>OK</v>
      </c>
      <c r="P367" s="81">
        <f t="shared" si="66"/>
        <v>52.06</v>
      </c>
      <c r="Q367" s="82">
        <f t="shared" si="67"/>
        <v>55.94233406106985</v>
      </c>
      <c r="R367" s="82">
        <f t="shared" si="68"/>
        <v>0.93060114265465455</v>
      </c>
      <c r="S367" s="82">
        <f t="shared" si="69"/>
        <v>4.3999169301615408</v>
      </c>
      <c r="T367" s="83" t="str">
        <f t="shared" si="70"/>
        <v>Not OK</v>
      </c>
    </row>
    <row r="368" spans="1:20" x14ac:dyDescent="0.2">
      <c r="A368" s="73">
        <v>43234</v>
      </c>
      <c r="B368" s="129">
        <v>87.06</v>
      </c>
      <c r="C368" s="75">
        <v>86</v>
      </c>
      <c r="D368" s="76">
        <f t="shared" si="72"/>
        <v>3.07547167848805</v>
      </c>
      <c r="E368" s="75">
        <v>0</v>
      </c>
      <c r="F368" s="76">
        <f t="shared" si="71"/>
        <v>0</v>
      </c>
      <c r="G368" s="75">
        <v>0</v>
      </c>
      <c r="H368" s="76">
        <f t="shared" si="62"/>
        <v>0</v>
      </c>
      <c r="I368" s="141">
        <v>0</v>
      </c>
      <c r="J368" s="142">
        <v>3.17</v>
      </c>
      <c r="K368" s="76">
        <f t="shared" si="63"/>
        <v>190.2</v>
      </c>
      <c r="L368" s="79">
        <f t="shared" si="64"/>
        <v>0.11887499999999999</v>
      </c>
      <c r="M368" s="79">
        <v>0.28000000000000003</v>
      </c>
      <c r="N368" s="79">
        <v>0.56000000000000005</v>
      </c>
      <c r="O368" s="80" t="str">
        <f t="shared" si="65"/>
        <v>OK</v>
      </c>
      <c r="P368" s="81">
        <f t="shared" si="66"/>
        <v>52.06</v>
      </c>
      <c r="Q368" s="82">
        <f t="shared" si="67"/>
        <v>55.94233406106985</v>
      </c>
      <c r="R368" s="82">
        <f t="shared" si="68"/>
        <v>0.93060114265465455</v>
      </c>
      <c r="S368" s="82">
        <f t="shared" si="69"/>
        <v>4.3999169301615408</v>
      </c>
      <c r="T368" s="83" t="str">
        <f t="shared" si="70"/>
        <v>Not OK</v>
      </c>
    </row>
    <row r="369" spans="1:20" x14ac:dyDescent="0.2">
      <c r="A369" s="73">
        <v>43235</v>
      </c>
      <c r="B369" s="129">
        <v>87.06</v>
      </c>
      <c r="C369" s="75">
        <v>86</v>
      </c>
      <c r="D369" s="76">
        <f t="shared" si="72"/>
        <v>3.07547167848805</v>
      </c>
      <c r="E369" s="75">
        <v>0</v>
      </c>
      <c r="F369" s="76">
        <f t="shared" si="71"/>
        <v>0</v>
      </c>
      <c r="G369" s="75">
        <v>0</v>
      </c>
      <c r="H369" s="76">
        <f t="shared" si="62"/>
        <v>0</v>
      </c>
      <c r="I369" s="141">
        <v>0</v>
      </c>
      <c r="J369" s="142">
        <v>3.17</v>
      </c>
      <c r="K369" s="76">
        <f t="shared" si="63"/>
        <v>190.2</v>
      </c>
      <c r="L369" s="79">
        <f t="shared" si="64"/>
        <v>0.11887499999999999</v>
      </c>
      <c r="M369" s="79">
        <v>0.28000000000000003</v>
      </c>
      <c r="N369" s="79">
        <v>0.56000000000000005</v>
      </c>
      <c r="O369" s="80" t="str">
        <f t="shared" si="65"/>
        <v>OK</v>
      </c>
      <c r="P369" s="81">
        <f t="shared" si="66"/>
        <v>52.06</v>
      </c>
      <c r="Q369" s="82">
        <f t="shared" si="67"/>
        <v>55.94233406106985</v>
      </c>
      <c r="R369" s="82">
        <f t="shared" si="68"/>
        <v>0.93060114265465455</v>
      </c>
      <c r="S369" s="82">
        <f t="shared" si="69"/>
        <v>4.3999169301615408</v>
      </c>
      <c r="T369" s="83" t="str">
        <f t="shared" si="70"/>
        <v>Not OK</v>
      </c>
    </row>
    <row r="370" spans="1:20" x14ac:dyDescent="0.2">
      <c r="A370" s="73">
        <v>43236</v>
      </c>
      <c r="B370" s="129">
        <v>87.06</v>
      </c>
      <c r="C370" s="75">
        <v>85</v>
      </c>
      <c r="D370" s="76">
        <f t="shared" si="72"/>
        <v>2.986846598284719</v>
      </c>
      <c r="E370" s="75">
        <v>0</v>
      </c>
      <c r="F370" s="76">
        <f t="shared" si="71"/>
        <v>0</v>
      </c>
      <c r="G370" s="75">
        <v>0</v>
      </c>
      <c r="H370" s="76">
        <f t="shared" si="62"/>
        <v>0</v>
      </c>
      <c r="I370" s="141">
        <v>0</v>
      </c>
      <c r="J370" s="142">
        <v>3.17</v>
      </c>
      <c r="K370" s="76">
        <f t="shared" si="63"/>
        <v>190.2</v>
      </c>
      <c r="L370" s="79">
        <f t="shared" si="64"/>
        <v>0.11887499999999999</v>
      </c>
      <c r="M370" s="79">
        <v>0.28000000000000003</v>
      </c>
      <c r="N370" s="79">
        <v>0.56000000000000005</v>
      </c>
      <c r="O370" s="80" t="str">
        <f t="shared" si="65"/>
        <v>OK</v>
      </c>
      <c r="P370" s="81">
        <f t="shared" si="66"/>
        <v>52.06</v>
      </c>
      <c r="Q370" s="82">
        <f t="shared" si="67"/>
        <v>55.94233406106985</v>
      </c>
      <c r="R370" s="82">
        <f t="shared" si="68"/>
        <v>0.93060114265465455</v>
      </c>
      <c r="S370" s="82">
        <f t="shared" si="69"/>
        <v>4.3999169301615408</v>
      </c>
      <c r="T370" s="83" t="str">
        <f t="shared" si="70"/>
        <v>Not OK</v>
      </c>
    </row>
    <row r="371" spans="1:20" x14ac:dyDescent="0.2">
      <c r="A371" s="73">
        <v>43237</v>
      </c>
      <c r="B371" s="129">
        <v>87.06</v>
      </c>
      <c r="C371" s="75">
        <v>85</v>
      </c>
      <c r="D371" s="76">
        <f t="shared" si="72"/>
        <v>2.986846598284719</v>
      </c>
      <c r="E371" s="75">
        <v>0</v>
      </c>
      <c r="F371" s="76">
        <f t="shared" si="71"/>
        <v>0</v>
      </c>
      <c r="G371" s="75">
        <v>0</v>
      </c>
      <c r="H371" s="76">
        <f t="shared" si="62"/>
        <v>0</v>
      </c>
      <c r="I371" s="141">
        <v>0</v>
      </c>
      <c r="J371" s="142">
        <v>3.17</v>
      </c>
      <c r="K371" s="76">
        <f t="shared" si="63"/>
        <v>190.2</v>
      </c>
      <c r="L371" s="79">
        <f t="shared" si="64"/>
        <v>0.11887499999999999</v>
      </c>
      <c r="M371" s="79">
        <v>0.28000000000000003</v>
      </c>
      <c r="N371" s="79">
        <v>0.56000000000000005</v>
      </c>
      <c r="O371" s="80" t="str">
        <f t="shared" si="65"/>
        <v>OK</v>
      </c>
      <c r="P371" s="81">
        <f t="shared" si="66"/>
        <v>52.06</v>
      </c>
      <c r="Q371" s="82">
        <f t="shared" si="67"/>
        <v>55.94233406106985</v>
      </c>
      <c r="R371" s="82">
        <f t="shared" si="68"/>
        <v>0.93060114265465455</v>
      </c>
      <c r="S371" s="82">
        <f t="shared" si="69"/>
        <v>4.3999169301615408</v>
      </c>
      <c r="T371" s="83" t="str">
        <f t="shared" si="70"/>
        <v>Not OK</v>
      </c>
    </row>
    <row r="372" spans="1:20" x14ac:dyDescent="0.2">
      <c r="A372" s="73">
        <v>43238</v>
      </c>
      <c r="B372" s="129">
        <v>87.06</v>
      </c>
      <c r="C372" s="75">
        <v>85</v>
      </c>
      <c r="D372" s="76">
        <f t="shared" si="72"/>
        <v>2.986846598284719</v>
      </c>
      <c r="E372" s="75">
        <v>0</v>
      </c>
      <c r="F372" s="76">
        <f t="shared" si="71"/>
        <v>0</v>
      </c>
      <c r="G372" s="75">
        <v>0</v>
      </c>
      <c r="H372" s="76">
        <f t="shared" si="62"/>
        <v>0</v>
      </c>
      <c r="I372" s="141">
        <v>0</v>
      </c>
      <c r="J372" s="142">
        <v>3.17</v>
      </c>
      <c r="K372" s="76">
        <f t="shared" si="63"/>
        <v>190.2</v>
      </c>
      <c r="L372" s="79">
        <f t="shared" si="64"/>
        <v>0.11887499999999999</v>
      </c>
      <c r="M372" s="79">
        <v>0.28000000000000003</v>
      </c>
      <c r="N372" s="79">
        <v>0.56000000000000005</v>
      </c>
      <c r="O372" s="80" t="str">
        <f t="shared" si="65"/>
        <v>OK</v>
      </c>
      <c r="P372" s="81">
        <f t="shared" si="66"/>
        <v>52.06</v>
      </c>
      <c r="Q372" s="82">
        <f t="shared" si="67"/>
        <v>55.94233406106985</v>
      </c>
      <c r="R372" s="82">
        <f t="shared" si="68"/>
        <v>0.93060114265465455</v>
      </c>
      <c r="S372" s="82">
        <f t="shared" si="69"/>
        <v>4.3999169301615408</v>
      </c>
      <c r="T372" s="83" t="str">
        <f t="shared" si="70"/>
        <v>Not OK</v>
      </c>
    </row>
    <row r="373" spans="1:20" x14ac:dyDescent="0.2">
      <c r="A373" s="73">
        <v>43229</v>
      </c>
      <c r="B373" s="129">
        <v>87.04</v>
      </c>
      <c r="C373" s="75">
        <v>89</v>
      </c>
      <c r="D373" s="76">
        <f t="shared" si="72"/>
        <v>3.3507391542883926</v>
      </c>
      <c r="E373" s="75">
        <v>0</v>
      </c>
      <c r="F373" s="76">
        <f t="shared" si="71"/>
        <v>0</v>
      </c>
      <c r="G373" s="75">
        <v>0</v>
      </c>
      <c r="H373" s="76">
        <f t="shared" si="62"/>
        <v>0</v>
      </c>
      <c r="I373" s="141">
        <v>0</v>
      </c>
      <c r="J373" s="142">
        <v>3.1656561132488634</v>
      </c>
      <c r="K373" s="76">
        <f t="shared" si="63"/>
        <v>189.9393667949318</v>
      </c>
      <c r="L373" s="79">
        <f t="shared" si="64"/>
        <v>0.11871210424683237</v>
      </c>
      <c r="M373" s="79">
        <v>0.28000000000000003</v>
      </c>
      <c r="N373" s="79">
        <v>0.56000000000000005</v>
      </c>
      <c r="O373" s="80" t="str">
        <f t="shared" si="65"/>
        <v>OK</v>
      </c>
      <c r="P373" s="81">
        <f t="shared" si="66"/>
        <v>52.040000000000006</v>
      </c>
      <c r="Q373" s="82">
        <f t="shared" si="67"/>
        <v>55.928722731044168</v>
      </c>
      <c r="R373" s="82">
        <f t="shared" si="68"/>
        <v>0.93047002432462733</v>
      </c>
      <c r="S373" s="82">
        <f t="shared" si="69"/>
        <v>4.3945068444659459</v>
      </c>
      <c r="T373" s="83" t="str">
        <f t="shared" si="70"/>
        <v>Not OK</v>
      </c>
    </row>
    <row r="374" spans="1:20" x14ac:dyDescent="0.2">
      <c r="A374" s="73">
        <v>43230</v>
      </c>
      <c r="B374" s="129">
        <v>87.04</v>
      </c>
      <c r="C374" s="75">
        <v>89</v>
      </c>
      <c r="D374" s="76">
        <f t="shared" si="72"/>
        <v>3.3507391542883926</v>
      </c>
      <c r="E374" s="75">
        <v>0</v>
      </c>
      <c r="F374" s="76">
        <f t="shared" si="71"/>
        <v>0</v>
      </c>
      <c r="G374" s="75">
        <v>0</v>
      </c>
      <c r="H374" s="76">
        <f t="shared" si="62"/>
        <v>0</v>
      </c>
      <c r="I374" s="141">
        <v>0</v>
      </c>
      <c r="J374" s="142">
        <v>3.17</v>
      </c>
      <c r="K374" s="76">
        <f t="shared" si="63"/>
        <v>190.2</v>
      </c>
      <c r="L374" s="79">
        <f t="shared" si="64"/>
        <v>0.11887499999999999</v>
      </c>
      <c r="M374" s="79">
        <v>0.28000000000000003</v>
      </c>
      <c r="N374" s="79">
        <v>0.56000000000000005</v>
      </c>
      <c r="O374" s="80" t="str">
        <f t="shared" si="65"/>
        <v>OK</v>
      </c>
      <c r="P374" s="81">
        <f t="shared" si="66"/>
        <v>52.040000000000006</v>
      </c>
      <c r="Q374" s="82">
        <f t="shared" si="67"/>
        <v>55.928722731044168</v>
      </c>
      <c r="R374" s="82">
        <f t="shared" si="68"/>
        <v>0.93047002432462733</v>
      </c>
      <c r="S374" s="82">
        <f t="shared" si="69"/>
        <v>4.4005369498774467</v>
      </c>
      <c r="T374" s="83" t="str">
        <f t="shared" si="70"/>
        <v>Not OK</v>
      </c>
    </row>
    <row r="375" spans="1:20" x14ac:dyDescent="0.2">
      <c r="A375" s="73">
        <v>43224</v>
      </c>
      <c r="B375" s="129">
        <v>87.03</v>
      </c>
      <c r="C375" s="75">
        <v>93</v>
      </c>
      <c r="D375" s="76">
        <f t="shared" si="72"/>
        <v>3.7400118247631711</v>
      </c>
      <c r="E375" s="75">
        <v>0</v>
      </c>
      <c r="F375" s="76">
        <f t="shared" si="71"/>
        <v>0</v>
      </c>
      <c r="G375" s="75">
        <v>0</v>
      </c>
      <c r="H375" s="76">
        <f t="shared" si="62"/>
        <v>0</v>
      </c>
      <c r="I375" s="141">
        <v>0</v>
      </c>
      <c r="J375" s="142">
        <v>3.1656561132488634</v>
      </c>
      <c r="K375" s="76">
        <f t="shared" si="63"/>
        <v>189.9393667949318</v>
      </c>
      <c r="L375" s="79">
        <f t="shared" si="64"/>
        <v>0.11871210424683237</v>
      </c>
      <c r="M375" s="79">
        <v>0.28000000000000003</v>
      </c>
      <c r="N375" s="79">
        <v>0.56000000000000005</v>
      </c>
      <c r="O375" s="80" t="str">
        <f t="shared" si="65"/>
        <v>OK</v>
      </c>
      <c r="P375" s="81">
        <f t="shared" si="66"/>
        <v>52.03</v>
      </c>
      <c r="Q375" s="82">
        <f t="shared" si="67"/>
        <v>55.921919755778084</v>
      </c>
      <c r="R375" s="82">
        <f t="shared" si="68"/>
        <v>0.93040439647324602</v>
      </c>
      <c r="S375" s="82">
        <f t="shared" si="69"/>
        <v>4.39481681940069</v>
      </c>
      <c r="T375" s="83" t="str">
        <f t="shared" si="70"/>
        <v>Not OK</v>
      </c>
    </row>
    <row r="376" spans="1:20" x14ac:dyDescent="0.2">
      <c r="A376" s="73">
        <v>43225</v>
      </c>
      <c r="B376" s="129">
        <v>87.03</v>
      </c>
      <c r="C376" s="75">
        <v>93</v>
      </c>
      <c r="D376" s="76">
        <f t="shared" si="72"/>
        <v>3.7400118247631711</v>
      </c>
      <c r="E376" s="75">
        <v>0</v>
      </c>
      <c r="F376" s="76">
        <f t="shared" si="71"/>
        <v>0</v>
      </c>
      <c r="G376" s="75">
        <v>0</v>
      </c>
      <c r="H376" s="76">
        <f t="shared" si="62"/>
        <v>0</v>
      </c>
      <c r="I376" s="141">
        <v>0</v>
      </c>
      <c r="J376" s="142">
        <v>3.1656561132488634</v>
      </c>
      <c r="K376" s="76">
        <f t="shared" si="63"/>
        <v>189.9393667949318</v>
      </c>
      <c r="L376" s="79">
        <f t="shared" si="64"/>
        <v>0.11871210424683237</v>
      </c>
      <c r="M376" s="79">
        <v>0.28000000000000003</v>
      </c>
      <c r="N376" s="79">
        <v>0.56000000000000005</v>
      </c>
      <c r="O376" s="80" t="str">
        <f t="shared" si="65"/>
        <v>OK</v>
      </c>
      <c r="P376" s="81">
        <f t="shared" si="66"/>
        <v>52.03</v>
      </c>
      <c r="Q376" s="82">
        <f t="shared" si="67"/>
        <v>55.921919755778084</v>
      </c>
      <c r="R376" s="82">
        <f t="shared" si="68"/>
        <v>0.93040439647324602</v>
      </c>
      <c r="S376" s="82">
        <f t="shared" si="69"/>
        <v>4.39481681940069</v>
      </c>
      <c r="T376" s="83" t="str">
        <f t="shared" si="70"/>
        <v>Not OK</v>
      </c>
    </row>
    <row r="377" spans="1:20" x14ac:dyDescent="0.2">
      <c r="A377" s="73">
        <v>43226</v>
      </c>
      <c r="B377" s="129">
        <v>87.03</v>
      </c>
      <c r="C377" s="75">
        <v>91</v>
      </c>
      <c r="D377" s="76">
        <f t="shared" si="72"/>
        <v>3.5421674242770838</v>
      </c>
      <c r="E377" s="75">
        <v>0</v>
      </c>
      <c r="F377" s="76">
        <f t="shared" si="71"/>
        <v>0</v>
      </c>
      <c r="G377" s="75">
        <v>0</v>
      </c>
      <c r="H377" s="76">
        <f t="shared" si="62"/>
        <v>0</v>
      </c>
      <c r="I377" s="141">
        <v>0</v>
      </c>
      <c r="J377" s="142">
        <v>3.1656561132488634</v>
      </c>
      <c r="K377" s="76">
        <f t="shared" si="63"/>
        <v>189.9393667949318</v>
      </c>
      <c r="L377" s="79">
        <f t="shared" si="64"/>
        <v>0.11871210424683237</v>
      </c>
      <c r="M377" s="79">
        <v>0.28000000000000003</v>
      </c>
      <c r="N377" s="79">
        <v>0.56000000000000005</v>
      </c>
      <c r="O377" s="80" t="str">
        <f t="shared" si="65"/>
        <v>OK</v>
      </c>
      <c r="P377" s="81">
        <f t="shared" si="66"/>
        <v>52.03</v>
      </c>
      <c r="Q377" s="82">
        <f t="shared" si="67"/>
        <v>55.921919755778084</v>
      </c>
      <c r="R377" s="82">
        <f t="shared" si="68"/>
        <v>0.93040439647324602</v>
      </c>
      <c r="S377" s="82">
        <f t="shared" si="69"/>
        <v>4.39481681940069</v>
      </c>
      <c r="T377" s="83" t="str">
        <f t="shared" si="70"/>
        <v>Not OK</v>
      </c>
    </row>
    <row r="378" spans="1:20" x14ac:dyDescent="0.2">
      <c r="A378" s="73">
        <v>43227</v>
      </c>
      <c r="B378" s="129">
        <v>87.03</v>
      </c>
      <c r="C378" s="75">
        <v>91</v>
      </c>
      <c r="D378" s="76">
        <f t="shared" si="72"/>
        <v>3.5421674242770838</v>
      </c>
      <c r="E378" s="75">
        <v>0</v>
      </c>
      <c r="F378" s="76">
        <f t="shared" si="71"/>
        <v>0</v>
      </c>
      <c r="G378" s="75">
        <v>0</v>
      </c>
      <c r="H378" s="76">
        <f t="shared" si="62"/>
        <v>0</v>
      </c>
      <c r="I378" s="141">
        <v>0</v>
      </c>
      <c r="J378" s="142">
        <v>3.1656561132488634</v>
      </c>
      <c r="K378" s="76">
        <f t="shared" si="63"/>
        <v>189.9393667949318</v>
      </c>
      <c r="L378" s="79">
        <f t="shared" si="64"/>
        <v>0.11871210424683237</v>
      </c>
      <c r="M378" s="79">
        <v>0.28000000000000003</v>
      </c>
      <c r="N378" s="79">
        <v>0.56000000000000005</v>
      </c>
      <c r="O378" s="80" t="str">
        <f t="shared" si="65"/>
        <v>OK</v>
      </c>
      <c r="P378" s="81">
        <f t="shared" si="66"/>
        <v>52.03</v>
      </c>
      <c r="Q378" s="82">
        <f t="shared" si="67"/>
        <v>55.921919755778084</v>
      </c>
      <c r="R378" s="82">
        <f t="shared" si="68"/>
        <v>0.93040439647324602</v>
      </c>
      <c r="S378" s="82">
        <f t="shared" si="69"/>
        <v>4.39481681940069</v>
      </c>
      <c r="T378" s="83" t="str">
        <f t="shared" si="70"/>
        <v>Not OK</v>
      </c>
    </row>
    <row r="379" spans="1:20" x14ac:dyDescent="0.2">
      <c r="A379" s="73">
        <v>43228</v>
      </c>
      <c r="B379" s="129">
        <v>87.03</v>
      </c>
      <c r="C379" s="75">
        <v>91</v>
      </c>
      <c r="D379" s="76">
        <f t="shared" si="72"/>
        <v>3.5421674242770838</v>
      </c>
      <c r="E379" s="75">
        <v>0</v>
      </c>
      <c r="F379" s="76">
        <f t="shared" si="71"/>
        <v>0</v>
      </c>
      <c r="G379" s="75">
        <v>0</v>
      </c>
      <c r="H379" s="76">
        <f t="shared" si="62"/>
        <v>0</v>
      </c>
      <c r="I379" s="141">
        <v>0</v>
      </c>
      <c r="J379" s="142">
        <v>3.1656561132488634</v>
      </c>
      <c r="K379" s="76">
        <f t="shared" si="63"/>
        <v>189.9393667949318</v>
      </c>
      <c r="L379" s="79">
        <f t="shared" si="64"/>
        <v>0.11871210424683237</v>
      </c>
      <c r="M379" s="79">
        <v>0.28000000000000003</v>
      </c>
      <c r="N379" s="79">
        <v>0.56000000000000005</v>
      </c>
      <c r="O379" s="80" t="str">
        <f t="shared" si="65"/>
        <v>OK</v>
      </c>
      <c r="P379" s="81">
        <f t="shared" si="66"/>
        <v>52.03</v>
      </c>
      <c r="Q379" s="82">
        <f t="shared" si="67"/>
        <v>55.921919755778084</v>
      </c>
      <c r="R379" s="82">
        <f t="shared" si="68"/>
        <v>0.93040439647324602</v>
      </c>
      <c r="S379" s="82">
        <f t="shared" si="69"/>
        <v>4.39481681940069</v>
      </c>
      <c r="T379" s="83" t="str">
        <f t="shared" si="70"/>
        <v>Not OK</v>
      </c>
    </row>
    <row r="380" spans="1:20" x14ac:dyDescent="0.2">
      <c r="A380" s="73">
        <v>42998</v>
      </c>
      <c r="B380" s="74">
        <v>87.02</v>
      </c>
      <c r="C380" s="75">
        <v>74</v>
      </c>
      <c r="D380" s="76">
        <f t="shared" si="72"/>
        <v>2.1122479789986719</v>
      </c>
      <c r="E380" s="75">
        <v>0</v>
      </c>
      <c r="F380" s="76">
        <f t="shared" si="71"/>
        <v>0</v>
      </c>
      <c r="G380" s="75">
        <v>0</v>
      </c>
      <c r="H380" s="76">
        <f t="shared" si="62"/>
        <v>0</v>
      </c>
      <c r="I380" s="141">
        <v>0</v>
      </c>
      <c r="J380" s="142">
        <v>3.07547167848805</v>
      </c>
      <c r="K380" s="76">
        <f t="shared" si="63"/>
        <v>184.528300709283</v>
      </c>
      <c r="L380" s="79">
        <f t="shared" si="64"/>
        <v>0.11533018794330188</v>
      </c>
      <c r="M380" s="79">
        <v>0.28000000000000003</v>
      </c>
      <c r="N380" s="79">
        <v>0.56000000000000005</v>
      </c>
      <c r="O380" s="80" t="str">
        <f t="shared" si="65"/>
        <v>OK</v>
      </c>
      <c r="P380" s="81">
        <f t="shared" si="66"/>
        <v>52.019999999999996</v>
      </c>
      <c r="Q380" s="82">
        <f t="shared" si="67"/>
        <v>55.915118574549254</v>
      </c>
      <c r="R380" s="82">
        <f t="shared" si="68"/>
        <v>0.93033872280256258</v>
      </c>
      <c r="S380" s="82">
        <f t="shared" si="69"/>
        <v>4.269916976448342</v>
      </c>
      <c r="T380" s="83" t="str">
        <f t="shared" si="70"/>
        <v>Not OK</v>
      </c>
    </row>
    <row r="381" spans="1:20" x14ac:dyDescent="0.2">
      <c r="A381" s="73">
        <v>42999</v>
      </c>
      <c r="B381" s="74">
        <v>87.02</v>
      </c>
      <c r="C381" s="75">
        <v>74</v>
      </c>
      <c r="D381" s="76">
        <f t="shared" si="72"/>
        <v>2.1122479789986719</v>
      </c>
      <c r="E381" s="75">
        <v>0</v>
      </c>
      <c r="F381" s="76">
        <f t="shared" si="71"/>
        <v>0</v>
      </c>
      <c r="G381" s="75">
        <v>0</v>
      </c>
      <c r="H381" s="76">
        <f t="shared" si="62"/>
        <v>0</v>
      </c>
      <c r="I381" s="141">
        <v>0</v>
      </c>
      <c r="J381" s="142">
        <v>3.07547167848805</v>
      </c>
      <c r="K381" s="76">
        <f t="shared" si="63"/>
        <v>184.528300709283</v>
      </c>
      <c r="L381" s="79">
        <f t="shared" si="64"/>
        <v>0.11533018794330188</v>
      </c>
      <c r="M381" s="79">
        <v>0.28000000000000003</v>
      </c>
      <c r="N381" s="79">
        <v>0.56000000000000005</v>
      </c>
      <c r="O381" s="80" t="str">
        <f t="shared" si="65"/>
        <v>OK</v>
      </c>
      <c r="P381" s="81">
        <f t="shared" si="66"/>
        <v>52.019999999999996</v>
      </c>
      <c r="Q381" s="82">
        <f t="shared" si="67"/>
        <v>55.915118574549254</v>
      </c>
      <c r="R381" s="82">
        <f t="shared" si="68"/>
        <v>0.93033872280256258</v>
      </c>
      <c r="S381" s="82">
        <f t="shared" si="69"/>
        <v>4.269916976448342</v>
      </c>
      <c r="T381" s="83" t="str">
        <f t="shared" si="70"/>
        <v>Not OK</v>
      </c>
    </row>
    <row r="382" spans="1:20" x14ac:dyDescent="0.2">
      <c r="A382" s="73">
        <v>43000</v>
      </c>
      <c r="B382" s="74">
        <v>87.02</v>
      </c>
      <c r="C382" s="75">
        <v>74</v>
      </c>
      <c r="D382" s="76">
        <f t="shared" si="72"/>
        <v>2.1122479789986719</v>
      </c>
      <c r="E382" s="75">
        <v>0</v>
      </c>
      <c r="F382" s="76">
        <f t="shared" si="71"/>
        <v>0</v>
      </c>
      <c r="G382" s="75">
        <v>0</v>
      </c>
      <c r="H382" s="76">
        <f t="shared" si="62"/>
        <v>0</v>
      </c>
      <c r="I382" s="141">
        <v>0</v>
      </c>
      <c r="J382" s="142">
        <v>3.07547167848805</v>
      </c>
      <c r="K382" s="76">
        <f t="shared" si="63"/>
        <v>184.528300709283</v>
      </c>
      <c r="L382" s="79">
        <f t="shared" si="64"/>
        <v>0.11533018794330188</v>
      </c>
      <c r="M382" s="79">
        <v>0.28000000000000003</v>
      </c>
      <c r="N382" s="79">
        <v>0.56000000000000005</v>
      </c>
      <c r="O382" s="80" t="str">
        <f t="shared" si="65"/>
        <v>OK</v>
      </c>
      <c r="P382" s="81">
        <f t="shared" si="66"/>
        <v>52.019999999999996</v>
      </c>
      <c r="Q382" s="82">
        <f t="shared" si="67"/>
        <v>55.915118574549254</v>
      </c>
      <c r="R382" s="82">
        <f t="shared" si="68"/>
        <v>0.93033872280256258</v>
      </c>
      <c r="S382" s="82">
        <f t="shared" si="69"/>
        <v>4.269916976448342</v>
      </c>
      <c r="T382" s="83" t="str">
        <f t="shared" si="70"/>
        <v>Not OK</v>
      </c>
    </row>
    <row r="383" spans="1:20" x14ac:dyDescent="0.2">
      <c r="A383" s="73">
        <v>43001</v>
      </c>
      <c r="B383" s="74">
        <v>87.02</v>
      </c>
      <c r="C383" s="75">
        <v>74</v>
      </c>
      <c r="D383" s="76">
        <f t="shared" si="72"/>
        <v>2.1122479789986719</v>
      </c>
      <c r="E383" s="75">
        <v>0</v>
      </c>
      <c r="F383" s="76">
        <f t="shared" si="71"/>
        <v>0</v>
      </c>
      <c r="G383" s="75">
        <v>0</v>
      </c>
      <c r="H383" s="76">
        <f t="shared" si="62"/>
        <v>0</v>
      </c>
      <c r="I383" s="141">
        <v>0</v>
      </c>
      <c r="J383" s="142">
        <v>3.07547167848805</v>
      </c>
      <c r="K383" s="76">
        <f t="shared" si="63"/>
        <v>184.528300709283</v>
      </c>
      <c r="L383" s="79">
        <f t="shared" si="64"/>
        <v>0.11533018794330188</v>
      </c>
      <c r="M383" s="79">
        <v>0.28000000000000003</v>
      </c>
      <c r="N383" s="79">
        <v>0.56000000000000005</v>
      </c>
      <c r="O383" s="80" t="str">
        <f t="shared" si="65"/>
        <v>OK</v>
      </c>
      <c r="P383" s="81">
        <f t="shared" si="66"/>
        <v>52.019999999999996</v>
      </c>
      <c r="Q383" s="82">
        <f t="shared" si="67"/>
        <v>55.915118574549254</v>
      </c>
      <c r="R383" s="82">
        <f t="shared" si="68"/>
        <v>0.93033872280256258</v>
      </c>
      <c r="S383" s="82">
        <f t="shared" si="69"/>
        <v>4.269916976448342</v>
      </c>
      <c r="T383" s="83" t="str">
        <f t="shared" si="70"/>
        <v>Not OK</v>
      </c>
    </row>
    <row r="384" spans="1:20" x14ac:dyDescent="0.2">
      <c r="A384" s="73">
        <v>43002</v>
      </c>
      <c r="B384" s="74">
        <v>87.02</v>
      </c>
      <c r="C384" s="75">
        <v>74</v>
      </c>
      <c r="D384" s="76">
        <f t="shared" si="72"/>
        <v>2.1122479789986719</v>
      </c>
      <c r="E384" s="75">
        <v>0</v>
      </c>
      <c r="F384" s="76">
        <f t="shared" si="71"/>
        <v>0</v>
      </c>
      <c r="G384" s="75">
        <v>0</v>
      </c>
      <c r="H384" s="76">
        <f t="shared" si="62"/>
        <v>0</v>
      </c>
      <c r="I384" s="141">
        <v>0</v>
      </c>
      <c r="J384" s="142">
        <v>3.07547167848805</v>
      </c>
      <c r="K384" s="76">
        <f t="shared" si="63"/>
        <v>184.528300709283</v>
      </c>
      <c r="L384" s="79">
        <f t="shared" si="64"/>
        <v>0.11533018794330188</v>
      </c>
      <c r="M384" s="79">
        <v>0.28000000000000003</v>
      </c>
      <c r="N384" s="79">
        <v>0.56000000000000005</v>
      </c>
      <c r="O384" s="80" t="str">
        <f t="shared" si="65"/>
        <v>OK</v>
      </c>
      <c r="P384" s="81">
        <f t="shared" si="66"/>
        <v>52.019999999999996</v>
      </c>
      <c r="Q384" s="82">
        <f t="shared" si="67"/>
        <v>55.915118574549254</v>
      </c>
      <c r="R384" s="82">
        <f t="shared" si="68"/>
        <v>0.93033872280256258</v>
      </c>
      <c r="S384" s="82">
        <f t="shared" si="69"/>
        <v>4.269916976448342</v>
      </c>
      <c r="T384" s="83" t="str">
        <f t="shared" si="70"/>
        <v>Not OK</v>
      </c>
    </row>
    <row r="385" spans="1:20" x14ac:dyDescent="0.2">
      <c r="A385" s="73">
        <v>43004</v>
      </c>
      <c r="B385" s="74">
        <v>87.02</v>
      </c>
      <c r="C385" s="75">
        <v>72</v>
      </c>
      <c r="D385" s="76">
        <f t="shared" si="72"/>
        <v>1.9724084071993251</v>
      </c>
      <c r="E385" s="75">
        <v>0</v>
      </c>
      <c r="F385" s="76">
        <f t="shared" si="71"/>
        <v>0</v>
      </c>
      <c r="G385" s="75">
        <v>0</v>
      </c>
      <c r="H385" s="76">
        <f t="shared" si="62"/>
        <v>0</v>
      </c>
      <c r="I385" s="141">
        <v>0</v>
      </c>
      <c r="J385" s="142">
        <v>3.07547167848805</v>
      </c>
      <c r="K385" s="76">
        <f t="shared" si="63"/>
        <v>184.528300709283</v>
      </c>
      <c r="L385" s="79">
        <f t="shared" si="64"/>
        <v>0.11533018794330188</v>
      </c>
      <c r="M385" s="79">
        <v>0.28000000000000003</v>
      </c>
      <c r="N385" s="79">
        <v>0.56000000000000005</v>
      </c>
      <c r="O385" s="80" t="str">
        <f t="shared" si="65"/>
        <v>OK</v>
      </c>
      <c r="P385" s="81">
        <f t="shared" si="66"/>
        <v>52.019999999999996</v>
      </c>
      <c r="Q385" s="82">
        <f t="shared" si="67"/>
        <v>55.915118574549254</v>
      </c>
      <c r="R385" s="82">
        <f t="shared" si="68"/>
        <v>0.93033872280256258</v>
      </c>
      <c r="S385" s="82">
        <f t="shared" si="69"/>
        <v>4.269916976448342</v>
      </c>
      <c r="T385" s="83" t="str">
        <f t="shared" si="70"/>
        <v>Not OK</v>
      </c>
    </row>
    <row r="386" spans="1:20" x14ac:dyDescent="0.2">
      <c r="A386" s="73">
        <v>43006</v>
      </c>
      <c r="B386" s="74">
        <v>87.02</v>
      </c>
      <c r="C386" s="75">
        <v>74</v>
      </c>
      <c r="D386" s="76">
        <f t="shared" si="72"/>
        <v>2.1122479789986719</v>
      </c>
      <c r="E386" s="75">
        <v>0</v>
      </c>
      <c r="F386" s="76">
        <f t="shared" si="71"/>
        <v>0</v>
      </c>
      <c r="G386" s="75">
        <v>0</v>
      </c>
      <c r="H386" s="76">
        <f t="shared" si="62"/>
        <v>0</v>
      </c>
      <c r="I386" s="141">
        <v>0</v>
      </c>
      <c r="J386" s="142">
        <v>3.07547167848805</v>
      </c>
      <c r="K386" s="76">
        <f t="shared" si="63"/>
        <v>184.528300709283</v>
      </c>
      <c r="L386" s="79">
        <f t="shared" si="64"/>
        <v>0.11533018794330188</v>
      </c>
      <c r="M386" s="79">
        <v>0.28000000000000003</v>
      </c>
      <c r="N386" s="79">
        <v>0.56000000000000005</v>
      </c>
      <c r="O386" s="80" t="str">
        <f t="shared" si="65"/>
        <v>OK</v>
      </c>
      <c r="P386" s="81">
        <f t="shared" si="66"/>
        <v>52.019999999999996</v>
      </c>
      <c r="Q386" s="82">
        <f t="shared" si="67"/>
        <v>55.915118574549254</v>
      </c>
      <c r="R386" s="82">
        <f t="shared" si="68"/>
        <v>0.93033872280256258</v>
      </c>
      <c r="S386" s="82">
        <f t="shared" si="69"/>
        <v>4.269916976448342</v>
      </c>
      <c r="T386" s="83" t="str">
        <f t="shared" si="70"/>
        <v>Not OK</v>
      </c>
    </row>
    <row r="387" spans="1:20" x14ac:dyDescent="0.2">
      <c r="A387" s="73">
        <v>43007</v>
      </c>
      <c r="B387" s="74">
        <v>87.02</v>
      </c>
      <c r="C387" s="75">
        <v>74</v>
      </c>
      <c r="D387" s="76">
        <f t="shared" si="72"/>
        <v>2.1122479789986719</v>
      </c>
      <c r="E387" s="75">
        <v>0</v>
      </c>
      <c r="F387" s="76">
        <f t="shared" si="71"/>
        <v>0</v>
      </c>
      <c r="G387" s="75">
        <v>0</v>
      </c>
      <c r="H387" s="76">
        <f t="shared" si="62"/>
        <v>0</v>
      </c>
      <c r="I387" s="141">
        <v>0</v>
      </c>
      <c r="J387" s="142">
        <v>3.08</v>
      </c>
      <c r="K387" s="76">
        <f t="shared" si="63"/>
        <v>184.8</v>
      </c>
      <c r="L387" s="79">
        <f t="shared" si="64"/>
        <v>0.11550000000000001</v>
      </c>
      <c r="M387" s="79">
        <v>0.28000000000000003</v>
      </c>
      <c r="N387" s="79">
        <v>0.56000000000000005</v>
      </c>
      <c r="O387" s="80" t="str">
        <f t="shared" si="65"/>
        <v>OK</v>
      </c>
      <c r="P387" s="81">
        <f t="shared" si="66"/>
        <v>52.019999999999996</v>
      </c>
      <c r="Q387" s="82">
        <f t="shared" si="67"/>
        <v>55.915118574549254</v>
      </c>
      <c r="R387" s="82">
        <f t="shared" si="68"/>
        <v>0.93033872280256258</v>
      </c>
      <c r="S387" s="82">
        <f t="shared" si="69"/>
        <v>4.2762039980567463</v>
      </c>
      <c r="T387" s="83" t="str">
        <f t="shared" si="70"/>
        <v>Not OK</v>
      </c>
    </row>
    <row r="388" spans="1:20" x14ac:dyDescent="0.2">
      <c r="A388" s="73">
        <v>43009</v>
      </c>
      <c r="B388" s="74">
        <v>87.02</v>
      </c>
      <c r="C388" s="75">
        <v>76</v>
      </c>
      <c r="D388" s="76">
        <f t="shared" si="72"/>
        <v>2.2578733867148584</v>
      </c>
      <c r="E388" s="75">
        <v>0</v>
      </c>
      <c r="F388" s="76">
        <f t="shared" si="71"/>
        <v>0</v>
      </c>
      <c r="G388" s="75">
        <v>0</v>
      </c>
      <c r="H388" s="76">
        <f t="shared" si="62"/>
        <v>0</v>
      </c>
      <c r="I388" s="141">
        <v>0</v>
      </c>
      <c r="J388" s="142">
        <v>3.08</v>
      </c>
      <c r="K388" s="76">
        <f t="shared" si="63"/>
        <v>184.8</v>
      </c>
      <c r="L388" s="79">
        <f t="shared" si="64"/>
        <v>0.11550000000000001</v>
      </c>
      <c r="M388" s="79">
        <v>0.28000000000000003</v>
      </c>
      <c r="N388" s="79">
        <v>0.56000000000000005</v>
      </c>
      <c r="O388" s="80" t="str">
        <f t="shared" si="65"/>
        <v>OK</v>
      </c>
      <c r="P388" s="81">
        <f t="shared" si="66"/>
        <v>52.019999999999996</v>
      </c>
      <c r="Q388" s="82">
        <f t="shared" si="67"/>
        <v>55.915118574549254</v>
      </c>
      <c r="R388" s="82">
        <f t="shared" si="68"/>
        <v>0.93033872280256258</v>
      </c>
      <c r="S388" s="82">
        <f t="shared" si="69"/>
        <v>4.2762039980567463</v>
      </c>
      <c r="T388" s="83" t="str">
        <f t="shared" si="70"/>
        <v>Not OK</v>
      </c>
    </row>
    <row r="389" spans="1:20" x14ac:dyDescent="0.2">
      <c r="A389" s="73">
        <v>43010</v>
      </c>
      <c r="B389" s="74">
        <v>87.02</v>
      </c>
      <c r="C389" s="75">
        <v>76</v>
      </c>
      <c r="D389" s="76">
        <f t="shared" si="72"/>
        <v>2.2578733867148584</v>
      </c>
      <c r="E389" s="75">
        <v>0</v>
      </c>
      <c r="F389" s="76">
        <f t="shared" si="71"/>
        <v>0</v>
      </c>
      <c r="G389" s="75">
        <v>0</v>
      </c>
      <c r="H389" s="76">
        <f t="shared" si="62"/>
        <v>0</v>
      </c>
      <c r="I389" s="141">
        <v>0</v>
      </c>
      <c r="J389" s="142">
        <v>3.08</v>
      </c>
      <c r="K389" s="76">
        <f t="shared" si="63"/>
        <v>184.8</v>
      </c>
      <c r="L389" s="79">
        <f t="shared" si="64"/>
        <v>0.11550000000000001</v>
      </c>
      <c r="M389" s="79">
        <v>0.28000000000000003</v>
      </c>
      <c r="N389" s="79">
        <v>0.56000000000000005</v>
      </c>
      <c r="O389" s="80" t="str">
        <f t="shared" si="65"/>
        <v>OK</v>
      </c>
      <c r="P389" s="81">
        <f t="shared" si="66"/>
        <v>52.019999999999996</v>
      </c>
      <c r="Q389" s="82">
        <f t="shared" si="67"/>
        <v>55.915118574549254</v>
      </c>
      <c r="R389" s="82">
        <f t="shared" si="68"/>
        <v>0.93033872280256258</v>
      </c>
      <c r="S389" s="82">
        <f t="shared" si="69"/>
        <v>4.2762039980567463</v>
      </c>
      <c r="T389" s="83" t="str">
        <f t="shared" si="70"/>
        <v>Not OK</v>
      </c>
    </row>
    <row r="390" spans="1:20" x14ac:dyDescent="0.2">
      <c r="A390" s="73">
        <v>43011</v>
      </c>
      <c r="B390" s="74">
        <v>87.02</v>
      </c>
      <c r="C390" s="75">
        <v>76</v>
      </c>
      <c r="D390" s="76">
        <f t="shared" si="72"/>
        <v>2.2578733867148584</v>
      </c>
      <c r="E390" s="75">
        <v>0</v>
      </c>
      <c r="F390" s="76">
        <f t="shared" si="71"/>
        <v>0</v>
      </c>
      <c r="G390" s="75">
        <v>0</v>
      </c>
      <c r="H390" s="76">
        <f t="shared" si="62"/>
        <v>0</v>
      </c>
      <c r="I390" s="141">
        <v>0</v>
      </c>
      <c r="J390" s="142">
        <v>3.08</v>
      </c>
      <c r="K390" s="76">
        <f t="shared" si="63"/>
        <v>184.8</v>
      </c>
      <c r="L390" s="79">
        <f t="shared" si="64"/>
        <v>0.11550000000000001</v>
      </c>
      <c r="M390" s="79">
        <v>0.28000000000000003</v>
      </c>
      <c r="N390" s="79">
        <v>0.56000000000000005</v>
      </c>
      <c r="O390" s="80" t="str">
        <f t="shared" si="65"/>
        <v>OK</v>
      </c>
      <c r="P390" s="81">
        <f t="shared" si="66"/>
        <v>52.019999999999996</v>
      </c>
      <c r="Q390" s="82">
        <f t="shared" si="67"/>
        <v>55.915118574549254</v>
      </c>
      <c r="R390" s="82">
        <f t="shared" si="68"/>
        <v>0.93033872280256258</v>
      </c>
      <c r="S390" s="82">
        <f t="shared" si="69"/>
        <v>4.2762039980567463</v>
      </c>
      <c r="T390" s="83" t="str">
        <f t="shared" si="70"/>
        <v>Not OK</v>
      </c>
    </row>
    <row r="391" spans="1:20" x14ac:dyDescent="0.2">
      <c r="A391" s="73">
        <v>43012</v>
      </c>
      <c r="B391" s="74">
        <v>87.02</v>
      </c>
      <c r="C391" s="75">
        <v>76</v>
      </c>
      <c r="D391" s="76">
        <f t="shared" si="72"/>
        <v>2.2578733867148584</v>
      </c>
      <c r="E391" s="75">
        <v>0</v>
      </c>
      <c r="F391" s="76">
        <f t="shared" si="71"/>
        <v>0</v>
      </c>
      <c r="G391" s="75">
        <v>0</v>
      </c>
      <c r="H391" s="76">
        <f t="shared" si="62"/>
        <v>0</v>
      </c>
      <c r="I391" s="141">
        <v>0</v>
      </c>
      <c r="J391" s="142">
        <v>3.08</v>
      </c>
      <c r="K391" s="76">
        <f t="shared" si="63"/>
        <v>184.8</v>
      </c>
      <c r="L391" s="79">
        <f t="shared" si="64"/>
        <v>0.11550000000000001</v>
      </c>
      <c r="M391" s="79">
        <v>0.28000000000000003</v>
      </c>
      <c r="N391" s="79">
        <v>0.56000000000000005</v>
      </c>
      <c r="O391" s="80" t="str">
        <f t="shared" si="65"/>
        <v>OK</v>
      </c>
      <c r="P391" s="81">
        <f t="shared" si="66"/>
        <v>52.019999999999996</v>
      </c>
      <c r="Q391" s="82">
        <f t="shared" si="67"/>
        <v>55.915118574549254</v>
      </c>
      <c r="R391" s="82">
        <f t="shared" si="68"/>
        <v>0.93033872280256258</v>
      </c>
      <c r="S391" s="82">
        <f t="shared" si="69"/>
        <v>4.2762039980567463</v>
      </c>
      <c r="T391" s="83" t="str">
        <f t="shared" si="70"/>
        <v>Not OK</v>
      </c>
    </row>
    <row r="392" spans="1:20" x14ac:dyDescent="0.2">
      <c r="A392" s="73">
        <v>43013</v>
      </c>
      <c r="B392" s="74">
        <v>87.02</v>
      </c>
      <c r="C392" s="75">
        <v>76</v>
      </c>
      <c r="D392" s="76">
        <f t="shared" si="72"/>
        <v>2.2578733867148584</v>
      </c>
      <c r="E392" s="75">
        <v>0</v>
      </c>
      <c r="F392" s="76">
        <f t="shared" si="71"/>
        <v>0</v>
      </c>
      <c r="G392" s="75">
        <v>0</v>
      </c>
      <c r="H392" s="76">
        <f t="shared" si="62"/>
        <v>0</v>
      </c>
      <c r="I392" s="141">
        <v>0</v>
      </c>
      <c r="J392" s="142">
        <v>3.0886406277372327</v>
      </c>
      <c r="K392" s="76">
        <f t="shared" si="63"/>
        <v>185.31843766423395</v>
      </c>
      <c r="L392" s="79">
        <f t="shared" si="64"/>
        <v>0.11582402354014622</v>
      </c>
      <c r="M392" s="79">
        <v>0.28000000000000003</v>
      </c>
      <c r="N392" s="79">
        <v>0.56000000000000005</v>
      </c>
      <c r="O392" s="80" t="str">
        <f t="shared" si="65"/>
        <v>OK</v>
      </c>
      <c r="P392" s="81">
        <f t="shared" si="66"/>
        <v>52.019999999999996</v>
      </c>
      <c r="Q392" s="82">
        <f t="shared" si="67"/>
        <v>55.915118574549254</v>
      </c>
      <c r="R392" s="82">
        <f t="shared" si="68"/>
        <v>0.93033872280256258</v>
      </c>
      <c r="S392" s="82">
        <f t="shared" si="69"/>
        <v>4.2882004548345627</v>
      </c>
      <c r="T392" s="83" t="str">
        <f t="shared" si="70"/>
        <v>Not OK</v>
      </c>
    </row>
    <row r="393" spans="1:20" x14ac:dyDescent="0.2">
      <c r="A393" s="73">
        <v>43221</v>
      </c>
      <c r="B393" s="74">
        <v>87.02</v>
      </c>
      <c r="C393" s="75">
        <v>96</v>
      </c>
      <c r="D393" s="76">
        <f t="shared" si="72"/>
        <v>4.0489618661276845</v>
      </c>
      <c r="E393" s="75">
        <v>0</v>
      </c>
      <c r="F393" s="76">
        <f t="shared" si="71"/>
        <v>0</v>
      </c>
      <c r="G393" s="75">
        <v>0</v>
      </c>
      <c r="H393" s="76">
        <f t="shared" si="62"/>
        <v>0</v>
      </c>
      <c r="I393" s="141">
        <v>0</v>
      </c>
      <c r="J393" s="142">
        <v>3.1145462074679369</v>
      </c>
      <c r="K393" s="76">
        <f t="shared" si="63"/>
        <v>186.8727724480762</v>
      </c>
      <c r="L393" s="79">
        <f t="shared" si="64"/>
        <v>0.11679548278004763</v>
      </c>
      <c r="M393" s="79">
        <v>0.28000000000000003</v>
      </c>
      <c r="N393" s="79">
        <v>0.56000000000000005</v>
      </c>
      <c r="O393" s="80" t="str">
        <f t="shared" si="65"/>
        <v>OK</v>
      </c>
      <c r="P393" s="81">
        <f t="shared" si="66"/>
        <v>52.019999999999996</v>
      </c>
      <c r="Q393" s="82">
        <f t="shared" si="67"/>
        <v>55.915118574549254</v>
      </c>
      <c r="R393" s="82">
        <f t="shared" si="68"/>
        <v>0.93033872280256258</v>
      </c>
      <c r="S393" s="82">
        <f t="shared" si="69"/>
        <v>4.3241671897749576</v>
      </c>
      <c r="T393" s="83" t="str">
        <f t="shared" si="70"/>
        <v>Not OK</v>
      </c>
    </row>
    <row r="394" spans="1:20" x14ac:dyDescent="0.2">
      <c r="A394" s="73">
        <v>43222</v>
      </c>
      <c r="B394" s="84">
        <v>87.02</v>
      </c>
      <c r="C394" s="75">
        <v>96</v>
      </c>
      <c r="D394" s="76">
        <f t="shared" si="72"/>
        <v>4.0489618661276845</v>
      </c>
      <c r="E394" s="75">
        <v>0</v>
      </c>
      <c r="F394" s="76">
        <f t="shared" si="71"/>
        <v>0</v>
      </c>
      <c r="G394" s="75">
        <v>0</v>
      </c>
      <c r="H394" s="76">
        <f t="shared" si="62"/>
        <v>0</v>
      </c>
      <c r="I394" s="141">
        <v>0</v>
      </c>
      <c r="J394" s="142">
        <v>3.1145462074679369</v>
      </c>
      <c r="K394" s="76">
        <f t="shared" si="63"/>
        <v>186.8727724480762</v>
      </c>
      <c r="L394" s="79">
        <f t="shared" si="64"/>
        <v>0.11679548278004763</v>
      </c>
      <c r="M394" s="79">
        <v>0.28000000000000003</v>
      </c>
      <c r="N394" s="79">
        <v>0.56000000000000005</v>
      </c>
      <c r="O394" s="80" t="str">
        <f t="shared" si="65"/>
        <v>OK</v>
      </c>
      <c r="P394" s="81">
        <f t="shared" si="66"/>
        <v>52.019999999999996</v>
      </c>
      <c r="Q394" s="82">
        <f t="shared" si="67"/>
        <v>55.915118574549254</v>
      </c>
      <c r="R394" s="82">
        <f t="shared" si="68"/>
        <v>0.93033872280256258</v>
      </c>
      <c r="S394" s="82">
        <f t="shared" si="69"/>
        <v>4.3241671897749576</v>
      </c>
      <c r="T394" s="83" t="str">
        <f t="shared" si="70"/>
        <v>Not OK</v>
      </c>
    </row>
    <row r="395" spans="1:20" x14ac:dyDescent="0.2">
      <c r="A395" s="73">
        <v>43223</v>
      </c>
      <c r="B395" s="129">
        <v>87.02</v>
      </c>
      <c r="C395" s="75">
        <v>93</v>
      </c>
      <c r="D395" s="76">
        <f t="shared" si="72"/>
        <v>3.7400118247631711</v>
      </c>
      <c r="E395" s="75">
        <v>0</v>
      </c>
      <c r="F395" s="76">
        <f t="shared" si="71"/>
        <v>0</v>
      </c>
      <c r="G395" s="75">
        <v>0</v>
      </c>
      <c r="H395" s="76">
        <f t="shared" si="62"/>
        <v>0</v>
      </c>
      <c r="I395" s="141">
        <v>0</v>
      </c>
      <c r="J395" s="142">
        <v>3.1656561132488634</v>
      </c>
      <c r="K395" s="76">
        <f t="shared" si="63"/>
        <v>189.9393667949318</v>
      </c>
      <c r="L395" s="79">
        <f t="shared" si="64"/>
        <v>0.11871210424683237</v>
      </c>
      <c r="M395" s="79">
        <v>0.28000000000000003</v>
      </c>
      <c r="N395" s="79">
        <v>0.56000000000000005</v>
      </c>
      <c r="O395" s="80" t="str">
        <f t="shared" si="65"/>
        <v>OK</v>
      </c>
      <c r="P395" s="81">
        <f t="shared" si="66"/>
        <v>52.019999999999996</v>
      </c>
      <c r="Q395" s="82">
        <f t="shared" si="67"/>
        <v>55.915118574549254</v>
      </c>
      <c r="R395" s="82">
        <f t="shared" si="68"/>
        <v>0.93033872280256258</v>
      </c>
      <c r="S395" s="82">
        <f t="shared" si="69"/>
        <v>4.395127054528432</v>
      </c>
      <c r="T395" s="83" t="str">
        <f t="shared" si="70"/>
        <v>Not OK</v>
      </c>
    </row>
    <row r="396" spans="1:20" x14ac:dyDescent="0.2">
      <c r="A396" s="73">
        <v>42990</v>
      </c>
      <c r="B396" s="74">
        <v>87</v>
      </c>
      <c r="C396" s="75">
        <v>72</v>
      </c>
      <c r="D396" s="76">
        <f t="shared" si="72"/>
        <v>1.9724084071993251</v>
      </c>
      <c r="E396" s="75">
        <v>0</v>
      </c>
      <c r="F396" s="76">
        <f t="shared" si="71"/>
        <v>0</v>
      </c>
      <c r="G396" s="75">
        <v>0</v>
      </c>
      <c r="H396" s="76">
        <f t="shared" si="62"/>
        <v>0</v>
      </c>
      <c r="I396" s="141">
        <v>0</v>
      </c>
      <c r="J396" s="142">
        <v>3.07547167848805</v>
      </c>
      <c r="K396" s="76">
        <f t="shared" si="63"/>
        <v>184.528300709283</v>
      </c>
      <c r="L396" s="79">
        <f t="shared" si="64"/>
        <v>0.11533018794330188</v>
      </c>
      <c r="M396" s="79">
        <v>0.28000000000000003</v>
      </c>
      <c r="N396" s="79">
        <v>0.56000000000000005</v>
      </c>
      <c r="O396" s="80" t="str">
        <f t="shared" si="65"/>
        <v>OK</v>
      </c>
      <c r="P396" s="81">
        <f t="shared" si="66"/>
        <v>52</v>
      </c>
      <c r="Q396" s="82">
        <f t="shared" si="67"/>
        <v>55.901521596822391</v>
      </c>
      <c r="R396" s="82">
        <f t="shared" si="68"/>
        <v>0.93020723791811477</v>
      </c>
      <c r="S396" s="82">
        <f t="shared" si="69"/>
        <v>4.2705205296323676</v>
      </c>
      <c r="T396" s="83" t="str">
        <f t="shared" si="70"/>
        <v>Not OK</v>
      </c>
    </row>
    <row r="397" spans="1:20" x14ac:dyDescent="0.2">
      <c r="A397" s="73">
        <v>42991</v>
      </c>
      <c r="B397" s="74">
        <v>87</v>
      </c>
      <c r="C397" s="75">
        <v>72</v>
      </c>
      <c r="D397" s="76">
        <f t="shared" si="72"/>
        <v>1.9724084071993251</v>
      </c>
      <c r="E397" s="75">
        <v>0</v>
      </c>
      <c r="F397" s="76">
        <f t="shared" si="71"/>
        <v>0</v>
      </c>
      <c r="G397" s="75">
        <v>0</v>
      </c>
      <c r="H397" s="76">
        <f t="shared" si="62"/>
        <v>0</v>
      </c>
      <c r="I397" s="141">
        <v>0</v>
      </c>
      <c r="J397" s="142">
        <v>3.07547167848805</v>
      </c>
      <c r="K397" s="76">
        <f t="shared" si="63"/>
        <v>184.528300709283</v>
      </c>
      <c r="L397" s="79">
        <f t="shared" si="64"/>
        <v>0.11533018794330188</v>
      </c>
      <c r="M397" s="79">
        <v>0.28000000000000003</v>
      </c>
      <c r="N397" s="79">
        <v>0.56000000000000005</v>
      </c>
      <c r="O397" s="80" t="str">
        <f t="shared" si="65"/>
        <v>OK</v>
      </c>
      <c r="P397" s="81">
        <f t="shared" si="66"/>
        <v>52</v>
      </c>
      <c r="Q397" s="82">
        <f t="shared" si="67"/>
        <v>55.901521596822391</v>
      </c>
      <c r="R397" s="82">
        <f t="shared" si="68"/>
        <v>0.93020723791811477</v>
      </c>
      <c r="S397" s="82">
        <f t="shared" si="69"/>
        <v>4.2705205296323676</v>
      </c>
      <c r="T397" s="83" t="str">
        <f t="shared" si="70"/>
        <v>Not OK</v>
      </c>
    </row>
    <row r="398" spans="1:20" x14ac:dyDescent="0.2">
      <c r="A398" s="73">
        <v>42992</v>
      </c>
      <c r="B398" s="74">
        <v>87</v>
      </c>
      <c r="C398" s="75">
        <v>72</v>
      </c>
      <c r="D398" s="76">
        <f t="shared" si="72"/>
        <v>1.9724084071993251</v>
      </c>
      <c r="E398" s="75">
        <v>0</v>
      </c>
      <c r="F398" s="76">
        <f t="shared" si="71"/>
        <v>0</v>
      </c>
      <c r="G398" s="75">
        <v>0</v>
      </c>
      <c r="H398" s="76">
        <f t="shared" si="62"/>
        <v>0</v>
      </c>
      <c r="I398" s="141">
        <v>0</v>
      </c>
      <c r="J398" s="142">
        <v>3.07547167848805</v>
      </c>
      <c r="K398" s="76">
        <f t="shared" si="63"/>
        <v>184.528300709283</v>
      </c>
      <c r="L398" s="79">
        <f t="shared" si="64"/>
        <v>0.11533018794330188</v>
      </c>
      <c r="M398" s="79">
        <v>0.28000000000000003</v>
      </c>
      <c r="N398" s="79">
        <v>0.56000000000000005</v>
      </c>
      <c r="O398" s="80" t="str">
        <f t="shared" si="65"/>
        <v>OK</v>
      </c>
      <c r="P398" s="81">
        <f t="shared" si="66"/>
        <v>52</v>
      </c>
      <c r="Q398" s="82">
        <f t="shared" si="67"/>
        <v>55.901521596822391</v>
      </c>
      <c r="R398" s="82">
        <f t="shared" si="68"/>
        <v>0.93020723791811477</v>
      </c>
      <c r="S398" s="82">
        <f t="shared" si="69"/>
        <v>4.2705205296323676</v>
      </c>
      <c r="T398" s="83" t="str">
        <f t="shared" si="70"/>
        <v>Not OK</v>
      </c>
    </row>
    <row r="399" spans="1:20" x14ac:dyDescent="0.2">
      <c r="A399" s="73">
        <v>42993</v>
      </c>
      <c r="B399" s="129">
        <v>87</v>
      </c>
      <c r="C399" s="75">
        <v>72</v>
      </c>
      <c r="D399" s="76">
        <f t="shared" si="72"/>
        <v>1.9724084071993251</v>
      </c>
      <c r="E399" s="75">
        <v>0</v>
      </c>
      <c r="F399" s="76">
        <f t="shared" si="71"/>
        <v>0</v>
      </c>
      <c r="G399" s="75">
        <v>0</v>
      </c>
      <c r="H399" s="76">
        <f t="shared" si="62"/>
        <v>0</v>
      </c>
      <c r="I399" s="141">
        <v>0</v>
      </c>
      <c r="J399" s="142">
        <v>3.07547167848805</v>
      </c>
      <c r="K399" s="76">
        <f t="shared" si="63"/>
        <v>184.528300709283</v>
      </c>
      <c r="L399" s="79">
        <f t="shared" si="64"/>
        <v>0.11533018794330188</v>
      </c>
      <c r="M399" s="79">
        <v>0.28000000000000003</v>
      </c>
      <c r="N399" s="79">
        <v>0.56000000000000005</v>
      </c>
      <c r="O399" s="80" t="str">
        <f t="shared" si="65"/>
        <v>OK</v>
      </c>
      <c r="P399" s="81">
        <f t="shared" si="66"/>
        <v>52</v>
      </c>
      <c r="Q399" s="82">
        <f t="shared" si="67"/>
        <v>55.901521596822391</v>
      </c>
      <c r="R399" s="82">
        <f t="shared" si="68"/>
        <v>0.93020723791811477</v>
      </c>
      <c r="S399" s="82">
        <f t="shared" si="69"/>
        <v>4.2705205296323676</v>
      </c>
      <c r="T399" s="83" t="str">
        <f t="shared" si="70"/>
        <v>Not OK</v>
      </c>
    </row>
    <row r="400" spans="1:20" x14ac:dyDescent="0.2">
      <c r="A400" s="73">
        <v>42994</v>
      </c>
      <c r="B400" s="129">
        <v>87</v>
      </c>
      <c r="C400" s="75">
        <v>72</v>
      </c>
      <c r="D400" s="76">
        <f t="shared" si="72"/>
        <v>1.9724084071993251</v>
      </c>
      <c r="E400" s="75">
        <v>0</v>
      </c>
      <c r="F400" s="76">
        <f t="shared" si="71"/>
        <v>0</v>
      </c>
      <c r="G400" s="75">
        <v>0</v>
      </c>
      <c r="H400" s="76">
        <f t="shared" si="62"/>
        <v>0</v>
      </c>
      <c r="I400" s="141">
        <v>0</v>
      </c>
      <c r="J400" s="142">
        <v>3.07547167848805</v>
      </c>
      <c r="K400" s="76">
        <f t="shared" si="63"/>
        <v>184.528300709283</v>
      </c>
      <c r="L400" s="79">
        <f t="shared" si="64"/>
        <v>0.11533018794330188</v>
      </c>
      <c r="M400" s="79">
        <v>0.28000000000000003</v>
      </c>
      <c r="N400" s="79">
        <v>0.56000000000000005</v>
      </c>
      <c r="O400" s="80" t="str">
        <f t="shared" si="65"/>
        <v>OK</v>
      </c>
      <c r="P400" s="81">
        <f t="shared" si="66"/>
        <v>52</v>
      </c>
      <c r="Q400" s="82">
        <f t="shared" si="67"/>
        <v>55.901521596822391</v>
      </c>
      <c r="R400" s="82">
        <f t="shared" si="68"/>
        <v>0.93020723791811477</v>
      </c>
      <c r="S400" s="82">
        <f t="shared" si="69"/>
        <v>4.2705205296323676</v>
      </c>
      <c r="T400" s="83" t="str">
        <f t="shared" si="70"/>
        <v>Not OK</v>
      </c>
    </row>
    <row r="401" spans="1:20" x14ac:dyDescent="0.2">
      <c r="A401" s="73">
        <v>42995</v>
      </c>
      <c r="B401" s="129">
        <v>87</v>
      </c>
      <c r="C401" s="75">
        <v>74</v>
      </c>
      <c r="D401" s="76">
        <f t="shared" si="72"/>
        <v>2.1122479789986719</v>
      </c>
      <c r="E401" s="75">
        <v>0</v>
      </c>
      <c r="F401" s="76">
        <f t="shared" si="71"/>
        <v>0</v>
      </c>
      <c r="G401" s="75">
        <v>0</v>
      </c>
      <c r="H401" s="76">
        <f t="shared" si="62"/>
        <v>0</v>
      </c>
      <c r="I401" s="141">
        <v>0</v>
      </c>
      <c r="J401" s="142">
        <v>3.07547167848805</v>
      </c>
      <c r="K401" s="76">
        <f t="shared" si="63"/>
        <v>184.528300709283</v>
      </c>
      <c r="L401" s="79">
        <f t="shared" si="64"/>
        <v>0.11533018794330188</v>
      </c>
      <c r="M401" s="79">
        <v>0.28000000000000003</v>
      </c>
      <c r="N401" s="79">
        <v>0.56000000000000005</v>
      </c>
      <c r="O401" s="80" t="str">
        <f t="shared" si="65"/>
        <v>OK</v>
      </c>
      <c r="P401" s="81">
        <f t="shared" si="66"/>
        <v>52</v>
      </c>
      <c r="Q401" s="82">
        <f t="shared" si="67"/>
        <v>55.901521596822391</v>
      </c>
      <c r="R401" s="82">
        <f t="shared" si="68"/>
        <v>0.93020723791811477</v>
      </c>
      <c r="S401" s="82">
        <f t="shared" si="69"/>
        <v>4.2705205296323676</v>
      </c>
      <c r="T401" s="83" t="str">
        <f t="shared" si="70"/>
        <v>Not OK</v>
      </c>
    </row>
    <row r="402" spans="1:20" x14ac:dyDescent="0.2">
      <c r="A402" s="73">
        <v>42989</v>
      </c>
      <c r="B402" s="129">
        <v>86.99</v>
      </c>
      <c r="C402" s="75">
        <v>72</v>
      </c>
      <c r="D402" s="76">
        <f t="shared" si="72"/>
        <v>1.9724084071993251</v>
      </c>
      <c r="E402" s="75">
        <v>0</v>
      </c>
      <c r="F402" s="76">
        <f t="shared" si="71"/>
        <v>0</v>
      </c>
      <c r="G402" s="75">
        <v>0</v>
      </c>
      <c r="H402" s="76">
        <f t="shared" si="62"/>
        <v>0</v>
      </c>
      <c r="I402" s="141">
        <v>0</v>
      </c>
      <c r="J402" s="142">
        <v>3.07547167848805</v>
      </c>
      <c r="K402" s="76">
        <f t="shared" si="63"/>
        <v>184.528300709283</v>
      </c>
      <c r="L402" s="79">
        <f t="shared" si="64"/>
        <v>0.11533018794330188</v>
      </c>
      <c r="M402" s="79">
        <v>0.28000000000000003</v>
      </c>
      <c r="N402" s="79">
        <v>0.56000000000000005</v>
      </c>
      <c r="O402" s="80" t="str">
        <f t="shared" si="65"/>
        <v>OK</v>
      </c>
      <c r="P402" s="81">
        <f t="shared" si="66"/>
        <v>51.989999999999995</v>
      </c>
      <c r="Q402" s="82">
        <f t="shared" si="67"/>
        <v>55.89472580163423</v>
      </c>
      <c r="R402" s="82">
        <f t="shared" si="68"/>
        <v>0.93014142666176081</v>
      </c>
      <c r="S402" s="82">
        <f t="shared" si="69"/>
        <v>4.2708226861789802</v>
      </c>
      <c r="T402" s="83" t="str">
        <f t="shared" si="70"/>
        <v>Not OK</v>
      </c>
    </row>
    <row r="403" spans="1:20" x14ac:dyDescent="0.2">
      <c r="A403" s="73">
        <v>42988</v>
      </c>
      <c r="B403" s="74">
        <v>86.97</v>
      </c>
      <c r="C403" s="75">
        <v>72</v>
      </c>
      <c r="D403" s="76">
        <f t="shared" si="72"/>
        <v>1.9724084071993251</v>
      </c>
      <c r="E403" s="75">
        <v>0</v>
      </c>
      <c r="F403" s="76">
        <f t="shared" si="71"/>
        <v>0</v>
      </c>
      <c r="G403" s="75">
        <v>0</v>
      </c>
      <c r="H403" s="76">
        <f t="shared" si="62"/>
        <v>0</v>
      </c>
      <c r="I403" s="141">
        <v>0</v>
      </c>
      <c r="J403" s="142">
        <v>3.07547167848805</v>
      </c>
      <c r="K403" s="76">
        <f t="shared" si="63"/>
        <v>184.528300709283</v>
      </c>
      <c r="L403" s="79">
        <f t="shared" si="64"/>
        <v>0.11533018794330188</v>
      </c>
      <c r="M403" s="79">
        <v>0.28000000000000003</v>
      </c>
      <c r="N403" s="79">
        <v>0.56000000000000005</v>
      </c>
      <c r="O403" s="80" t="str">
        <f t="shared" si="65"/>
        <v>OK</v>
      </c>
      <c r="P403" s="81">
        <f t="shared" si="66"/>
        <v>51.97</v>
      </c>
      <c r="Q403" s="82">
        <f t="shared" si="67"/>
        <v>55.881139601884314</v>
      </c>
      <c r="R403" s="82">
        <f t="shared" si="68"/>
        <v>0.93000966641431149</v>
      </c>
      <c r="S403" s="82">
        <f t="shared" si="69"/>
        <v>4.2714277601629016</v>
      </c>
      <c r="T403" s="83" t="str">
        <f t="shared" si="70"/>
        <v>Not OK</v>
      </c>
    </row>
    <row r="404" spans="1:20" x14ac:dyDescent="0.2">
      <c r="A404" s="73">
        <v>42986</v>
      </c>
      <c r="B404" s="129">
        <v>86.93</v>
      </c>
      <c r="C404" s="75">
        <v>70</v>
      </c>
      <c r="D404" s="76">
        <f t="shared" si="72"/>
        <v>1.8382759438996092</v>
      </c>
      <c r="E404" s="75">
        <v>0</v>
      </c>
      <c r="F404" s="76">
        <f t="shared" si="71"/>
        <v>0</v>
      </c>
      <c r="G404" s="75">
        <v>0</v>
      </c>
      <c r="H404" s="76">
        <f t="shared" si="62"/>
        <v>0</v>
      </c>
      <c r="I404" s="141">
        <v>0</v>
      </c>
      <c r="J404" s="142">
        <v>3.07547167848805</v>
      </c>
      <c r="K404" s="76">
        <f t="shared" si="63"/>
        <v>184.528300709283</v>
      </c>
      <c r="L404" s="79">
        <f t="shared" si="64"/>
        <v>0.11533018794330188</v>
      </c>
      <c r="M404" s="79">
        <v>0.28000000000000003</v>
      </c>
      <c r="N404" s="79">
        <v>0.56000000000000005</v>
      </c>
      <c r="O404" s="80" t="str">
        <f t="shared" si="65"/>
        <v>OK</v>
      </c>
      <c r="P404" s="81">
        <f t="shared" si="66"/>
        <v>51.930000000000007</v>
      </c>
      <c r="Q404" s="82">
        <f t="shared" si="67"/>
        <v>55.8539887832438</v>
      </c>
      <c r="R404" s="82">
        <f t="shared" si="68"/>
        <v>0.92974559438410265</v>
      </c>
      <c r="S404" s="82">
        <f t="shared" si="69"/>
        <v>4.2726409572001662</v>
      </c>
      <c r="T404" s="83" t="str">
        <f t="shared" si="70"/>
        <v>Not OK</v>
      </c>
    </row>
    <row r="405" spans="1:20" x14ac:dyDescent="0.2">
      <c r="A405" s="73">
        <v>42987</v>
      </c>
      <c r="B405" s="129">
        <v>86.93</v>
      </c>
      <c r="C405" s="75">
        <v>72</v>
      </c>
      <c r="D405" s="76">
        <f t="shared" si="72"/>
        <v>1.9724084071993251</v>
      </c>
      <c r="E405" s="75">
        <v>0</v>
      </c>
      <c r="F405" s="76">
        <f t="shared" si="71"/>
        <v>0</v>
      </c>
      <c r="G405" s="75">
        <v>0</v>
      </c>
      <c r="H405" s="76">
        <f t="shared" si="62"/>
        <v>0</v>
      </c>
      <c r="I405" s="141">
        <v>0</v>
      </c>
      <c r="J405" s="142">
        <v>3.07547167848805</v>
      </c>
      <c r="K405" s="76">
        <f t="shared" si="63"/>
        <v>184.528300709283</v>
      </c>
      <c r="L405" s="79">
        <f t="shared" si="64"/>
        <v>0.11533018794330188</v>
      </c>
      <c r="M405" s="79">
        <v>0.28000000000000003</v>
      </c>
      <c r="N405" s="79">
        <v>0.56000000000000005</v>
      </c>
      <c r="O405" s="80" t="str">
        <f t="shared" si="65"/>
        <v>OK</v>
      </c>
      <c r="P405" s="81">
        <f t="shared" si="66"/>
        <v>51.930000000000007</v>
      </c>
      <c r="Q405" s="82">
        <f t="shared" si="67"/>
        <v>55.8539887832438</v>
      </c>
      <c r="R405" s="82">
        <f t="shared" si="68"/>
        <v>0.92974559438410265</v>
      </c>
      <c r="S405" s="82">
        <f t="shared" si="69"/>
        <v>4.2726409572001662</v>
      </c>
      <c r="T405" s="83" t="str">
        <f t="shared" si="70"/>
        <v>Not OK</v>
      </c>
    </row>
    <row r="406" spans="1:20" x14ac:dyDescent="0.2">
      <c r="A406" s="73">
        <v>42983</v>
      </c>
      <c r="B406" s="74">
        <v>86.92</v>
      </c>
      <c r="C406" s="75">
        <v>70</v>
      </c>
      <c r="D406" s="76">
        <f t="shared" si="72"/>
        <v>1.8382759438996092</v>
      </c>
      <c r="E406" s="75">
        <v>0</v>
      </c>
      <c r="F406" s="76">
        <f t="shared" si="71"/>
        <v>0</v>
      </c>
      <c r="G406" s="75">
        <v>0</v>
      </c>
      <c r="H406" s="76">
        <f t="shared" ref="H406:H469" si="73">4.484*(G406/100)^(5/2)</f>
        <v>0</v>
      </c>
      <c r="I406" s="141">
        <v>0</v>
      </c>
      <c r="J406" s="142">
        <v>3.07547167848805</v>
      </c>
      <c r="K406" s="76">
        <f t="shared" ref="K406:K469" si="74">J406*60</f>
        <v>184.528300709283</v>
      </c>
      <c r="L406" s="79">
        <f t="shared" ref="L406:L469" si="75">K406/$F$6</f>
        <v>0.11533018794330188</v>
      </c>
      <c r="M406" s="79">
        <v>0.28000000000000003</v>
      </c>
      <c r="N406" s="79">
        <v>0.56000000000000005</v>
      </c>
      <c r="O406" s="80" t="str">
        <f t="shared" ref="O406:O469" si="76">IF(L406&lt;M406,"OK",IF(AND(L406&gt;M406,L406&lt;N406),"ANTARA",IF(L406&gt;N406,"Not OK")))</f>
        <v>OK</v>
      </c>
      <c r="P406" s="81">
        <f t="shared" ref="P406:P469" si="77">B406-$F$8</f>
        <v>51.92</v>
      </c>
      <c r="Q406" s="82">
        <f t="shared" ref="Q406:Q469" si="78">((P406^2)+((-0.6826*B406+79.904)^2))^0.5</f>
        <v>55.847205578421409</v>
      </c>
      <c r="R406" s="82">
        <f t="shared" ref="R406:R469" si="79">P406/Q406</f>
        <v>0.92967946134911317</v>
      </c>
      <c r="S406" s="82">
        <f t="shared" ref="S406:S469" si="80">J406/(1000*$F$9*$F$12*R406)</f>
        <v>4.2729448928313891</v>
      </c>
      <c r="T406" s="83" t="str">
        <f t="shared" ref="T406:T469" si="81">IF(S406&lt;1,"OK",IF(S406&gt;1,"Not OK"))</f>
        <v>Not OK</v>
      </c>
    </row>
    <row r="407" spans="1:20" x14ac:dyDescent="0.2">
      <c r="A407" s="73">
        <v>42984</v>
      </c>
      <c r="B407" s="74">
        <v>86.92</v>
      </c>
      <c r="C407" s="75">
        <v>70</v>
      </c>
      <c r="D407" s="76">
        <f t="shared" si="72"/>
        <v>1.8382759438996092</v>
      </c>
      <c r="E407" s="75">
        <v>0</v>
      </c>
      <c r="F407" s="76">
        <f t="shared" ref="F407:F470" si="82">4.484*(E407/100)^(5/2)</f>
        <v>0</v>
      </c>
      <c r="G407" s="75">
        <v>0</v>
      </c>
      <c r="H407" s="76">
        <f t="shared" si="73"/>
        <v>0</v>
      </c>
      <c r="I407" s="143">
        <v>0</v>
      </c>
      <c r="J407" s="142">
        <v>3.07547167848805</v>
      </c>
      <c r="K407" s="76">
        <f t="shared" si="74"/>
        <v>184.528300709283</v>
      </c>
      <c r="L407" s="79">
        <f t="shared" si="75"/>
        <v>0.11533018794330188</v>
      </c>
      <c r="M407" s="79">
        <v>0.28000000000000003</v>
      </c>
      <c r="N407" s="79">
        <v>0.56000000000000005</v>
      </c>
      <c r="O407" s="80" t="str">
        <f t="shared" si="76"/>
        <v>OK</v>
      </c>
      <c r="P407" s="81">
        <f t="shared" si="77"/>
        <v>51.92</v>
      </c>
      <c r="Q407" s="82">
        <f t="shared" si="78"/>
        <v>55.847205578421409</v>
      </c>
      <c r="R407" s="82">
        <f t="shared" si="79"/>
        <v>0.92967946134911317</v>
      </c>
      <c r="S407" s="82">
        <f t="shared" si="80"/>
        <v>4.2729448928313891</v>
      </c>
      <c r="T407" s="83" t="str">
        <f t="shared" si="81"/>
        <v>Not OK</v>
      </c>
    </row>
    <row r="408" spans="1:20" x14ac:dyDescent="0.2">
      <c r="A408" s="73">
        <v>42985</v>
      </c>
      <c r="B408" s="129">
        <v>86.92</v>
      </c>
      <c r="C408" s="75">
        <v>70</v>
      </c>
      <c r="D408" s="76">
        <f t="shared" si="72"/>
        <v>1.8382759438996092</v>
      </c>
      <c r="E408" s="75">
        <v>0</v>
      </c>
      <c r="F408" s="76">
        <f t="shared" si="82"/>
        <v>0</v>
      </c>
      <c r="G408" s="75">
        <v>0</v>
      </c>
      <c r="H408" s="76">
        <f t="shared" si="73"/>
        <v>0</v>
      </c>
      <c r="I408" s="143">
        <v>0</v>
      </c>
      <c r="J408" s="142">
        <v>3.07547167848805</v>
      </c>
      <c r="K408" s="76">
        <f t="shared" si="74"/>
        <v>184.528300709283</v>
      </c>
      <c r="L408" s="79">
        <f t="shared" si="75"/>
        <v>0.11533018794330188</v>
      </c>
      <c r="M408" s="79">
        <v>0.28000000000000003</v>
      </c>
      <c r="N408" s="79">
        <v>0.56000000000000005</v>
      </c>
      <c r="O408" s="80" t="str">
        <f t="shared" si="76"/>
        <v>OK</v>
      </c>
      <c r="P408" s="81">
        <f t="shared" si="77"/>
        <v>51.92</v>
      </c>
      <c r="Q408" s="82">
        <f t="shared" si="78"/>
        <v>55.847205578421409</v>
      </c>
      <c r="R408" s="82">
        <f t="shared" si="79"/>
        <v>0.92967946134911317</v>
      </c>
      <c r="S408" s="82">
        <f t="shared" si="80"/>
        <v>4.2729448928313891</v>
      </c>
      <c r="T408" s="83" t="str">
        <f t="shared" si="81"/>
        <v>Not OK</v>
      </c>
    </row>
    <row r="409" spans="1:20" x14ac:dyDescent="0.2">
      <c r="A409" s="73">
        <v>42973</v>
      </c>
      <c r="B409" s="74">
        <v>86.9</v>
      </c>
      <c r="C409" s="75">
        <v>74</v>
      </c>
      <c r="D409" s="76">
        <f t="shared" si="72"/>
        <v>2.1122479789986719</v>
      </c>
      <c r="E409" s="75">
        <v>0</v>
      </c>
      <c r="F409" s="76">
        <f t="shared" si="82"/>
        <v>0</v>
      </c>
      <c r="G409" s="75">
        <v>0</v>
      </c>
      <c r="H409" s="76">
        <f t="shared" si="73"/>
        <v>0</v>
      </c>
      <c r="I409" s="143">
        <v>0</v>
      </c>
      <c r="J409" s="142">
        <v>3.07547167848805</v>
      </c>
      <c r="K409" s="76">
        <f t="shared" si="74"/>
        <v>184.528300709283</v>
      </c>
      <c r="L409" s="79">
        <f t="shared" si="75"/>
        <v>0.11533018794330188</v>
      </c>
      <c r="M409" s="79">
        <v>0.28000000000000003</v>
      </c>
      <c r="N409" s="79">
        <v>0.56000000000000005</v>
      </c>
      <c r="O409" s="80" t="str">
        <f t="shared" si="76"/>
        <v>OK</v>
      </c>
      <c r="P409" s="81">
        <f t="shared" si="77"/>
        <v>51.900000000000006</v>
      </c>
      <c r="Q409" s="82">
        <f t="shared" si="78"/>
        <v>55.833644573174695</v>
      </c>
      <c r="R409" s="82">
        <f t="shared" si="79"/>
        <v>0.92954705709709995</v>
      </c>
      <c r="S409" s="82">
        <f t="shared" si="80"/>
        <v>4.2735535291216227</v>
      </c>
      <c r="T409" s="83" t="str">
        <f t="shared" si="81"/>
        <v>Not OK</v>
      </c>
    </row>
    <row r="410" spans="1:20" x14ac:dyDescent="0.2">
      <c r="A410" s="73">
        <v>42974</v>
      </c>
      <c r="B410" s="74">
        <v>86.9</v>
      </c>
      <c r="C410" s="75">
        <v>74</v>
      </c>
      <c r="D410" s="76">
        <f t="shared" si="72"/>
        <v>2.1122479789986719</v>
      </c>
      <c r="E410" s="75">
        <v>0</v>
      </c>
      <c r="F410" s="76">
        <f t="shared" si="82"/>
        <v>0</v>
      </c>
      <c r="G410" s="75">
        <v>0</v>
      </c>
      <c r="H410" s="76">
        <f t="shared" si="73"/>
        <v>0</v>
      </c>
      <c r="I410" s="143">
        <v>0</v>
      </c>
      <c r="J410" s="142">
        <v>3.07547167848805</v>
      </c>
      <c r="K410" s="76">
        <f t="shared" si="74"/>
        <v>184.528300709283</v>
      </c>
      <c r="L410" s="79">
        <f t="shared" si="75"/>
        <v>0.11533018794330188</v>
      </c>
      <c r="M410" s="79">
        <v>0.28000000000000003</v>
      </c>
      <c r="N410" s="79">
        <v>0.56000000000000005</v>
      </c>
      <c r="O410" s="80" t="str">
        <f t="shared" si="76"/>
        <v>OK</v>
      </c>
      <c r="P410" s="81">
        <f t="shared" si="77"/>
        <v>51.900000000000006</v>
      </c>
      <c r="Q410" s="82">
        <f t="shared" si="78"/>
        <v>55.833644573174695</v>
      </c>
      <c r="R410" s="82">
        <f t="shared" si="79"/>
        <v>0.92954705709709995</v>
      </c>
      <c r="S410" s="82">
        <f t="shared" si="80"/>
        <v>4.2735535291216227</v>
      </c>
      <c r="T410" s="83" t="str">
        <f t="shared" si="81"/>
        <v>Not OK</v>
      </c>
    </row>
    <row r="411" spans="1:20" x14ac:dyDescent="0.2">
      <c r="A411" s="73">
        <v>42975</v>
      </c>
      <c r="B411" s="74">
        <v>86.9</v>
      </c>
      <c r="C411" s="75">
        <v>72</v>
      </c>
      <c r="D411" s="76">
        <f t="shared" si="72"/>
        <v>1.9724084071993251</v>
      </c>
      <c r="E411" s="75">
        <v>0</v>
      </c>
      <c r="F411" s="76">
        <f t="shared" si="82"/>
        <v>0</v>
      </c>
      <c r="G411" s="75">
        <v>0</v>
      </c>
      <c r="H411" s="76">
        <f t="shared" si="73"/>
        <v>0</v>
      </c>
      <c r="I411" s="143">
        <v>0</v>
      </c>
      <c r="J411" s="142">
        <v>3.07547167848805</v>
      </c>
      <c r="K411" s="76">
        <f t="shared" si="74"/>
        <v>184.528300709283</v>
      </c>
      <c r="L411" s="79">
        <f t="shared" si="75"/>
        <v>0.11533018794330188</v>
      </c>
      <c r="M411" s="79">
        <v>0.28000000000000003</v>
      </c>
      <c r="N411" s="79">
        <v>0.56000000000000005</v>
      </c>
      <c r="O411" s="80" t="str">
        <f t="shared" si="76"/>
        <v>OK</v>
      </c>
      <c r="P411" s="81">
        <f t="shared" si="77"/>
        <v>51.900000000000006</v>
      </c>
      <c r="Q411" s="82">
        <f t="shared" si="78"/>
        <v>55.833644573174695</v>
      </c>
      <c r="R411" s="82">
        <f t="shared" si="79"/>
        <v>0.92954705709709995</v>
      </c>
      <c r="S411" s="82">
        <f t="shared" si="80"/>
        <v>4.2735535291216227</v>
      </c>
      <c r="T411" s="83" t="str">
        <f t="shared" si="81"/>
        <v>Not OK</v>
      </c>
    </row>
    <row r="412" spans="1:20" x14ac:dyDescent="0.2">
      <c r="A412" s="73">
        <v>42976</v>
      </c>
      <c r="B412" s="74">
        <v>86.9</v>
      </c>
      <c r="C412" s="75">
        <v>72</v>
      </c>
      <c r="D412" s="76">
        <f t="shared" si="72"/>
        <v>1.9724084071993251</v>
      </c>
      <c r="E412" s="75">
        <v>0</v>
      </c>
      <c r="F412" s="76">
        <f t="shared" si="82"/>
        <v>0</v>
      </c>
      <c r="G412" s="75">
        <v>0</v>
      </c>
      <c r="H412" s="76">
        <f t="shared" si="73"/>
        <v>0</v>
      </c>
      <c r="I412" s="143">
        <v>0</v>
      </c>
      <c r="J412" s="142">
        <v>3.07547167848805</v>
      </c>
      <c r="K412" s="76">
        <f t="shared" si="74"/>
        <v>184.528300709283</v>
      </c>
      <c r="L412" s="79">
        <f t="shared" si="75"/>
        <v>0.11533018794330188</v>
      </c>
      <c r="M412" s="79">
        <v>0.28000000000000003</v>
      </c>
      <c r="N412" s="79">
        <v>0.56000000000000005</v>
      </c>
      <c r="O412" s="80" t="str">
        <f t="shared" si="76"/>
        <v>OK</v>
      </c>
      <c r="P412" s="81">
        <f t="shared" si="77"/>
        <v>51.900000000000006</v>
      </c>
      <c r="Q412" s="82">
        <f t="shared" si="78"/>
        <v>55.833644573174695</v>
      </c>
      <c r="R412" s="82">
        <f t="shared" si="79"/>
        <v>0.92954705709709995</v>
      </c>
      <c r="S412" s="82">
        <f t="shared" si="80"/>
        <v>4.2735535291216227</v>
      </c>
      <c r="T412" s="83" t="str">
        <f t="shared" si="81"/>
        <v>Not OK</v>
      </c>
    </row>
    <row r="413" spans="1:20" x14ac:dyDescent="0.2">
      <c r="A413" s="73">
        <v>42977</v>
      </c>
      <c r="B413" s="74">
        <v>86.9</v>
      </c>
      <c r="C413" s="75">
        <v>72</v>
      </c>
      <c r="D413" s="76">
        <f t="shared" si="72"/>
        <v>1.9724084071993251</v>
      </c>
      <c r="E413" s="75">
        <v>0</v>
      </c>
      <c r="F413" s="76">
        <f t="shared" si="82"/>
        <v>0</v>
      </c>
      <c r="G413" s="75">
        <v>0</v>
      </c>
      <c r="H413" s="76">
        <f t="shared" si="73"/>
        <v>0</v>
      </c>
      <c r="I413" s="143">
        <v>0</v>
      </c>
      <c r="J413" s="142">
        <v>3.07547167848805</v>
      </c>
      <c r="K413" s="76">
        <f t="shared" si="74"/>
        <v>184.528300709283</v>
      </c>
      <c r="L413" s="79">
        <f t="shared" si="75"/>
        <v>0.11533018794330188</v>
      </c>
      <c r="M413" s="79">
        <v>0.28000000000000003</v>
      </c>
      <c r="N413" s="79">
        <v>0.56000000000000005</v>
      </c>
      <c r="O413" s="80" t="str">
        <f t="shared" si="76"/>
        <v>OK</v>
      </c>
      <c r="P413" s="81">
        <f t="shared" si="77"/>
        <v>51.900000000000006</v>
      </c>
      <c r="Q413" s="82">
        <f t="shared" si="78"/>
        <v>55.833644573174695</v>
      </c>
      <c r="R413" s="82">
        <f t="shared" si="79"/>
        <v>0.92954705709709995</v>
      </c>
      <c r="S413" s="82">
        <f t="shared" si="80"/>
        <v>4.2735535291216227</v>
      </c>
      <c r="T413" s="83" t="str">
        <f t="shared" si="81"/>
        <v>Not OK</v>
      </c>
    </row>
    <row r="414" spans="1:20" x14ac:dyDescent="0.2">
      <c r="A414" s="73">
        <v>42978</v>
      </c>
      <c r="B414" s="74">
        <v>86.9</v>
      </c>
      <c r="C414" s="75">
        <v>72</v>
      </c>
      <c r="D414" s="76">
        <f t="shared" si="72"/>
        <v>1.9724084071993251</v>
      </c>
      <c r="E414" s="75">
        <v>0</v>
      </c>
      <c r="F414" s="76">
        <f t="shared" si="82"/>
        <v>0</v>
      </c>
      <c r="G414" s="75">
        <v>0</v>
      </c>
      <c r="H414" s="76">
        <f t="shared" si="73"/>
        <v>0</v>
      </c>
      <c r="I414" s="144">
        <v>0</v>
      </c>
      <c r="J414" s="142">
        <v>3.07547167848805</v>
      </c>
      <c r="K414" s="76">
        <f t="shared" si="74"/>
        <v>184.528300709283</v>
      </c>
      <c r="L414" s="79">
        <f t="shared" si="75"/>
        <v>0.11533018794330188</v>
      </c>
      <c r="M414" s="79">
        <v>0.28000000000000003</v>
      </c>
      <c r="N414" s="79">
        <v>0.56000000000000005</v>
      </c>
      <c r="O414" s="80" t="str">
        <f t="shared" si="76"/>
        <v>OK</v>
      </c>
      <c r="P414" s="81">
        <f t="shared" si="77"/>
        <v>51.900000000000006</v>
      </c>
      <c r="Q414" s="82">
        <f t="shared" si="78"/>
        <v>55.833644573174695</v>
      </c>
      <c r="R414" s="82">
        <f t="shared" si="79"/>
        <v>0.92954705709709995</v>
      </c>
      <c r="S414" s="82">
        <f t="shared" si="80"/>
        <v>4.2735535291216227</v>
      </c>
      <c r="T414" s="83" t="str">
        <f t="shared" si="81"/>
        <v>Not OK</v>
      </c>
    </row>
    <row r="415" spans="1:20" x14ac:dyDescent="0.2">
      <c r="A415" s="73">
        <v>42979</v>
      </c>
      <c r="B415" s="74">
        <v>86.9</v>
      </c>
      <c r="C415" s="75">
        <v>70</v>
      </c>
      <c r="D415" s="76">
        <f t="shared" si="72"/>
        <v>1.8382759438996092</v>
      </c>
      <c r="E415" s="75">
        <v>0</v>
      </c>
      <c r="F415" s="76">
        <f t="shared" si="82"/>
        <v>0</v>
      </c>
      <c r="G415" s="75">
        <v>0</v>
      </c>
      <c r="H415" s="76">
        <f t="shared" si="73"/>
        <v>0</v>
      </c>
      <c r="I415" s="143">
        <v>0</v>
      </c>
      <c r="J415" s="142">
        <v>3.07547167848805</v>
      </c>
      <c r="K415" s="76">
        <f t="shared" si="74"/>
        <v>184.528300709283</v>
      </c>
      <c r="L415" s="79">
        <f t="shared" si="75"/>
        <v>0.11533018794330188</v>
      </c>
      <c r="M415" s="79">
        <v>0.28000000000000003</v>
      </c>
      <c r="N415" s="79">
        <v>0.56000000000000005</v>
      </c>
      <c r="O415" s="80" t="str">
        <f t="shared" si="76"/>
        <v>OK</v>
      </c>
      <c r="P415" s="81">
        <f t="shared" si="77"/>
        <v>51.900000000000006</v>
      </c>
      <c r="Q415" s="82">
        <f t="shared" si="78"/>
        <v>55.833644573174695</v>
      </c>
      <c r="R415" s="82">
        <f t="shared" si="79"/>
        <v>0.92954705709709995</v>
      </c>
      <c r="S415" s="82">
        <f t="shared" si="80"/>
        <v>4.2735535291216227</v>
      </c>
      <c r="T415" s="83" t="str">
        <f t="shared" si="81"/>
        <v>Not OK</v>
      </c>
    </row>
    <row r="416" spans="1:20" x14ac:dyDescent="0.2">
      <c r="A416" s="73">
        <v>42980</v>
      </c>
      <c r="B416" s="74">
        <v>86.9</v>
      </c>
      <c r="C416" s="75">
        <v>70</v>
      </c>
      <c r="D416" s="76">
        <f t="shared" si="72"/>
        <v>1.8382759438996092</v>
      </c>
      <c r="E416" s="75">
        <v>0</v>
      </c>
      <c r="F416" s="76">
        <f t="shared" si="82"/>
        <v>0</v>
      </c>
      <c r="G416" s="75">
        <v>0</v>
      </c>
      <c r="H416" s="76">
        <f t="shared" si="73"/>
        <v>0</v>
      </c>
      <c r="I416" s="143">
        <v>0</v>
      </c>
      <c r="J416" s="142">
        <v>3.07547167848805</v>
      </c>
      <c r="K416" s="76">
        <f t="shared" si="74"/>
        <v>184.528300709283</v>
      </c>
      <c r="L416" s="79">
        <f t="shared" si="75"/>
        <v>0.11533018794330188</v>
      </c>
      <c r="M416" s="79">
        <v>0.28000000000000003</v>
      </c>
      <c r="N416" s="79">
        <v>0.56000000000000005</v>
      </c>
      <c r="O416" s="80" t="str">
        <f t="shared" si="76"/>
        <v>OK</v>
      </c>
      <c r="P416" s="81">
        <f t="shared" si="77"/>
        <v>51.900000000000006</v>
      </c>
      <c r="Q416" s="82">
        <f t="shared" si="78"/>
        <v>55.833644573174695</v>
      </c>
      <c r="R416" s="82">
        <f t="shared" si="79"/>
        <v>0.92954705709709995</v>
      </c>
      <c r="S416" s="82">
        <f t="shared" si="80"/>
        <v>4.2735535291216227</v>
      </c>
      <c r="T416" s="83" t="str">
        <f t="shared" si="81"/>
        <v>Not OK</v>
      </c>
    </row>
    <row r="417" spans="1:20" x14ac:dyDescent="0.2">
      <c r="A417" s="73">
        <v>42981</v>
      </c>
      <c r="B417" s="74">
        <v>86.9</v>
      </c>
      <c r="C417" s="75">
        <v>70</v>
      </c>
      <c r="D417" s="76">
        <f t="shared" si="72"/>
        <v>1.8382759438996092</v>
      </c>
      <c r="E417" s="75">
        <v>0</v>
      </c>
      <c r="F417" s="76">
        <f t="shared" si="82"/>
        <v>0</v>
      </c>
      <c r="G417" s="75">
        <v>0</v>
      </c>
      <c r="H417" s="76">
        <f t="shared" si="73"/>
        <v>0</v>
      </c>
      <c r="I417" s="143">
        <v>0</v>
      </c>
      <c r="J417" s="142">
        <v>3.07547167848805</v>
      </c>
      <c r="K417" s="76">
        <f t="shared" si="74"/>
        <v>184.528300709283</v>
      </c>
      <c r="L417" s="79">
        <f t="shared" si="75"/>
        <v>0.11533018794330188</v>
      </c>
      <c r="M417" s="79">
        <v>0.28000000000000003</v>
      </c>
      <c r="N417" s="79">
        <v>0.56000000000000005</v>
      </c>
      <c r="O417" s="80" t="str">
        <f t="shared" si="76"/>
        <v>OK</v>
      </c>
      <c r="P417" s="81">
        <f t="shared" si="77"/>
        <v>51.900000000000006</v>
      </c>
      <c r="Q417" s="82">
        <f t="shared" si="78"/>
        <v>55.833644573174695</v>
      </c>
      <c r="R417" s="82">
        <f t="shared" si="79"/>
        <v>0.92954705709709995</v>
      </c>
      <c r="S417" s="82">
        <f t="shared" si="80"/>
        <v>4.2735535291216227</v>
      </c>
      <c r="T417" s="83" t="str">
        <f t="shared" si="81"/>
        <v>Not OK</v>
      </c>
    </row>
    <row r="418" spans="1:20" x14ac:dyDescent="0.2">
      <c r="A418" s="73">
        <v>42982</v>
      </c>
      <c r="B418" s="129">
        <v>86.9</v>
      </c>
      <c r="C418" s="75">
        <v>70</v>
      </c>
      <c r="D418" s="76">
        <f t="shared" si="72"/>
        <v>1.8382759438996092</v>
      </c>
      <c r="E418" s="75">
        <v>0</v>
      </c>
      <c r="F418" s="76">
        <f t="shared" si="82"/>
        <v>0</v>
      </c>
      <c r="G418" s="75">
        <v>0</v>
      </c>
      <c r="H418" s="76">
        <f t="shared" si="73"/>
        <v>0</v>
      </c>
      <c r="I418" s="143">
        <v>0</v>
      </c>
      <c r="J418" s="142">
        <v>3.07547167848805</v>
      </c>
      <c r="K418" s="76">
        <f t="shared" si="74"/>
        <v>184.528300709283</v>
      </c>
      <c r="L418" s="79">
        <f t="shared" si="75"/>
        <v>0.11533018794330188</v>
      </c>
      <c r="M418" s="79">
        <v>0.28000000000000003</v>
      </c>
      <c r="N418" s="79">
        <v>0.56000000000000005</v>
      </c>
      <c r="O418" s="80" t="str">
        <f t="shared" si="76"/>
        <v>OK</v>
      </c>
      <c r="P418" s="81">
        <f t="shared" si="77"/>
        <v>51.900000000000006</v>
      </c>
      <c r="Q418" s="82">
        <f t="shared" si="78"/>
        <v>55.833644573174695</v>
      </c>
      <c r="R418" s="82">
        <f t="shared" si="79"/>
        <v>0.92954705709709995</v>
      </c>
      <c r="S418" s="82">
        <f t="shared" si="80"/>
        <v>4.2735535291216227</v>
      </c>
      <c r="T418" s="83" t="str">
        <f t="shared" si="81"/>
        <v>Not OK</v>
      </c>
    </row>
    <row r="419" spans="1:20" x14ac:dyDescent="0.2">
      <c r="A419" s="73">
        <v>42965</v>
      </c>
      <c r="B419" s="74">
        <v>86.89</v>
      </c>
      <c r="C419" s="75">
        <v>74</v>
      </c>
      <c r="D419" s="76">
        <f t="shared" si="72"/>
        <v>2.1122479789986719</v>
      </c>
      <c r="E419" s="75">
        <v>0</v>
      </c>
      <c r="F419" s="76">
        <f t="shared" si="82"/>
        <v>0</v>
      </c>
      <c r="G419" s="75">
        <v>0</v>
      </c>
      <c r="H419" s="76">
        <f t="shared" si="73"/>
        <v>0</v>
      </c>
      <c r="I419" s="143">
        <v>0</v>
      </c>
      <c r="J419" s="142">
        <v>3.07547167848805</v>
      </c>
      <c r="K419" s="76">
        <f t="shared" si="74"/>
        <v>184.528300709283</v>
      </c>
      <c r="L419" s="79">
        <f t="shared" si="75"/>
        <v>0.11533018794330188</v>
      </c>
      <c r="M419" s="79">
        <v>0.28000000000000003</v>
      </c>
      <c r="N419" s="79">
        <v>0.56000000000000005</v>
      </c>
      <c r="O419" s="80" t="str">
        <f t="shared" si="76"/>
        <v>OK</v>
      </c>
      <c r="P419" s="81">
        <f t="shared" si="77"/>
        <v>51.89</v>
      </c>
      <c r="Q419" s="82">
        <f t="shared" si="78"/>
        <v>55.826866774063149</v>
      </c>
      <c r="R419" s="82">
        <f t="shared" si="79"/>
        <v>0.92948078583747074</v>
      </c>
      <c r="S419" s="82">
        <f t="shared" si="80"/>
        <v>4.2738582301759998</v>
      </c>
      <c r="T419" s="83" t="str">
        <f t="shared" si="81"/>
        <v>Not OK</v>
      </c>
    </row>
    <row r="420" spans="1:20" x14ac:dyDescent="0.2">
      <c r="A420" s="73">
        <v>42966</v>
      </c>
      <c r="B420" s="74">
        <v>86.89</v>
      </c>
      <c r="C420" s="75">
        <v>74</v>
      </c>
      <c r="D420" s="76">
        <f t="shared" si="72"/>
        <v>2.1122479789986719</v>
      </c>
      <c r="E420" s="75">
        <v>0</v>
      </c>
      <c r="F420" s="76">
        <f t="shared" si="82"/>
        <v>0</v>
      </c>
      <c r="G420" s="75">
        <v>0</v>
      </c>
      <c r="H420" s="76">
        <f t="shared" si="73"/>
        <v>0</v>
      </c>
      <c r="I420" s="143">
        <v>0</v>
      </c>
      <c r="J420" s="142">
        <v>3.07547167848805</v>
      </c>
      <c r="K420" s="76">
        <f t="shared" si="74"/>
        <v>184.528300709283</v>
      </c>
      <c r="L420" s="79">
        <f t="shared" si="75"/>
        <v>0.11533018794330188</v>
      </c>
      <c r="M420" s="79">
        <v>0.28000000000000003</v>
      </c>
      <c r="N420" s="79">
        <v>0.56000000000000005</v>
      </c>
      <c r="O420" s="80" t="str">
        <f t="shared" si="76"/>
        <v>OK</v>
      </c>
      <c r="P420" s="81">
        <f t="shared" si="77"/>
        <v>51.89</v>
      </c>
      <c r="Q420" s="82">
        <f t="shared" si="78"/>
        <v>55.826866774063149</v>
      </c>
      <c r="R420" s="82">
        <f t="shared" si="79"/>
        <v>0.92948078583747074</v>
      </c>
      <c r="S420" s="82">
        <f t="shared" si="80"/>
        <v>4.2738582301759998</v>
      </c>
      <c r="T420" s="83" t="str">
        <f t="shared" si="81"/>
        <v>Not OK</v>
      </c>
    </row>
    <row r="421" spans="1:20" x14ac:dyDescent="0.2">
      <c r="A421" s="73">
        <v>42967</v>
      </c>
      <c r="B421" s="74">
        <v>86.89</v>
      </c>
      <c r="C421" s="75">
        <v>74</v>
      </c>
      <c r="D421" s="76">
        <f t="shared" si="72"/>
        <v>2.1122479789986719</v>
      </c>
      <c r="E421" s="75">
        <v>0</v>
      </c>
      <c r="F421" s="76">
        <f t="shared" si="82"/>
        <v>0</v>
      </c>
      <c r="G421" s="75">
        <v>0</v>
      </c>
      <c r="H421" s="76">
        <f t="shared" si="73"/>
        <v>0</v>
      </c>
      <c r="I421" s="143">
        <v>0</v>
      </c>
      <c r="J421" s="142">
        <v>3.07547167848805</v>
      </c>
      <c r="K421" s="76">
        <f t="shared" si="74"/>
        <v>184.528300709283</v>
      </c>
      <c r="L421" s="79">
        <f t="shared" si="75"/>
        <v>0.11533018794330188</v>
      </c>
      <c r="M421" s="79">
        <v>0.28000000000000003</v>
      </c>
      <c r="N421" s="79">
        <v>0.56000000000000005</v>
      </c>
      <c r="O421" s="80" t="str">
        <f t="shared" si="76"/>
        <v>OK</v>
      </c>
      <c r="P421" s="81">
        <f t="shared" si="77"/>
        <v>51.89</v>
      </c>
      <c r="Q421" s="82">
        <f t="shared" si="78"/>
        <v>55.826866774063149</v>
      </c>
      <c r="R421" s="82">
        <f t="shared" si="79"/>
        <v>0.92948078583747074</v>
      </c>
      <c r="S421" s="82">
        <f t="shared" si="80"/>
        <v>4.2738582301759998</v>
      </c>
      <c r="T421" s="83" t="str">
        <f t="shared" si="81"/>
        <v>Not OK</v>
      </c>
    </row>
    <row r="422" spans="1:20" x14ac:dyDescent="0.2">
      <c r="A422" s="73">
        <v>42968</v>
      </c>
      <c r="B422" s="74">
        <v>86.89</v>
      </c>
      <c r="C422" s="75">
        <v>74</v>
      </c>
      <c r="D422" s="76">
        <f t="shared" si="72"/>
        <v>2.1122479789986719</v>
      </c>
      <c r="E422" s="75">
        <v>0</v>
      </c>
      <c r="F422" s="76">
        <f t="shared" si="82"/>
        <v>0</v>
      </c>
      <c r="G422" s="75">
        <v>0</v>
      </c>
      <c r="H422" s="76">
        <f t="shared" si="73"/>
        <v>0</v>
      </c>
      <c r="I422" s="143">
        <v>0</v>
      </c>
      <c r="J422" s="142">
        <v>3.07547167848805</v>
      </c>
      <c r="K422" s="76">
        <f t="shared" si="74"/>
        <v>184.528300709283</v>
      </c>
      <c r="L422" s="79">
        <f t="shared" si="75"/>
        <v>0.11533018794330188</v>
      </c>
      <c r="M422" s="79">
        <v>0.28000000000000003</v>
      </c>
      <c r="N422" s="79">
        <v>0.56000000000000005</v>
      </c>
      <c r="O422" s="80" t="str">
        <f t="shared" si="76"/>
        <v>OK</v>
      </c>
      <c r="P422" s="81">
        <f t="shared" si="77"/>
        <v>51.89</v>
      </c>
      <c r="Q422" s="82">
        <f t="shared" si="78"/>
        <v>55.826866774063149</v>
      </c>
      <c r="R422" s="82">
        <f t="shared" si="79"/>
        <v>0.92948078583747074</v>
      </c>
      <c r="S422" s="82">
        <f t="shared" si="80"/>
        <v>4.2738582301759998</v>
      </c>
      <c r="T422" s="83" t="str">
        <f t="shared" si="81"/>
        <v>Not OK</v>
      </c>
    </row>
    <row r="423" spans="1:20" x14ac:dyDescent="0.2">
      <c r="A423" s="73">
        <v>42969</v>
      </c>
      <c r="B423" s="74">
        <v>86.89</v>
      </c>
      <c r="C423" s="75">
        <v>74</v>
      </c>
      <c r="D423" s="76">
        <f t="shared" si="72"/>
        <v>2.1122479789986719</v>
      </c>
      <c r="E423" s="75">
        <v>0</v>
      </c>
      <c r="F423" s="76">
        <f t="shared" si="82"/>
        <v>0</v>
      </c>
      <c r="G423" s="75">
        <v>0</v>
      </c>
      <c r="H423" s="76">
        <f t="shared" si="73"/>
        <v>0</v>
      </c>
      <c r="I423" s="143">
        <v>0</v>
      </c>
      <c r="J423" s="142">
        <v>3.07547167848805</v>
      </c>
      <c r="K423" s="76">
        <f t="shared" si="74"/>
        <v>184.528300709283</v>
      </c>
      <c r="L423" s="79">
        <f t="shared" si="75"/>
        <v>0.11533018794330188</v>
      </c>
      <c r="M423" s="79">
        <v>0.28000000000000003</v>
      </c>
      <c r="N423" s="79">
        <v>0.56000000000000005</v>
      </c>
      <c r="O423" s="80" t="str">
        <f t="shared" si="76"/>
        <v>OK</v>
      </c>
      <c r="P423" s="81">
        <f t="shared" si="77"/>
        <v>51.89</v>
      </c>
      <c r="Q423" s="82">
        <f t="shared" si="78"/>
        <v>55.826866774063149</v>
      </c>
      <c r="R423" s="82">
        <f t="shared" si="79"/>
        <v>0.92948078583747074</v>
      </c>
      <c r="S423" s="82">
        <f t="shared" si="80"/>
        <v>4.2738582301759998</v>
      </c>
      <c r="T423" s="83" t="str">
        <f t="shared" si="81"/>
        <v>Not OK</v>
      </c>
    </row>
    <row r="424" spans="1:20" x14ac:dyDescent="0.2">
      <c r="A424" s="73">
        <v>42970</v>
      </c>
      <c r="B424" s="74">
        <v>86.89</v>
      </c>
      <c r="C424" s="75">
        <v>74</v>
      </c>
      <c r="D424" s="76">
        <f t="shared" si="72"/>
        <v>2.1122479789986719</v>
      </c>
      <c r="E424" s="75">
        <v>0</v>
      </c>
      <c r="F424" s="76">
        <f t="shared" si="82"/>
        <v>0</v>
      </c>
      <c r="G424" s="75">
        <v>0</v>
      </c>
      <c r="H424" s="76">
        <f t="shared" si="73"/>
        <v>0</v>
      </c>
      <c r="I424" s="143">
        <v>0</v>
      </c>
      <c r="J424" s="142">
        <v>3.07547167848805</v>
      </c>
      <c r="K424" s="76">
        <f t="shared" si="74"/>
        <v>184.528300709283</v>
      </c>
      <c r="L424" s="79">
        <f t="shared" si="75"/>
        <v>0.11533018794330188</v>
      </c>
      <c r="M424" s="79">
        <v>0.28000000000000003</v>
      </c>
      <c r="N424" s="79">
        <v>0.56000000000000005</v>
      </c>
      <c r="O424" s="80" t="str">
        <f t="shared" si="76"/>
        <v>OK</v>
      </c>
      <c r="P424" s="81">
        <f t="shared" si="77"/>
        <v>51.89</v>
      </c>
      <c r="Q424" s="82">
        <f t="shared" si="78"/>
        <v>55.826866774063149</v>
      </c>
      <c r="R424" s="82">
        <f t="shared" si="79"/>
        <v>0.92948078583747074</v>
      </c>
      <c r="S424" s="82">
        <f t="shared" si="80"/>
        <v>4.2738582301759998</v>
      </c>
      <c r="T424" s="83" t="str">
        <f t="shared" si="81"/>
        <v>Not OK</v>
      </c>
    </row>
    <row r="425" spans="1:20" x14ac:dyDescent="0.2">
      <c r="A425" s="73">
        <v>42971</v>
      </c>
      <c r="B425" s="74">
        <v>86.89</v>
      </c>
      <c r="C425" s="75">
        <v>74</v>
      </c>
      <c r="D425" s="76">
        <f t="shared" si="72"/>
        <v>2.1122479789986719</v>
      </c>
      <c r="E425" s="75">
        <v>0</v>
      </c>
      <c r="F425" s="76">
        <f t="shared" si="82"/>
        <v>0</v>
      </c>
      <c r="G425" s="75">
        <v>0</v>
      </c>
      <c r="H425" s="76">
        <f t="shared" si="73"/>
        <v>0</v>
      </c>
      <c r="I425" s="143">
        <v>0</v>
      </c>
      <c r="J425" s="142">
        <v>3.07547167848805</v>
      </c>
      <c r="K425" s="76">
        <f t="shared" si="74"/>
        <v>184.528300709283</v>
      </c>
      <c r="L425" s="79">
        <f t="shared" si="75"/>
        <v>0.11533018794330188</v>
      </c>
      <c r="M425" s="79">
        <v>0.28000000000000003</v>
      </c>
      <c r="N425" s="79">
        <v>0.56000000000000005</v>
      </c>
      <c r="O425" s="80" t="str">
        <f t="shared" si="76"/>
        <v>OK</v>
      </c>
      <c r="P425" s="81">
        <f t="shared" si="77"/>
        <v>51.89</v>
      </c>
      <c r="Q425" s="82">
        <f t="shared" si="78"/>
        <v>55.826866774063149</v>
      </c>
      <c r="R425" s="82">
        <f t="shared" si="79"/>
        <v>0.92948078583747074</v>
      </c>
      <c r="S425" s="82">
        <f t="shared" si="80"/>
        <v>4.2738582301759998</v>
      </c>
      <c r="T425" s="83" t="str">
        <f t="shared" si="81"/>
        <v>Not OK</v>
      </c>
    </row>
    <row r="426" spans="1:20" x14ac:dyDescent="0.2">
      <c r="A426" s="73">
        <v>42972</v>
      </c>
      <c r="B426" s="74">
        <v>86.89</v>
      </c>
      <c r="C426" s="75">
        <v>74</v>
      </c>
      <c r="D426" s="76">
        <f t="shared" si="72"/>
        <v>2.1122479789986719</v>
      </c>
      <c r="E426" s="75">
        <v>0</v>
      </c>
      <c r="F426" s="76">
        <f t="shared" si="82"/>
        <v>0</v>
      </c>
      <c r="G426" s="75">
        <v>0</v>
      </c>
      <c r="H426" s="76">
        <f t="shared" si="73"/>
        <v>0</v>
      </c>
      <c r="I426" s="143">
        <v>0</v>
      </c>
      <c r="J426" s="142">
        <v>3.07547167848805</v>
      </c>
      <c r="K426" s="76">
        <f t="shared" si="74"/>
        <v>184.528300709283</v>
      </c>
      <c r="L426" s="79">
        <f t="shared" si="75"/>
        <v>0.11533018794330188</v>
      </c>
      <c r="M426" s="79">
        <v>0.28000000000000003</v>
      </c>
      <c r="N426" s="79">
        <v>0.56000000000000005</v>
      </c>
      <c r="O426" s="80" t="str">
        <f t="shared" si="76"/>
        <v>OK</v>
      </c>
      <c r="P426" s="81">
        <f t="shared" si="77"/>
        <v>51.89</v>
      </c>
      <c r="Q426" s="82">
        <f t="shared" si="78"/>
        <v>55.826866774063149</v>
      </c>
      <c r="R426" s="82">
        <f t="shared" si="79"/>
        <v>0.92948078583747074</v>
      </c>
      <c r="S426" s="82">
        <f t="shared" si="80"/>
        <v>4.2738582301759998</v>
      </c>
      <c r="T426" s="83" t="str">
        <f t="shared" si="81"/>
        <v>Not OK</v>
      </c>
    </row>
    <row r="427" spans="1:20" x14ac:dyDescent="0.2">
      <c r="A427" s="73">
        <v>42959</v>
      </c>
      <c r="B427" s="74">
        <v>86.88</v>
      </c>
      <c r="C427" s="75">
        <v>74</v>
      </c>
      <c r="D427" s="76">
        <f t="shared" si="72"/>
        <v>2.1122479789986719</v>
      </c>
      <c r="E427" s="75">
        <v>0</v>
      </c>
      <c r="F427" s="76">
        <f t="shared" si="82"/>
        <v>0</v>
      </c>
      <c r="G427" s="75">
        <v>0</v>
      </c>
      <c r="H427" s="76">
        <f t="shared" si="73"/>
        <v>0</v>
      </c>
      <c r="I427" s="143">
        <v>0</v>
      </c>
      <c r="J427" s="142">
        <v>3.0259211272646058</v>
      </c>
      <c r="K427" s="76">
        <f t="shared" si="74"/>
        <v>181.55526763587636</v>
      </c>
      <c r="L427" s="79">
        <f t="shared" si="75"/>
        <v>0.11347204227242273</v>
      </c>
      <c r="M427" s="79">
        <v>0.28000000000000003</v>
      </c>
      <c r="N427" s="79">
        <v>0.56000000000000005</v>
      </c>
      <c r="O427" s="80" t="str">
        <f t="shared" si="76"/>
        <v>OK</v>
      </c>
      <c r="P427" s="81">
        <f t="shared" si="77"/>
        <v>51.879999999999995</v>
      </c>
      <c r="Q427" s="82">
        <f t="shared" si="78"/>
        <v>55.82009077816825</v>
      </c>
      <c r="R427" s="82">
        <f t="shared" si="79"/>
        <v>0.9294144684603548</v>
      </c>
      <c r="S427" s="82">
        <f t="shared" si="80"/>
        <v>4.2052998825120982</v>
      </c>
      <c r="T427" s="83" t="str">
        <f t="shared" si="81"/>
        <v>Not OK</v>
      </c>
    </row>
    <row r="428" spans="1:20" x14ac:dyDescent="0.2">
      <c r="A428" s="73">
        <v>42960</v>
      </c>
      <c r="B428" s="84">
        <v>86.88</v>
      </c>
      <c r="C428" s="75">
        <v>74</v>
      </c>
      <c r="D428" s="76">
        <f t="shared" si="72"/>
        <v>2.1122479789986719</v>
      </c>
      <c r="E428" s="75">
        <v>0</v>
      </c>
      <c r="F428" s="76">
        <f t="shared" si="82"/>
        <v>0</v>
      </c>
      <c r="G428" s="75">
        <v>0</v>
      </c>
      <c r="H428" s="76">
        <f t="shared" si="73"/>
        <v>0</v>
      </c>
      <c r="I428" s="143">
        <v>0</v>
      </c>
      <c r="J428" s="142">
        <v>3.032762758284719</v>
      </c>
      <c r="K428" s="76">
        <f t="shared" si="74"/>
        <v>181.96576549708314</v>
      </c>
      <c r="L428" s="79">
        <f t="shared" si="75"/>
        <v>0.11372860343567696</v>
      </c>
      <c r="M428" s="79">
        <v>0.28000000000000003</v>
      </c>
      <c r="N428" s="79">
        <v>0.56000000000000005</v>
      </c>
      <c r="O428" s="80" t="str">
        <f t="shared" si="76"/>
        <v>OK</v>
      </c>
      <c r="P428" s="81">
        <f t="shared" si="77"/>
        <v>51.879999999999995</v>
      </c>
      <c r="Q428" s="82">
        <f t="shared" si="78"/>
        <v>55.82009077816825</v>
      </c>
      <c r="R428" s="82">
        <f t="shared" si="79"/>
        <v>0.9294144684603548</v>
      </c>
      <c r="S428" s="82">
        <f t="shared" si="80"/>
        <v>4.2148080979992226</v>
      </c>
      <c r="T428" s="83" t="str">
        <f t="shared" si="81"/>
        <v>Not OK</v>
      </c>
    </row>
    <row r="429" spans="1:20" x14ac:dyDescent="0.2">
      <c r="A429" s="73">
        <v>42961</v>
      </c>
      <c r="B429" s="129">
        <v>86.88</v>
      </c>
      <c r="C429" s="75">
        <v>74</v>
      </c>
      <c r="D429" s="76">
        <f t="shared" si="72"/>
        <v>2.1122479789986719</v>
      </c>
      <c r="E429" s="75">
        <v>0</v>
      </c>
      <c r="F429" s="76">
        <f t="shared" si="82"/>
        <v>0</v>
      </c>
      <c r="G429" s="75">
        <v>0</v>
      </c>
      <c r="H429" s="76">
        <f t="shared" si="73"/>
        <v>0</v>
      </c>
      <c r="I429" s="143">
        <v>0</v>
      </c>
      <c r="J429" s="142">
        <v>3.032762758284719</v>
      </c>
      <c r="K429" s="76">
        <f t="shared" si="74"/>
        <v>181.96576549708314</v>
      </c>
      <c r="L429" s="79">
        <f t="shared" si="75"/>
        <v>0.11372860343567696</v>
      </c>
      <c r="M429" s="79">
        <v>0.28000000000000003</v>
      </c>
      <c r="N429" s="79">
        <v>0.56000000000000005</v>
      </c>
      <c r="O429" s="80" t="str">
        <f t="shared" si="76"/>
        <v>OK</v>
      </c>
      <c r="P429" s="81">
        <f t="shared" si="77"/>
        <v>51.879999999999995</v>
      </c>
      <c r="Q429" s="82">
        <f t="shared" si="78"/>
        <v>55.82009077816825</v>
      </c>
      <c r="R429" s="82">
        <f t="shared" si="79"/>
        <v>0.9294144684603548</v>
      </c>
      <c r="S429" s="82">
        <f t="shared" si="80"/>
        <v>4.2148080979992226</v>
      </c>
      <c r="T429" s="83" t="str">
        <f t="shared" si="81"/>
        <v>Not OK</v>
      </c>
    </row>
    <row r="430" spans="1:20" x14ac:dyDescent="0.2">
      <c r="A430" s="73">
        <v>42962</v>
      </c>
      <c r="B430" s="129">
        <v>86.88</v>
      </c>
      <c r="C430" s="75">
        <v>74</v>
      </c>
      <c r="D430" s="76">
        <f t="shared" si="72"/>
        <v>2.1122479789986719</v>
      </c>
      <c r="E430" s="75">
        <v>0</v>
      </c>
      <c r="F430" s="76">
        <f t="shared" si="82"/>
        <v>0</v>
      </c>
      <c r="G430" s="75">
        <v>0</v>
      </c>
      <c r="H430" s="76">
        <f t="shared" si="73"/>
        <v>0</v>
      </c>
      <c r="I430" s="143">
        <v>0</v>
      </c>
      <c r="J430" s="142">
        <v>3.040276934541748</v>
      </c>
      <c r="K430" s="76">
        <f t="shared" si="74"/>
        <v>182.41661607250487</v>
      </c>
      <c r="L430" s="79">
        <f t="shared" si="75"/>
        <v>0.11401038504531553</v>
      </c>
      <c r="M430" s="79">
        <v>0.28000000000000003</v>
      </c>
      <c r="N430" s="79">
        <v>0.56000000000000005</v>
      </c>
      <c r="O430" s="80" t="str">
        <f t="shared" si="76"/>
        <v>OK</v>
      </c>
      <c r="P430" s="81">
        <f t="shared" si="77"/>
        <v>51.879999999999995</v>
      </c>
      <c r="Q430" s="82">
        <f t="shared" si="78"/>
        <v>55.82009077816825</v>
      </c>
      <c r="R430" s="82">
        <f t="shared" si="79"/>
        <v>0.9294144684603548</v>
      </c>
      <c r="S430" s="82">
        <f t="shared" si="80"/>
        <v>4.2252509890072325</v>
      </c>
      <c r="T430" s="83" t="str">
        <f t="shared" si="81"/>
        <v>Not OK</v>
      </c>
    </row>
    <row r="431" spans="1:20" x14ac:dyDescent="0.2">
      <c r="A431" s="73">
        <v>42963</v>
      </c>
      <c r="B431" s="129">
        <v>86.88</v>
      </c>
      <c r="C431" s="75">
        <v>74</v>
      </c>
      <c r="D431" s="76">
        <f t="shared" ref="D431:D494" si="83">4.484*(C431/100)^(5/2)</f>
        <v>2.1122479789986719</v>
      </c>
      <c r="E431" s="75">
        <v>0</v>
      </c>
      <c r="F431" s="76">
        <f t="shared" si="82"/>
        <v>0</v>
      </c>
      <c r="G431" s="75">
        <v>0</v>
      </c>
      <c r="H431" s="76">
        <f t="shared" si="73"/>
        <v>0</v>
      </c>
      <c r="I431" s="143">
        <v>0</v>
      </c>
      <c r="J431" s="142">
        <v>3.040276934541748</v>
      </c>
      <c r="K431" s="76">
        <f t="shared" si="74"/>
        <v>182.41661607250487</v>
      </c>
      <c r="L431" s="79">
        <f t="shared" si="75"/>
        <v>0.11401038504531553</v>
      </c>
      <c r="M431" s="79">
        <v>0.28000000000000003</v>
      </c>
      <c r="N431" s="79">
        <v>0.56000000000000005</v>
      </c>
      <c r="O431" s="80" t="str">
        <f t="shared" si="76"/>
        <v>OK</v>
      </c>
      <c r="P431" s="81">
        <f t="shared" si="77"/>
        <v>51.879999999999995</v>
      </c>
      <c r="Q431" s="82">
        <f t="shared" si="78"/>
        <v>55.82009077816825</v>
      </c>
      <c r="R431" s="82">
        <f t="shared" si="79"/>
        <v>0.9294144684603548</v>
      </c>
      <c r="S431" s="82">
        <f t="shared" si="80"/>
        <v>4.2252509890072325</v>
      </c>
      <c r="T431" s="83" t="str">
        <f t="shared" si="81"/>
        <v>Not OK</v>
      </c>
    </row>
    <row r="432" spans="1:20" x14ac:dyDescent="0.2">
      <c r="A432" s="73">
        <v>42964</v>
      </c>
      <c r="B432" s="129">
        <v>86.88</v>
      </c>
      <c r="C432" s="75">
        <v>74</v>
      </c>
      <c r="D432" s="76">
        <f t="shared" si="83"/>
        <v>2.1122479789986719</v>
      </c>
      <c r="E432" s="75">
        <v>0</v>
      </c>
      <c r="F432" s="76">
        <f t="shared" si="82"/>
        <v>0</v>
      </c>
      <c r="G432" s="75">
        <v>0</v>
      </c>
      <c r="H432" s="76">
        <f t="shared" si="73"/>
        <v>0</v>
      </c>
      <c r="I432" s="143">
        <v>0</v>
      </c>
      <c r="J432" s="142">
        <v>3.07547167848805</v>
      </c>
      <c r="K432" s="76">
        <f t="shared" si="74"/>
        <v>184.528300709283</v>
      </c>
      <c r="L432" s="79">
        <f t="shared" si="75"/>
        <v>0.11533018794330188</v>
      </c>
      <c r="M432" s="79">
        <v>0.28000000000000003</v>
      </c>
      <c r="N432" s="79">
        <v>0.56000000000000005</v>
      </c>
      <c r="O432" s="80" t="str">
        <f t="shared" si="76"/>
        <v>OK</v>
      </c>
      <c r="P432" s="81">
        <f t="shared" si="77"/>
        <v>51.879999999999995</v>
      </c>
      <c r="Q432" s="82">
        <f t="shared" si="78"/>
        <v>55.82009077816825</v>
      </c>
      <c r="R432" s="82">
        <f t="shared" si="79"/>
        <v>0.9294144684603548</v>
      </c>
      <c r="S432" s="82">
        <f t="shared" si="80"/>
        <v>4.2741631867670664</v>
      </c>
      <c r="T432" s="83" t="str">
        <f t="shared" si="81"/>
        <v>Not OK</v>
      </c>
    </row>
    <row r="433" spans="1:20" x14ac:dyDescent="0.2">
      <c r="A433" s="73">
        <v>42958</v>
      </c>
      <c r="B433" s="74">
        <v>86.87</v>
      </c>
      <c r="C433" s="75">
        <v>74</v>
      </c>
      <c r="D433" s="76">
        <f t="shared" si="83"/>
        <v>2.1122479789986719</v>
      </c>
      <c r="E433" s="75">
        <v>0</v>
      </c>
      <c r="F433" s="76">
        <f t="shared" si="82"/>
        <v>0</v>
      </c>
      <c r="G433" s="75">
        <v>0</v>
      </c>
      <c r="H433" s="76">
        <f t="shared" si="73"/>
        <v>0</v>
      </c>
      <c r="I433" s="143">
        <v>0</v>
      </c>
      <c r="J433" s="142">
        <v>3.001026251312914</v>
      </c>
      <c r="K433" s="76">
        <f t="shared" si="74"/>
        <v>180.06157507877484</v>
      </c>
      <c r="L433" s="79">
        <f t="shared" si="75"/>
        <v>0.11253848442423427</v>
      </c>
      <c r="M433" s="79">
        <v>0.28000000000000003</v>
      </c>
      <c r="N433" s="79">
        <v>0.56000000000000005</v>
      </c>
      <c r="O433" s="80" t="str">
        <f t="shared" si="76"/>
        <v>OK</v>
      </c>
      <c r="P433" s="81">
        <f t="shared" si="77"/>
        <v>51.870000000000005</v>
      </c>
      <c r="Q433" s="82">
        <f t="shared" si="78"/>
        <v>55.813316586146755</v>
      </c>
      <c r="R433" s="82">
        <f t="shared" si="79"/>
        <v>0.92934810494444786</v>
      </c>
      <c r="S433" s="82">
        <f t="shared" si="80"/>
        <v>4.1709998390853888</v>
      </c>
      <c r="T433" s="83" t="str">
        <f t="shared" si="81"/>
        <v>Not OK</v>
      </c>
    </row>
    <row r="434" spans="1:20" x14ac:dyDescent="0.2">
      <c r="A434" s="73">
        <v>42957</v>
      </c>
      <c r="B434" s="74">
        <v>86.86</v>
      </c>
      <c r="C434" s="75">
        <v>74</v>
      </c>
      <c r="D434" s="76">
        <f t="shared" si="83"/>
        <v>2.1122479789986719</v>
      </c>
      <c r="E434" s="75">
        <v>0</v>
      </c>
      <c r="F434" s="76">
        <f t="shared" si="82"/>
        <v>0</v>
      </c>
      <c r="G434" s="75">
        <v>0</v>
      </c>
      <c r="H434" s="76">
        <f t="shared" si="73"/>
        <v>0</v>
      </c>
      <c r="I434" s="143">
        <v>0</v>
      </c>
      <c r="J434" s="142">
        <v>3.001026251312914</v>
      </c>
      <c r="K434" s="76">
        <f t="shared" si="74"/>
        <v>180.06157507877484</v>
      </c>
      <c r="L434" s="79">
        <f t="shared" si="75"/>
        <v>0.11253848442423427</v>
      </c>
      <c r="M434" s="79">
        <v>0.28000000000000003</v>
      </c>
      <c r="N434" s="79">
        <v>0.56000000000000005</v>
      </c>
      <c r="O434" s="80" t="str">
        <f t="shared" si="76"/>
        <v>OK</v>
      </c>
      <c r="P434" s="81">
        <f t="shared" si="77"/>
        <v>51.86</v>
      </c>
      <c r="Q434" s="82">
        <f t="shared" si="78"/>
        <v>55.806544198655558</v>
      </c>
      <c r="R434" s="82">
        <f t="shared" si="79"/>
        <v>0.92928169526844429</v>
      </c>
      <c r="S434" s="82">
        <f t="shared" si="80"/>
        <v>4.1712979131240093</v>
      </c>
      <c r="T434" s="83" t="str">
        <f t="shared" si="81"/>
        <v>Not OK</v>
      </c>
    </row>
    <row r="435" spans="1:20" x14ac:dyDescent="0.2">
      <c r="A435" s="73">
        <v>42954</v>
      </c>
      <c r="B435" s="74">
        <v>86.85</v>
      </c>
      <c r="C435" s="75">
        <v>75</v>
      </c>
      <c r="D435" s="76">
        <f t="shared" si="83"/>
        <v>2.1843325746953006</v>
      </c>
      <c r="E435" s="75">
        <v>0</v>
      </c>
      <c r="F435" s="76">
        <f t="shared" si="82"/>
        <v>0</v>
      </c>
      <c r="G435" s="75">
        <v>0</v>
      </c>
      <c r="H435" s="76">
        <f t="shared" si="73"/>
        <v>0</v>
      </c>
      <c r="I435" s="143">
        <v>0</v>
      </c>
      <c r="J435" s="142">
        <v>2.99</v>
      </c>
      <c r="K435" s="76">
        <f t="shared" si="74"/>
        <v>179.4</v>
      </c>
      <c r="L435" s="79">
        <f t="shared" si="75"/>
        <v>0.112125</v>
      </c>
      <c r="M435" s="79">
        <v>0.28000000000000003</v>
      </c>
      <c r="N435" s="79">
        <v>0.56000000000000005</v>
      </c>
      <c r="O435" s="80" t="str">
        <f t="shared" si="76"/>
        <v>OK</v>
      </c>
      <c r="P435" s="81">
        <f t="shared" si="77"/>
        <v>51.849999999999994</v>
      </c>
      <c r="Q435" s="82">
        <f t="shared" si="78"/>
        <v>55.7997736163517</v>
      </c>
      <c r="R435" s="82">
        <f t="shared" si="79"/>
        <v>0.92921523941103845</v>
      </c>
      <c r="S435" s="82">
        <f t="shared" si="80"/>
        <v>4.15626912408867</v>
      </c>
      <c r="T435" s="83" t="str">
        <f t="shared" si="81"/>
        <v>Not OK</v>
      </c>
    </row>
    <row r="436" spans="1:20" x14ac:dyDescent="0.2">
      <c r="A436" s="73">
        <v>42955</v>
      </c>
      <c r="B436" s="74">
        <v>86.85</v>
      </c>
      <c r="C436" s="75">
        <v>74</v>
      </c>
      <c r="D436" s="76">
        <f t="shared" si="83"/>
        <v>2.1122479789986719</v>
      </c>
      <c r="E436" s="75">
        <v>0</v>
      </c>
      <c r="F436" s="76">
        <f t="shared" si="82"/>
        <v>0</v>
      </c>
      <c r="G436" s="75">
        <v>0</v>
      </c>
      <c r="H436" s="76">
        <f t="shared" si="73"/>
        <v>0</v>
      </c>
      <c r="I436" s="143">
        <v>0</v>
      </c>
      <c r="J436" s="142">
        <v>3.001026251312914</v>
      </c>
      <c r="K436" s="76">
        <f t="shared" si="74"/>
        <v>180.06157507877484</v>
      </c>
      <c r="L436" s="79">
        <f t="shared" si="75"/>
        <v>0.11253848442423427</v>
      </c>
      <c r="M436" s="79">
        <v>0.28000000000000003</v>
      </c>
      <c r="N436" s="79">
        <v>0.56000000000000005</v>
      </c>
      <c r="O436" s="80" t="str">
        <f t="shared" si="76"/>
        <v>OK</v>
      </c>
      <c r="P436" s="81">
        <f t="shared" si="77"/>
        <v>51.849999999999994</v>
      </c>
      <c r="Q436" s="82">
        <f t="shared" si="78"/>
        <v>55.7997736163517</v>
      </c>
      <c r="R436" s="82">
        <f t="shared" si="79"/>
        <v>0.92921523941103845</v>
      </c>
      <c r="S436" s="82">
        <f t="shared" si="80"/>
        <v>4.1715962370941231</v>
      </c>
      <c r="T436" s="83" t="str">
        <f t="shared" si="81"/>
        <v>Not OK</v>
      </c>
    </row>
    <row r="437" spans="1:20" x14ac:dyDescent="0.2">
      <c r="A437" s="73">
        <v>42956</v>
      </c>
      <c r="B437" s="74">
        <v>86.85</v>
      </c>
      <c r="C437" s="75">
        <v>74</v>
      </c>
      <c r="D437" s="76">
        <f t="shared" si="83"/>
        <v>2.1122479789986719</v>
      </c>
      <c r="E437" s="75">
        <v>0</v>
      </c>
      <c r="F437" s="76">
        <f t="shared" si="82"/>
        <v>0</v>
      </c>
      <c r="G437" s="75">
        <v>0</v>
      </c>
      <c r="H437" s="76">
        <f t="shared" si="73"/>
        <v>0</v>
      </c>
      <c r="I437" s="143">
        <v>0</v>
      </c>
      <c r="J437" s="142">
        <v>3.001026251312914</v>
      </c>
      <c r="K437" s="76">
        <f t="shared" si="74"/>
        <v>180.06157507877484</v>
      </c>
      <c r="L437" s="79">
        <f t="shared" si="75"/>
        <v>0.11253848442423427</v>
      </c>
      <c r="M437" s="79">
        <v>0.28000000000000003</v>
      </c>
      <c r="N437" s="79">
        <v>0.56000000000000005</v>
      </c>
      <c r="O437" s="80" t="str">
        <f t="shared" si="76"/>
        <v>OK</v>
      </c>
      <c r="P437" s="81">
        <f t="shared" si="77"/>
        <v>51.849999999999994</v>
      </c>
      <c r="Q437" s="82">
        <f t="shared" si="78"/>
        <v>55.7997736163517</v>
      </c>
      <c r="R437" s="82">
        <f t="shared" si="79"/>
        <v>0.92921523941103845</v>
      </c>
      <c r="S437" s="82">
        <f t="shared" si="80"/>
        <v>4.1715962370941231</v>
      </c>
      <c r="T437" s="83" t="str">
        <f t="shared" si="81"/>
        <v>Not OK</v>
      </c>
    </row>
    <row r="438" spans="1:20" x14ac:dyDescent="0.2">
      <c r="A438" s="73">
        <v>42953</v>
      </c>
      <c r="B438" s="129">
        <v>86.84</v>
      </c>
      <c r="C438" s="75">
        <v>75</v>
      </c>
      <c r="D438" s="76">
        <f t="shared" si="83"/>
        <v>2.1843325746953006</v>
      </c>
      <c r="E438" s="75">
        <v>0</v>
      </c>
      <c r="F438" s="76">
        <f t="shared" si="82"/>
        <v>0</v>
      </c>
      <c r="G438" s="75">
        <v>0</v>
      </c>
      <c r="H438" s="76">
        <f t="shared" si="73"/>
        <v>0</v>
      </c>
      <c r="I438" s="143">
        <v>0</v>
      </c>
      <c r="J438" s="142">
        <v>2.99</v>
      </c>
      <c r="K438" s="76">
        <f t="shared" si="74"/>
        <v>179.4</v>
      </c>
      <c r="L438" s="79">
        <f t="shared" si="75"/>
        <v>0.112125</v>
      </c>
      <c r="M438" s="79">
        <v>0.28000000000000003</v>
      </c>
      <c r="N438" s="79">
        <v>0.56000000000000005</v>
      </c>
      <c r="O438" s="80" t="str">
        <f t="shared" si="76"/>
        <v>OK</v>
      </c>
      <c r="P438" s="81">
        <f t="shared" si="77"/>
        <v>51.84</v>
      </c>
      <c r="Q438" s="82">
        <f t="shared" si="78"/>
        <v>55.793004839892397</v>
      </c>
      <c r="R438" s="82">
        <f t="shared" si="79"/>
        <v>0.92914873735092385</v>
      </c>
      <c r="S438" s="82">
        <f t="shared" si="80"/>
        <v>4.1565666011749878</v>
      </c>
      <c r="T438" s="83" t="str">
        <f t="shared" si="81"/>
        <v>Not OK</v>
      </c>
    </row>
    <row r="439" spans="1:20" x14ac:dyDescent="0.2">
      <c r="A439" s="73">
        <v>42952</v>
      </c>
      <c r="B439" s="74">
        <v>86.83</v>
      </c>
      <c r="C439" s="75">
        <v>75</v>
      </c>
      <c r="D439" s="76">
        <f t="shared" si="83"/>
        <v>2.1843325746953006</v>
      </c>
      <c r="E439" s="75">
        <v>0</v>
      </c>
      <c r="F439" s="76">
        <f t="shared" si="82"/>
        <v>0</v>
      </c>
      <c r="G439" s="75">
        <v>0</v>
      </c>
      <c r="H439" s="76">
        <f t="shared" si="73"/>
        <v>0</v>
      </c>
      <c r="I439" s="143">
        <v>0</v>
      </c>
      <c r="J439" s="142">
        <v>2.99</v>
      </c>
      <c r="K439" s="76">
        <f t="shared" si="74"/>
        <v>179.4</v>
      </c>
      <c r="L439" s="79">
        <f t="shared" si="75"/>
        <v>0.112125</v>
      </c>
      <c r="M439" s="79">
        <v>0.28000000000000003</v>
      </c>
      <c r="N439" s="79">
        <v>0.56000000000000005</v>
      </c>
      <c r="O439" s="80" t="str">
        <f t="shared" si="76"/>
        <v>OK</v>
      </c>
      <c r="P439" s="81">
        <f t="shared" si="77"/>
        <v>51.83</v>
      </c>
      <c r="Q439" s="82">
        <f t="shared" si="78"/>
        <v>55.786237869934951</v>
      </c>
      <c r="R439" s="82">
        <f t="shared" si="79"/>
        <v>0.92908218906679307</v>
      </c>
      <c r="S439" s="82">
        <f t="shared" si="80"/>
        <v>4.1568643276608022</v>
      </c>
      <c r="T439" s="83" t="str">
        <f t="shared" si="81"/>
        <v>Not OK</v>
      </c>
    </row>
    <row r="440" spans="1:20" x14ac:dyDescent="0.2">
      <c r="A440" s="73">
        <v>42951</v>
      </c>
      <c r="B440" s="74">
        <v>86.82</v>
      </c>
      <c r="C440" s="75">
        <v>75</v>
      </c>
      <c r="D440" s="76">
        <f t="shared" si="83"/>
        <v>2.1843325746953006</v>
      </c>
      <c r="E440" s="75">
        <v>0</v>
      </c>
      <c r="F440" s="76">
        <f t="shared" si="82"/>
        <v>0</v>
      </c>
      <c r="G440" s="75">
        <v>0</v>
      </c>
      <c r="H440" s="76">
        <f t="shared" si="73"/>
        <v>0</v>
      </c>
      <c r="I440" s="143">
        <v>0</v>
      </c>
      <c r="J440" s="142">
        <v>2.99</v>
      </c>
      <c r="K440" s="76">
        <f t="shared" si="74"/>
        <v>179.4</v>
      </c>
      <c r="L440" s="79">
        <f t="shared" si="75"/>
        <v>0.112125</v>
      </c>
      <c r="M440" s="79">
        <v>0.28000000000000003</v>
      </c>
      <c r="N440" s="79">
        <v>0.56000000000000005</v>
      </c>
      <c r="O440" s="80" t="str">
        <f t="shared" si="76"/>
        <v>OK</v>
      </c>
      <c r="P440" s="81">
        <f t="shared" si="77"/>
        <v>51.819999999999993</v>
      </c>
      <c r="Q440" s="82">
        <f t="shared" si="78"/>
        <v>55.77947270713684</v>
      </c>
      <c r="R440" s="82">
        <f t="shared" si="79"/>
        <v>0.92901559453733873</v>
      </c>
      <c r="S440" s="82">
        <f t="shared" si="80"/>
        <v>4.1571623037394962</v>
      </c>
      <c r="T440" s="83" t="str">
        <f t="shared" si="81"/>
        <v>Not OK</v>
      </c>
    </row>
    <row r="441" spans="1:20" x14ac:dyDescent="0.2">
      <c r="A441" s="73">
        <v>42947</v>
      </c>
      <c r="B441" s="129">
        <v>86.81</v>
      </c>
      <c r="C441" s="75">
        <v>74</v>
      </c>
      <c r="D441" s="76">
        <f t="shared" si="83"/>
        <v>2.1122479789986719</v>
      </c>
      <c r="E441" s="75">
        <v>0</v>
      </c>
      <c r="F441" s="76">
        <f t="shared" si="82"/>
        <v>0</v>
      </c>
      <c r="G441" s="75">
        <v>0</v>
      </c>
      <c r="H441" s="76">
        <f t="shared" si="73"/>
        <v>0</v>
      </c>
      <c r="I441" s="144">
        <v>0</v>
      </c>
      <c r="J441" s="142">
        <v>2.99</v>
      </c>
      <c r="K441" s="76">
        <f t="shared" si="74"/>
        <v>179.4</v>
      </c>
      <c r="L441" s="79">
        <f t="shared" si="75"/>
        <v>0.112125</v>
      </c>
      <c r="M441" s="79">
        <v>0.28000000000000003</v>
      </c>
      <c r="N441" s="79">
        <v>0.56000000000000005</v>
      </c>
      <c r="O441" s="80" t="str">
        <f t="shared" si="76"/>
        <v>OK</v>
      </c>
      <c r="P441" s="81">
        <f t="shared" si="77"/>
        <v>51.81</v>
      </c>
      <c r="Q441" s="82">
        <f t="shared" si="78"/>
        <v>55.772709352155701</v>
      </c>
      <c r="R441" s="82">
        <f t="shared" si="79"/>
        <v>0.92894895374125241</v>
      </c>
      <c r="S441" s="82">
        <f t="shared" si="80"/>
        <v>4.1574605296046157</v>
      </c>
      <c r="T441" s="83" t="str">
        <f t="shared" si="81"/>
        <v>Not OK</v>
      </c>
    </row>
    <row r="442" spans="1:20" x14ac:dyDescent="0.2">
      <c r="A442" s="73">
        <v>42948</v>
      </c>
      <c r="B442" s="129">
        <v>86.81</v>
      </c>
      <c r="C442" s="75">
        <v>74</v>
      </c>
      <c r="D442" s="76">
        <f t="shared" si="83"/>
        <v>2.1122479789986719</v>
      </c>
      <c r="E442" s="75">
        <v>0</v>
      </c>
      <c r="F442" s="76">
        <f t="shared" si="82"/>
        <v>0</v>
      </c>
      <c r="G442" s="75">
        <v>0</v>
      </c>
      <c r="H442" s="76">
        <f t="shared" si="73"/>
        <v>0</v>
      </c>
      <c r="I442" s="143">
        <v>0</v>
      </c>
      <c r="J442" s="142">
        <v>2.99</v>
      </c>
      <c r="K442" s="76">
        <f t="shared" si="74"/>
        <v>179.4</v>
      </c>
      <c r="L442" s="79">
        <f t="shared" si="75"/>
        <v>0.112125</v>
      </c>
      <c r="M442" s="79">
        <v>0.28000000000000003</v>
      </c>
      <c r="N442" s="79">
        <v>0.56000000000000005</v>
      </c>
      <c r="O442" s="80" t="str">
        <f t="shared" si="76"/>
        <v>OK</v>
      </c>
      <c r="P442" s="81">
        <f t="shared" si="77"/>
        <v>51.81</v>
      </c>
      <c r="Q442" s="82">
        <f t="shared" si="78"/>
        <v>55.772709352155701</v>
      </c>
      <c r="R442" s="82">
        <f t="shared" si="79"/>
        <v>0.92894895374125241</v>
      </c>
      <c r="S442" s="82">
        <f t="shared" si="80"/>
        <v>4.1574605296046157</v>
      </c>
      <c r="T442" s="83" t="str">
        <f t="shared" si="81"/>
        <v>Not OK</v>
      </c>
    </row>
    <row r="443" spans="1:20" x14ac:dyDescent="0.2">
      <c r="A443" s="73">
        <v>42949</v>
      </c>
      <c r="B443" s="129">
        <v>86.81</v>
      </c>
      <c r="C443" s="75">
        <v>76</v>
      </c>
      <c r="D443" s="76">
        <f t="shared" si="83"/>
        <v>2.2578733867148584</v>
      </c>
      <c r="E443" s="75">
        <v>0</v>
      </c>
      <c r="F443" s="76">
        <f t="shared" si="82"/>
        <v>0</v>
      </c>
      <c r="G443" s="75">
        <v>0</v>
      </c>
      <c r="H443" s="76">
        <f t="shared" si="73"/>
        <v>0</v>
      </c>
      <c r="I443" s="143">
        <v>0</v>
      </c>
      <c r="J443" s="142">
        <v>2.99</v>
      </c>
      <c r="K443" s="76">
        <f t="shared" si="74"/>
        <v>179.4</v>
      </c>
      <c r="L443" s="79">
        <f t="shared" si="75"/>
        <v>0.112125</v>
      </c>
      <c r="M443" s="79">
        <v>0.28000000000000003</v>
      </c>
      <c r="N443" s="79">
        <v>0.56000000000000005</v>
      </c>
      <c r="O443" s="80" t="str">
        <f t="shared" si="76"/>
        <v>OK</v>
      </c>
      <c r="P443" s="81">
        <f t="shared" si="77"/>
        <v>51.81</v>
      </c>
      <c r="Q443" s="82">
        <f t="shared" si="78"/>
        <v>55.772709352155701</v>
      </c>
      <c r="R443" s="82">
        <f t="shared" si="79"/>
        <v>0.92894895374125241</v>
      </c>
      <c r="S443" s="82">
        <f t="shared" si="80"/>
        <v>4.1574605296046157</v>
      </c>
      <c r="T443" s="83" t="str">
        <f t="shared" si="81"/>
        <v>Not OK</v>
      </c>
    </row>
    <row r="444" spans="1:20" x14ac:dyDescent="0.2">
      <c r="A444" s="73">
        <v>42950</v>
      </c>
      <c r="B444" s="129">
        <v>86.81</v>
      </c>
      <c r="C444" s="75">
        <v>76</v>
      </c>
      <c r="D444" s="76">
        <f t="shared" si="83"/>
        <v>2.2578733867148584</v>
      </c>
      <c r="E444" s="75">
        <v>0</v>
      </c>
      <c r="F444" s="76">
        <f t="shared" si="82"/>
        <v>0</v>
      </c>
      <c r="G444" s="75">
        <v>0</v>
      </c>
      <c r="H444" s="76">
        <f t="shared" si="73"/>
        <v>0</v>
      </c>
      <c r="I444" s="143">
        <v>0</v>
      </c>
      <c r="J444" s="142">
        <v>2.99</v>
      </c>
      <c r="K444" s="76">
        <f t="shared" si="74"/>
        <v>179.4</v>
      </c>
      <c r="L444" s="79">
        <f t="shared" si="75"/>
        <v>0.112125</v>
      </c>
      <c r="M444" s="79">
        <v>0.28000000000000003</v>
      </c>
      <c r="N444" s="79">
        <v>0.56000000000000005</v>
      </c>
      <c r="O444" s="80" t="str">
        <f t="shared" si="76"/>
        <v>OK</v>
      </c>
      <c r="P444" s="81">
        <f t="shared" si="77"/>
        <v>51.81</v>
      </c>
      <c r="Q444" s="82">
        <f t="shared" si="78"/>
        <v>55.772709352155701</v>
      </c>
      <c r="R444" s="82">
        <f t="shared" si="79"/>
        <v>0.92894895374125241</v>
      </c>
      <c r="S444" s="82">
        <f t="shared" si="80"/>
        <v>4.1574605296046157</v>
      </c>
      <c r="T444" s="83" t="str">
        <f t="shared" si="81"/>
        <v>Not OK</v>
      </c>
    </row>
    <row r="445" spans="1:20" x14ac:dyDescent="0.2">
      <c r="A445" s="73">
        <v>42930</v>
      </c>
      <c r="B445" s="74">
        <v>86.8</v>
      </c>
      <c r="C445" s="75">
        <v>79</v>
      </c>
      <c r="D445" s="76">
        <f t="shared" si="83"/>
        <v>2.4873295657136421</v>
      </c>
      <c r="E445" s="75">
        <v>0</v>
      </c>
      <c r="F445" s="76">
        <f t="shared" si="82"/>
        <v>0</v>
      </c>
      <c r="G445" s="75">
        <v>0</v>
      </c>
      <c r="H445" s="76">
        <f t="shared" si="73"/>
        <v>0</v>
      </c>
      <c r="I445" s="143">
        <v>0</v>
      </c>
      <c r="J445" s="142">
        <v>2.986846598284719</v>
      </c>
      <c r="K445" s="76">
        <f t="shared" si="74"/>
        <v>179.21079589708313</v>
      </c>
      <c r="L445" s="79">
        <f t="shared" si="75"/>
        <v>0.11200674743567696</v>
      </c>
      <c r="M445" s="79">
        <v>0.28000000000000003</v>
      </c>
      <c r="N445" s="79">
        <v>0.56000000000000005</v>
      </c>
      <c r="O445" s="80" t="str">
        <f t="shared" si="76"/>
        <v>OK</v>
      </c>
      <c r="P445" s="81">
        <f t="shared" si="77"/>
        <v>51.8</v>
      </c>
      <c r="Q445" s="82">
        <f t="shared" si="78"/>
        <v>55.765947805649283</v>
      </c>
      <c r="R445" s="82">
        <f t="shared" si="79"/>
        <v>0.92888226665722484</v>
      </c>
      <c r="S445" s="82">
        <f t="shared" si="80"/>
        <v>4.1533740273965183</v>
      </c>
      <c r="T445" s="83" t="str">
        <f t="shared" si="81"/>
        <v>Not OK</v>
      </c>
    </row>
    <row r="446" spans="1:20" x14ac:dyDescent="0.2">
      <c r="A446" s="73">
        <v>42931</v>
      </c>
      <c r="B446" s="74">
        <v>86.8</v>
      </c>
      <c r="C446" s="75">
        <v>79</v>
      </c>
      <c r="D446" s="76">
        <f t="shared" si="83"/>
        <v>2.4873295657136421</v>
      </c>
      <c r="E446" s="75">
        <v>0</v>
      </c>
      <c r="F446" s="76">
        <f t="shared" si="82"/>
        <v>0</v>
      </c>
      <c r="G446" s="75">
        <v>0</v>
      </c>
      <c r="H446" s="76">
        <f t="shared" si="73"/>
        <v>0</v>
      </c>
      <c r="I446" s="143">
        <v>0</v>
      </c>
      <c r="J446" s="142">
        <v>2.986846598284719</v>
      </c>
      <c r="K446" s="76">
        <f t="shared" si="74"/>
        <v>179.21079589708313</v>
      </c>
      <c r="L446" s="79">
        <f t="shared" si="75"/>
        <v>0.11200674743567696</v>
      </c>
      <c r="M446" s="79">
        <v>0.28000000000000003</v>
      </c>
      <c r="N446" s="79">
        <v>0.56000000000000005</v>
      </c>
      <c r="O446" s="80" t="str">
        <f t="shared" si="76"/>
        <v>OK</v>
      </c>
      <c r="P446" s="81">
        <f t="shared" si="77"/>
        <v>51.8</v>
      </c>
      <c r="Q446" s="82">
        <f t="shared" si="78"/>
        <v>55.765947805649283</v>
      </c>
      <c r="R446" s="82">
        <f t="shared" si="79"/>
        <v>0.92888226665722484</v>
      </c>
      <c r="S446" s="82">
        <f t="shared" si="80"/>
        <v>4.1533740273965183</v>
      </c>
      <c r="T446" s="83" t="str">
        <f t="shared" si="81"/>
        <v>Not OK</v>
      </c>
    </row>
    <row r="447" spans="1:20" x14ac:dyDescent="0.2">
      <c r="A447" s="73">
        <v>42932</v>
      </c>
      <c r="B447" s="74">
        <v>86.8</v>
      </c>
      <c r="C447" s="75">
        <v>78</v>
      </c>
      <c r="D447" s="76">
        <f t="shared" si="83"/>
        <v>2.4093623006855198</v>
      </c>
      <c r="E447" s="75">
        <v>0</v>
      </c>
      <c r="F447" s="76">
        <f t="shared" si="82"/>
        <v>0</v>
      </c>
      <c r="G447" s="75">
        <v>0</v>
      </c>
      <c r="H447" s="76">
        <f t="shared" si="73"/>
        <v>0</v>
      </c>
      <c r="I447" s="143">
        <v>0</v>
      </c>
      <c r="J447" s="142">
        <v>2.986846598284719</v>
      </c>
      <c r="K447" s="76">
        <f t="shared" si="74"/>
        <v>179.21079589708313</v>
      </c>
      <c r="L447" s="79">
        <f t="shared" si="75"/>
        <v>0.11200674743567696</v>
      </c>
      <c r="M447" s="79">
        <v>0.28000000000000003</v>
      </c>
      <c r="N447" s="79">
        <v>0.56000000000000005</v>
      </c>
      <c r="O447" s="80" t="str">
        <f t="shared" si="76"/>
        <v>OK</v>
      </c>
      <c r="P447" s="81">
        <f t="shared" si="77"/>
        <v>51.8</v>
      </c>
      <c r="Q447" s="82">
        <f t="shared" si="78"/>
        <v>55.765947805649283</v>
      </c>
      <c r="R447" s="82">
        <f t="shared" si="79"/>
        <v>0.92888226665722484</v>
      </c>
      <c r="S447" s="82">
        <f t="shared" si="80"/>
        <v>4.1533740273965183</v>
      </c>
      <c r="T447" s="83" t="str">
        <f t="shared" si="81"/>
        <v>Not OK</v>
      </c>
    </row>
    <row r="448" spans="1:20" x14ac:dyDescent="0.2">
      <c r="A448" s="73">
        <v>42933</v>
      </c>
      <c r="B448" s="74">
        <v>86.8</v>
      </c>
      <c r="C448" s="75">
        <v>78</v>
      </c>
      <c r="D448" s="76">
        <f t="shared" si="83"/>
        <v>2.4093623006855198</v>
      </c>
      <c r="E448" s="75">
        <v>0</v>
      </c>
      <c r="F448" s="76">
        <f t="shared" si="82"/>
        <v>0</v>
      </c>
      <c r="G448" s="75">
        <v>0</v>
      </c>
      <c r="H448" s="76">
        <f t="shared" si="73"/>
        <v>0</v>
      </c>
      <c r="I448" s="143">
        <v>0</v>
      </c>
      <c r="J448" s="142">
        <v>2.986846598284719</v>
      </c>
      <c r="K448" s="76">
        <f t="shared" si="74"/>
        <v>179.21079589708313</v>
      </c>
      <c r="L448" s="79">
        <f t="shared" si="75"/>
        <v>0.11200674743567696</v>
      </c>
      <c r="M448" s="79">
        <v>0.28000000000000003</v>
      </c>
      <c r="N448" s="79">
        <v>0.56000000000000005</v>
      </c>
      <c r="O448" s="80" t="str">
        <f t="shared" si="76"/>
        <v>OK</v>
      </c>
      <c r="P448" s="81">
        <f t="shared" si="77"/>
        <v>51.8</v>
      </c>
      <c r="Q448" s="82">
        <f t="shared" si="78"/>
        <v>55.765947805649283</v>
      </c>
      <c r="R448" s="82">
        <f t="shared" si="79"/>
        <v>0.92888226665722484</v>
      </c>
      <c r="S448" s="82">
        <f t="shared" si="80"/>
        <v>4.1533740273965183</v>
      </c>
      <c r="T448" s="83" t="str">
        <f t="shared" si="81"/>
        <v>Not OK</v>
      </c>
    </row>
    <row r="449" spans="1:20" x14ac:dyDescent="0.2">
      <c r="A449" s="73">
        <v>42934</v>
      </c>
      <c r="B449" s="74">
        <v>86.8</v>
      </c>
      <c r="C449" s="75">
        <v>78</v>
      </c>
      <c r="D449" s="76">
        <f t="shared" si="83"/>
        <v>2.4093623006855198</v>
      </c>
      <c r="E449" s="75">
        <v>0</v>
      </c>
      <c r="F449" s="76">
        <f t="shared" si="82"/>
        <v>0</v>
      </c>
      <c r="G449" s="75">
        <v>0</v>
      </c>
      <c r="H449" s="76">
        <f t="shared" si="73"/>
        <v>0</v>
      </c>
      <c r="I449" s="143">
        <v>0</v>
      </c>
      <c r="J449" s="142">
        <v>2.986846598284719</v>
      </c>
      <c r="K449" s="76">
        <f t="shared" si="74"/>
        <v>179.21079589708313</v>
      </c>
      <c r="L449" s="79">
        <f t="shared" si="75"/>
        <v>0.11200674743567696</v>
      </c>
      <c r="M449" s="79">
        <v>0.28000000000000003</v>
      </c>
      <c r="N449" s="79">
        <v>0.56000000000000005</v>
      </c>
      <c r="O449" s="80" t="str">
        <f t="shared" si="76"/>
        <v>OK</v>
      </c>
      <c r="P449" s="81">
        <f t="shared" si="77"/>
        <v>51.8</v>
      </c>
      <c r="Q449" s="82">
        <f t="shared" si="78"/>
        <v>55.765947805649283</v>
      </c>
      <c r="R449" s="82">
        <f t="shared" si="79"/>
        <v>0.92888226665722484</v>
      </c>
      <c r="S449" s="82">
        <f t="shared" si="80"/>
        <v>4.1533740273965183</v>
      </c>
      <c r="T449" s="83" t="str">
        <f t="shared" si="81"/>
        <v>Not OK</v>
      </c>
    </row>
    <row r="450" spans="1:20" x14ac:dyDescent="0.2">
      <c r="A450" s="73">
        <v>42935</v>
      </c>
      <c r="B450" s="74">
        <v>86.8</v>
      </c>
      <c r="C450" s="75">
        <v>78</v>
      </c>
      <c r="D450" s="76">
        <f t="shared" si="83"/>
        <v>2.4093623006855198</v>
      </c>
      <c r="E450" s="75">
        <v>0</v>
      </c>
      <c r="F450" s="76">
        <f t="shared" si="82"/>
        <v>0</v>
      </c>
      <c r="G450" s="75">
        <v>0</v>
      </c>
      <c r="H450" s="76">
        <f t="shared" si="73"/>
        <v>0</v>
      </c>
      <c r="I450" s="143">
        <v>0</v>
      </c>
      <c r="J450" s="142">
        <v>2.99</v>
      </c>
      <c r="K450" s="76">
        <f t="shared" si="74"/>
        <v>179.4</v>
      </c>
      <c r="L450" s="79">
        <f t="shared" si="75"/>
        <v>0.112125</v>
      </c>
      <c r="M450" s="79">
        <v>0.28000000000000003</v>
      </c>
      <c r="N450" s="79">
        <v>0.56000000000000005</v>
      </c>
      <c r="O450" s="80" t="str">
        <f t="shared" si="76"/>
        <v>OK</v>
      </c>
      <c r="P450" s="81">
        <f t="shared" si="77"/>
        <v>51.8</v>
      </c>
      <c r="Q450" s="82">
        <f t="shared" si="78"/>
        <v>55.765947805649283</v>
      </c>
      <c r="R450" s="82">
        <f t="shared" si="79"/>
        <v>0.92888226665722484</v>
      </c>
      <c r="S450" s="82">
        <f t="shared" si="80"/>
        <v>4.1577590054498668</v>
      </c>
      <c r="T450" s="83" t="str">
        <f t="shared" si="81"/>
        <v>Not OK</v>
      </c>
    </row>
    <row r="451" spans="1:20" x14ac:dyDescent="0.2">
      <c r="A451" s="73">
        <v>42936</v>
      </c>
      <c r="B451" s="74">
        <v>86.8</v>
      </c>
      <c r="C451" s="75">
        <v>78</v>
      </c>
      <c r="D451" s="76">
        <f t="shared" si="83"/>
        <v>2.4093623006855198</v>
      </c>
      <c r="E451" s="75">
        <v>0</v>
      </c>
      <c r="F451" s="76">
        <f t="shared" si="82"/>
        <v>0</v>
      </c>
      <c r="G451" s="75">
        <v>0</v>
      </c>
      <c r="H451" s="76">
        <f t="shared" si="73"/>
        <v>0</v>
      </c>
      <c r="I451" s="143">
        <v>20</v>
      </c>
      <c r="J451" s="142">
        <v>2.99</v>
      </c>
      <c r="K451" s="76">
        <f t="shared" si="74"/>
        <v>179.4</v>
      </c>
      <c r="L451" s="79">
        <f t="shared" si="75"/>
        <v>0.112125</v>
      </c>
      <c r="M451" s="79">
        <v>0.28000000000000003</v>
      </c>
      <c r="N451" s="79">
        <v>0.56000000000000005</v>
      </c>
      <c r="O451" s="80" t="str">
        <f t="shared" si="76"/>
        <v>OK</v>
      </c>
      <c r="P451" s="81">
        <f t="shared" si="77"/>
        <v>51.8</v>
      </c>
      <c r="Q451" s="82">
        <f t="shared" si="78"/>
        <v>55.765947805649283</v>
      </c>
      <c r="R451" s="82">
        <f t="shared" si="79"/>
        <v>0.92888226665722484</v>
      </c>
      <c r="S451" s="82">
        <f t="shared" si="80"/>
        <v>4.1577590054498668</v>
      </c>
      <c r="T451" s="83" t="str">
        <f t="shared" si="81"/>
        <v>Not OK</v>
      </c>
    </row>
    <row r="452" spans="1:20" x14ac:dyDescent="0.2">
      <c r="A452" s="73">
        <v>42937</v>
      </c>
      <c r="B452" s="74">
        <v>86.8</v>
      </c>
      <c r="C452" s="75">
        <v>78</v>
      </c>
      <c r="D452" s="76">
        <f t="shared" si="83"/>
        <v>2.4093623006855198</v>
      </c>
      <c r="E452" s="75">
        <v>0</v>
      </c>
      <c r="F452" s="76">
        <f t="shared" si="82"/>
        <v>0</v>
      </c>
      <c r="G452" s="75">
        <v>0</v>
      </c>
      <c r="H452" s="76">
        <f t="shared" si="73"/>
        <v>0</v>
      </c>
      <c r="I452" s="143">
        <v>0</v>
      </c>
      <c r="J452" s="142">
        <v>2.99</v>
      </c>
      <c r="K452" s="76">
        <f t="shared" si="74"/>
        <v>179.4</v>
      </c>
      <c r="L452" s="79">
        <f t="shared" si="75"/>
        <v>0.112125</v>
      </c>
      <c r="M452" s="79">
        <v>0.28000000000000003</v>
      </c>
      <c r="N452" s="79">
        <v>0.56000000000000005</v>
      </c>
      <c r="O452" s="80" t="str">
        <f t="shared" si="76"/>
        <v>OK</v>
      </c>
      <c r="P452" s="81">
        <f t="shared" si="77"/>
        <v>51.8</v>
      </c>
      <c r="Q452" s="82">
        <f t="shared" si="78"/>
        <v>55.765947805649283</v>
      </c>
      <c r="R452" s="82">
        <f t="shared" si="79"/>
        <v>0.92888226665722484</v>
      </c>
      <c r="S452" s="82">
        <f t="shared" si="80"/>
        <v>4.1577590054498668</v>
      </c>
      <c r="T452" s="83" t="str">
        <f t="shared" si="81"/>
        <v>Not OK</v>
      </c>
    </row>
    <row r="453" spans="1:20" x14ac:dyDescent="0.2">
      <c r="A453" s="73">
        <v>42938</v>
      </c>
      <c r="B453" s="74">
        <v>86.8</v>
      </c>
      <c r="C453" s="75">
        <v>78</v>
      </c>
      <c r="D453" s="76">
        <f t="shared" si="83"/>
        <v>2.4093623006855198</v>
      </c>
      <c r="E453" s="75">
        <v>0</v>
      </c>
      <c r="F453" s="76">
        <f t="shared" si="82"/>
        <v>0</v>
      </c>
      <c r="G453" s="75">
        <v>0</v>
      </c>
      <c r="H453" s="76">
        <f t="shared" si="73"/>
        <v>0</v>
      </c>
      <c r="I453" s="143">
        <v>0</v>
      </c>
      <c r="J453" s="142">
        <v>2.99</v>
      </c>
      <c r="K453" s="76">
        <f t="shared" si="74"/>
        <v>179.4</v>
      </c>
      <c r="L453" s="79">
        <f t="shared" si="75"/>
        <v>0.112125</v>
      </c>
      <c r="M453" s="79">
        <v>0.28000000000000003</v>
      </c>
      <c r="N453" s="79">
        <v>0.56000000000000005</v>
      </c>
      <c r="O453" s="80" t="str">
        <f t="shared" si="76"/>
        <v>OK</v>
      </c>
      <c r="P453" s="81">
        <f t="shared" si="77"/>
        <v>51.8</v>
      </c>
      <c r="Q453" s="82">
        <f t="shared" si="78"/>
        <v>55.765947805649283</v>
      </c>
      <c r="R453" s="82">
        <f t="shared" si="79"/>
        <v>0.92888226665722484</v>
      </c>
      <c r="S453" s="82">
        <f t="shared" si="80"/>
        <v>4.1577590054498668</v>
      </c>
      <c r="T453" s="83" t="str">
        <f t="shared" si="81"/>
        <v>Not OK</v>
      </c>
    </row>
    <row r="454" spans="1:20" x14ac:dyDescent="0.2">
      <c r="A454" s="73">
        <v>42939</v>
      </c>
      <c r="B454" s="74">
        <v>86.8</v>
      </c>
      <c r="C454" s="75">
        <v>77</v>
      </c>
      <c r="D454" s="76">
        <f t="shared" si="83"/>
        <v>2.3328800911616994</v>
      </c>
      <c r="E454" s="75">
        <v>0</v>
      </c>
      <c r="F454" s="76">
        <f t="shared" si="82"/>
        <v>0</v>
      </c>
      <c r="G454" s="75">
        <v>0</v>
      </c>
      <c r="H454" s="76">
        <f t="shared" si="73"/>
        <v>0</v>
      </c>
      <c r="I454" s="143">
        <v>0</v>
      </c>
      <c r="J454" s="142">
        <v>2.99</v>
      </c>
      <c r="K454" s="76">
        <f t="shared" si="74"/>
        <v>179.4</v>
      </c>
      <c r="L454" s="79">
        <f t="shared" si="75"/>
        <v>0.112125</v>
      </c>
      <c r="M454" s="79">
        <v>0.28000000000000003</v>
      </c>
      <c r="N454" s="79">
        <v>0.56000000000000005</v>
      </c>
      <c r="O454" s="80" t="str">
        <f t="shared" si="76"/>
        <v>OK</v>
      </c>
      <c r="P454" s="81">
        <f t="shared" si="77"/>
        <v>51.8</v>
      </c>
      <c r="Q454" s="82">
        <f t="shared" si="78"/>
        <v>55.765947805649283</v>
      </c>
      <c r="R454" s="82">
        <f t="shared" si="79"/>
        <v>0.92888226665722484</v>
      </c>
      <c r="S454" s="82">
        <f t="shared" si="80"/>
        <v>4.1577590054498668</v>
      </c>
      <c r="T454" s="83" t="str">
        <f t="shared" si="81"/>
        <v>Not OK</v>
      </c>
    </row>
    <row r="455" spans="1:20" x14ac:dyDescent="0.2">
      <c r="A455" s="73">
        <v>42940</v>
      </c>
      <c r="B455" s="74">
        <v>86.8</v>
      </c>
      <c r="C455" s="75">
        <v>77</v>
      </c>
      <c r="D455" s="76">
        <f t="shared" si="83"/>
        <v>2.3328800911616994</v>
      </c>
      <c r="E455" s="75">
        <v>0</v>
      </c>
      <c r="F455" s="76">
        <f t="shared" si="82"/>
        <v>0</v>
      </c>
      <c r="G455" s="75">
        <v>0</v>
      </c>
      <c r="H455" s="76">
        <f t="shared" si="73"/>
        <v>0</v>
      </c>
      <c r="I455" s="143">
        <v>0</v>
      </c>
      <c r="J455" s="142">
        <v>2.99</v>
      </c>
      <c r="K455" s="76">
        <f t="shared" si="74"/>
        <v>179.4</v>
      </c>
      <c r="L455" s="79">
        <f t="shared" si="75"/>
        <v>0.112125</v>
      </c>
      <c r="M455" s="79">
        <v>0.28000000000000003</v>
      </c>
      <c r="N455" s="79">
        <v>0.56000000000000005</v>
      </c>
      <c r="O455" s="80" t="str">
        <f t="shared" si="76"/>
        <v>OK</v>
      </c>
      <c r="P455" s="81">
        <f t="shared" si="77"/>
        <v>51.8</v>
      </c>
      <c r="Q455" s="82">
        <f t="shared" si="78"/>
        <v>55.765947805649283</v>
      </c>
      <c r="R455" s="82">
        <f t="shared" si="79"/>
        <v>0.92888226665722484</v>
      </c>
      <c r="S455" s="82">
        <f t="shared" si="80"/>
        <v>4.1577590054498668</v>
      </c>
      <c r="T455" s="83" t="str">
        <f t="shared" si="81"/>
        <v>Not OK</v>
      </c>
    </row>
    <row r="456" spans="1:20" x14ac:dyDescent="0.2">
      <c r="A456" s="73">
        <v>42941</v>
      </c>
      <c r="B456" s="74">
        <v>86.8</v>
      </c>
      <c r="C456" s="75">
        <v>77</v>
      </c>
      <c r="D456" s="76">
        <f t="shared" si="83"/>
        <v>2.3328800911616994</v>
      </c>
      <c r="E456" s="75">
        <v>0</v>
      </c>
      <c r="F456" s="76">
        <f t="shared" si="82"/>
        <v>0</v>
      </c>
      <c r="G456" s="75">
        <v>0</v>
      </c>
      <c r="H456" s="76">
        <f t="shared" si="73"/>
        <v>0</v>
      </c>
      <c r="I456" s="143">
        <v>0</v>
      </c>
      <c r="J456" s="142">
        <v>2.99</v>
      </c>
      <c r="K456" s="76">
        <f t="shared" si="74"/>
        <v>179.4</v>
      </c>
      <c r="L456" s="79">
        <f t="shared" si="75"/>
        <v>0.112125</v>
      </c>
      <c r="M456" s="79">
        <v>0.28000000000000003</v>
      </c>
      <c r="N456" s="79">
        <v>0.56000000000000005</v>
      </c>
      <c r="O456" s="80" t="str">
        <f t="shared" si="76"/>
        <v>OK</v>
      </c>
      <c r="P456" s="81">
        <f t="shared" si="77"/>
        <v>51.8</v>
      </c>
      <c r="Q456" s="82">
        <f t="shared" si="78"/>
        <v>55.765947805649283</v>
      </c>
      <c r="R456" s="82">
        <f t="shared" si="79"/>
        <v>0.92888226665722484</v>
      </c>
      <c r="S456" s="82">
        <f t="shared" si="80"/>
        <v>4.1577590054498668</v>
      </c>
      <c r="T456" s="83" t="str">
        <f t="shared" si="81"/>
        <v>Not OK</v>
      </c>
    </row>
    <row r="457" spans="1:20" x14ac:dyDescent="0.2">
      <c r="A457" s="73">
        <v>42942</v>
      </c>
      <c r="B457" s="74">
        <v>86.8</v>
      </c>
      <c r="C457" s="75">
        <v>77</v>
      </c>
      <c r="D457" s="76">
        <f t="shared" si="83"/>
        <v>2.3328800911616994</v>
      </c>
      <c r="E457" s="75">
        <v>0</v>
      </c>
      <c r="F457" s="76">
        <f t="shared" si="82"/>
        <v>0</v>
      </c>
      <c r="G457" s="75">
        <v>0</v>
      </c>
      <c r="H457" s="76">
        <f t="shared" si="73"/>
        <v>0</v>
      </c>
      <c r="I457" s="143">
        <v>0</v>
      </c>
      <c r="J457" s="142">
        <v>2.99</v>
      </c>
      <c r="K457" s="76">
        <f t="shared" si="74"/>
        <v>179.4</v>
      </c>
      <c r="L457" s="79">
        <f t="shared" si="75"/>
        <v>0.112125</v>
      </c>
      <c r="M457" s="79">
        <v>0.28000000000000003</v>
      </c>
      <c r="N457" s="79">
        <v>0.56000000000000005</v>
      </c>
      <c r="O457" s="80" t="str">
        <f t="shared" si="76"/>
        <v>OK</v>
      </c>
      <c r="P457" s="81">
        <f t="shared" si="77"/>
        <v>51.8</v>
      </c>
      <c r="Q457" s="82">
        <f t="shared" si="78"/>
        <v>55.765947805649283</v>
      </c>
      <c r="R457" s="82">
        <f t="shared" si="79"/>
        <v>0.92888226665722484</v>
      </c>
      <c r="S457" s="82">
        <f t="shared" si="80"/>
        <v>4.1577590054498668</v>
      </c>
      <c r="T457" s="83" t="str">
        <f t="shared" si="81"/>
        <v>Not OK</v>
      </c>
    </row>
    <row r="458" spans="1:20" x14ac:dyDescent="0.2">
      <c r="A458" s="73">
        <v>42943</v>
      </c>
      <c r="B458" s="74">
        <v>86.8</v>
      </c>
      <c r="C458" s="75">
        <v>76</v>
      </c>
      <c r="D458" s="76">
        <f t="shared" si="83"/>
        <v>2.2578733867148584</v>
      </c>
      <c r="E458" s="75">
        <v>0</v>
      </c>
      <c r="F458" s="76">
        <f t="shared" si="82"/>
        <v>0</v>
      </c>
      <c r="G458" s="75">
        <v>0</v>
      </c>
      <c r="H458" s="76">
        <f t="shared" si="73"/>
        <v>0</v>
      </c>
      <c r="I458" s="143">
        <v>0</v>
      </c>
      <c r="J458" s="142">
        <v>2.99</v>
      </c>
      <c r="K458" s="76">
        <f t="shared" si="74"/>
        <v>179.4</v>
      </c>
      <c r="L458" s="79">
        <f t="shared" si="75"/>
        <v>0.112125</v>
      </c>
      <c r="M458" s="79">
        <v>0.28000000000000003</v>
      </c>
      <c r="N458" s="79">
        <v>0.56000000000000005</v>
      </c>
      <c r="O458" s="80" t="str">
        <f t="shared" si="76"/>
        <v>OK</v>
      </c>
      <c r="P458" s="81">
        <f t="shared" si="77"/>
        <v>51.8</v>
      </c>
      <c r="Q458" s="82">
        <f t="shared" si="78"/>
        <v>55.765947805649283</v>
      </c>
      <c r="R458" s="82">
        <f t="shared" si="79"/>
        <v>0.92888226665722484</v>
      </c>
      <c r="S458" s="82">
        <f t="shared" si="80"/>
        <v>4.1577590054498668</v>
      </c>
      <c r="T458" s="83" t="str">
        <f t="shared" si="81"/>
        <v>Not OK</v>
      </c>
    </row>
    <row r="459" spans="1:20" x14ac:dyDescent="0.2">
      <c r="A459" s="73">
        <v>42944</v>
      </c>
      <c r="B459" s="74">
        <v>86.8</v>
      </c>
      <c r="C459" s="75">
        <v>76</v>
      </c>
      <c r="D459" s="76">
        <f t="shared" si="83"/>
        <v>2.2578733867148584</v>
      </c>
      <c r="E459" s="75">
        <v>0</v>
      </c>
      <c r="F459" s="76">
        <f t="shared" si="82"/>
        <v>0</v>
      </c>
      <c r="G459" s="75">
        <v>0</v>
      </c>
      <c r="H459" s="76">
        <f t="shared" si="73"/>
        <v>0</v>
      </c>
      <c r="I459" s="143">
        <v>0</v>
      </c>
      <c r="J459" s="142">
        <v>2.99</v>
      </c>
      <c r="K459" s="76">
        <f t="shared" si="74"/>
        <v>179.4</v>
      </c>
      <c r="L459" s="79">
        <f t="shared" si="75"/>
        <v>0.112125</v>
      </c>
      <c r="M459" s="79">
        <v>0.28000000000000003</v>
      </c>
      <c r="N459" s="79">
        <v>0.56000000000000005</v>
      </c>
      <c r="O459" s="80" t="str">
        <f t="shared" si="76"/>
        <v>OK</v>
      </c>
      <c r="P459" s="81">
        <f t="shared" si="77"/>
        <v>51.8</v>
      </c>
      <c r="Q459" s="82">
        <f t="shared" si="78"/>
        <v>55.765947805649283</v>
      </c>
      <c r="R459" s="82">
        <f t="shared" si="79"/>
        <v>0.92888226665722484</v>
      </c>
      <c r="S459" s="82">
        <f t="shared" si="80"/>
        <v>4.1577590054498668</v>
      </c>
      <c r="T459" s="83" t="str">
        <f t="shared" si="81"/>
        <v>Not OK</v>
      </c>
    </row>
    <row r="460" spans="1:20" x14ac:dyDescent="0.2">
      <c r="A460" s="73">
        <v>42945</v>
      </c>
      <c r="B460" s="74">
        <v>86.8</v>
      </c>
      <c r="C460" s="75">
        <v>76</v>
      </c>
      <c r="D460" s="76">
        <f t="shared" si="83"/>
        <v>2.2578733867148584</v>
      </c>
      <c r="E460" s="75">
        <v>0</v>
      </c>
      <c r="F460" s="76">
        <f t="shared" si="82"/>
        <v>0</v>
      </c>
      <c r="G460" s="75">
        <v>0</v>
      </c>
      <c r="H460" s="76">
        <f t="shared" si="73"/>
        <v>0</v>
      </c>
      <c r="I460" s="143">
        <v>0</v>
      </c>
      <c r="J460" s="142">
        <v>2.99</v>
      </c>
      <c r="K460" s="76">
        <f t="shared" si="74"/>
        <v>179.4</v>
      </c>
      <c r="L460" s="79">
        <f t="shared" si="75"/>
        <v>0.112125</v>
      </c>
      <c r="M460" s="79">
        <v>0.28000000000000003</v>
      </c>
      <c r="N460" s="79">
        <v>0.56000000000000005</v>
      </c>
      <c r="O460" s="80" t="str">
        <f t="shared" si="76"/>
        <v>OK</v>
      </c>
      <c r="P460" s="81">
        <f t="shared" si="77"/>
        <v>51.8</v>
      </c>
      <c r="Q460" s="82">
        <f t="shared" si="78"/>
        <v>55.765947805649283</v>
      </c>
      <c r="R460" s="82">
        <f t="shared" si="79"/>
        <v>0.92888226665722484</v>
      </c>
      <c r="S460" s="82">
        <f t="shared" si="80"/>
        <v>4.1577590054498668</v>
      </c>
      <c r="T460" s="83" t="str">
        <f t="shared" si="81"/>
        <v>Not OK</v>
      </c>
    </row>
    <row r="461" spans="1:20" x14ac:dyDescent="0.2">
      <c r="A461" s="73">
        <v>42946</v>
      </c>
      <c r="B461" s="129">
        <v>86.8</v>
      </c>
      <c r="C461" s="75">
        <v>76</v>
      </c>
      <c r="D461" s="76">
        <f t="shared" si="83"/>
        <v>2.2578733867148584</v>
      </c>
      <c r="E461" s="75">
        <v>0</v>
      </c>
      <c r="F461" s="76">
        <f t="shared" si="82"/>
        <v>0</v>
      </c>
      <c r="G461" s="75">
        <v>0</v>
      </c>
      <c r="H461" s="76">
        <f t="shared" si="73"/>
        <v>0</v>
      </c>
      <c r="I461" s="143">
        <v>0</v>
      </c>
      <c r="J461" s="142">
        <v>2.99</v>
      </c>
      <c r="K461" s="76">
        <f t="shared" si="74"/>
        <v>179.4</v>
      </c>
      <c r="L461" s="79">
        <f t="shared" si="75"/>
        <v>0.112125</v>
      </c>
      <c r="M461" s="79">
        <v>0.28000000000000003</v>
      </c>
      <c r="N461" s="79">
        <v>0.56000000000000005</v>
      </c>
      <c r="O461" s="80" t="str">
        <f t="shared" si="76"/>
        <v>OK</v>
      </c>
      <c r="P461" s="81">
        <f t="shared" si="77"/>
        <v>51.8</v>
      </c>
      <c r="Q461" s="82">
        <f t="shared" si="78"/>
        <v>55.765947805649283</v>
      </c>
      <c r="R461" s="82">
        <f t="shared" si="79"/>
        <v>0.92888226665722484</v>
      </c>
      <c r="S461" s="82">
        <f t="shared" si="80"/>
        <v>4.1577590054498668</v>
      </c>
      <c r="T461" s="83" t="str">
        <f t="shared" si="81"/>
        <v>Not OK</v>
      </c>
    </row>
    <row r="462" spans="1:20" x14ac:dyDescent="0.2">
      <c r="A462" s="73">
        <v>42929</v>
      </c>
      <c r="B462" s="74">
        <v>86.79</v>
      </c>
      <c r="C462" s="75">
        <v>79</v>
      </c>
      <c r="D462" s="76">
        <f t="shared" si="83"/>
        <v>2.4873295657136421</v>
      </c>
      <c r="E462" s="75">
        <v>0</v>
      </c>
      <c r="F462" s="76">
        <f t="shared" si="82"/>
        <v>0</v>
      </c>
      <c r="G462" s="75">
        <v>0</v>
      </c>
      <c r="H462" s="76">
        <f t="shared" si="73"/>
        <v>0</v>
      </c>
      <c r="I462" s="143">
        <v>0</v>
      </c>
      <c r="J462" s="142">
        <v>2.986846598284719</v>
      </c>
      <c r="K462" s="76">
        <f t="shared" si="74"/>
        <v>179.21079589708313</v>
      </c>
      <c r="L462" s="79">
        <f t="shared" si="75"/>
        <v>0.11200674743567696</v>
      </c>
      <c r="M462" s="79">
        <v>0.28000000000000003</v>
      </c>
      <c r="N462" s="79">
        <v>0.56000000000000005</v>
      </c>
      <c r="O462" s="80" t="str">
        <f t="shared" si="76"/>
        <v>OK</v>
      </c>
      <c r="P462" s="81">
        <f t="shared" si="77"/>
        <v>51.790000000000006</v>
      </c>
      <c r="Q462" s="82">
        <f t="shared" si="78"/>
        <v>55.759188068275499</v>
      </c>
      <c r="R462" s="82">
        <f t="shared" si="79"/>
        <v>0.92881553326394684</v>
      </c>
      <c r="S462" s="82">
        <f t="shared" si="80"/>
        <v>4.1536724383645458</v>
      </c>
      <c r="T462" s="83" t="str">
        <f t="shared" si="81"/>
        <v>Not OK</v>
      </c>
    </row>
    <row r="463" spans="1:20" x14ac:dyDescent="0.2">
      <c r="A463" s="73">
        <v>42928</v>
      </c>
      <c r="B463" s="129">
        <v>86.76</v>
      </c>
      <c r="C463" s="75">
        <v>79</v>
      </c>
      <c r="D463" s="76">
        <f t="shared" si="83"/>
        <v>2.4873295657136421</v>
      </c>
      <c r="E463" s="75">
        <v>0</v>
      </c>
      <c r="F463" s="76">
        <f t="shared" si="82"/>
        <v>0</v>
      </c>
      <c r="G463" s="75">
        <v>0</v>
      </c>
      <c r="H463" s="76">
        <f t="shared" si="73"/>
        <v>0</v>
      </c>
      <c r="I463" s="143">
        <v>0</v>
      </c>
      <c r="J463" s="142">
        <v>2.986846598284719</v>
      </c>
      <c r="K463" s="76">
        <f t="shared" si="74"/>
        <v>179.21079589708313</v>
      </c>
      <c r="L463" s="79">
        <f t="shared" si="75"/>
        <v>0.11200674743567696</v>
      </c>
      <c r="M463" s="79">
        <v>0.28000000000000003</v>
      </c>
      <c r="N463" s="79">
        <v>0.56000000000000005</v>
      </c>
      <c r="O463" s="80" t="str">
        <f t="shared" si="76"/>
        <v>OK</v>
      </c>
      <c r="P463" s="81">
        <f t="shared" si="77"/>
        <v>51.760000000000005</v>
      </c>
      <c r="Q463" s="82">
        <f t="shared" si="78"/>
        <v>55.73891971753109</v>
      </c>
      <c r="R463" s="82">
        <f t="shared" si="79"/>
        <v>0.92861505501550601</v>
      </c>
      <c r="S463" s="82">
        <f t="shared" si="80"/>
        <v>4.154569172668543</v>
      </c>
      <c r="T463" s="83" t="str">
        <f t="shared" si="81"/>
        <v>Not OK</v>
      </c>
    </row>
    <row r="464" spans="1:20" x14ac:dyDescent="0.2">
      <c r="A464" s="73">
        <v>42918</v>
      </c>
      <c r="B464" s="129">
        <v>86.73</v>
      </c>
      <c r="C464" s="75">
        <v>83</v>
      </c>
      <c r="D464" s="76">
        <f t="shared" si="83"/>
        <v>2.8142380773943518</v>
      </c>
      <c r="E464" s="75">
        <v>0</v>
      </c>
      <c r="F464" s="76">
        <f t="shared" si="82"/>
        <v>0</v>
      </c>
      <c r="G464" s="75">
        <v>0</v>
      </c>
      <c r="H464" s="76">
        <f t="shared" si="73"/>
        <v>0</v>
      </c>
      <c r="I464" s="143">
        <v>0</v>
      </c>
      <c r="J464" s="142">
        <v>2.986846598284719</v>
      </c>
      <c r="K464" s="76">
        <f t="shared" si="74"/>
        <v>179.21079589708313</v>
      </c>
      <c r="L464" s="79">
        <f t="shared" si="75"/>
        <v>0.11200674743567696</v>
      </c>
      <c r="M464" s="79">
        <v>0.28000000000000003</v>
      </c>
      <c r="N464" s="79">
        <v>0.56000000000000005</v>
      </c>
      <c r="O464" s="80" t="str">
        <f t="shared" si="76"/>
        <v>OK</v>
      </c>
      <c r="P464" s="81">
        <f t="shared" si="77"/>
        <v>51.730000000000004</v>
      </c>
      <c r="Q464" s="82">
        <f t="shared" si="78"/>
        <v>55.718667672678642</v>
      </c>
      <c r="R464" s="82">
        <f t="shared" si="79"/>
        <v>0.92841415921661641</v>
      </c>
      <c r="S464" s="82">
        <f t="shared" si="80"/>
        <v>4.1554681631510766</v>
      </c>
      <c r="T464" s="83" t="str">
        <f t="shared" si="81"/>
        <v>Not OK</v>
      </c>
    </row>
    <row r="465" spans="1:20" x14ac:dyDescent="0.2">
      <c r="A465" s="73">
        <v>42919</v>
      </c>
      <c r="B465" s="129">
        <v>86.73</v>
      </c>
      <c r="C465" s="75">
        <v>83</v>
      </c>
      <c r="D465" s="76">
        <f t="shared" si="83"/>
        <v>2.8142380773943518</v>
      </c>
      <c r="E465" s="75">
        <v>0</v>
      </c>
      <c r="F465" s="76">
        <f t="shared" si="82"/>
        <v>0</v>
      </c>
      <c r="G465" s="75">
        <v>0</v>
      </c>
      <c r="H465" s="76">
        <f t="shared" si="73"/>
        <v>0</v>
      </c>
      <c r="I465" s="143">
        <v>0</v>
      </c>
      <c r="J465" s="142">
        <v>2.986846598284719</v>
      </c>
      <c r="K465" s="76">
        <f t="shared" si="74"/>
        <v>179.21079589708313</v>
      </c>
      <c r="L465" s="79">
        <f t="shared" si="75"/>
        <v>0.11200674743567696</v>
      </c>
      <c r="M465" s="79">
        <v>0.28000000000000003</v>
      </c>
      <c r="N465" s="79">
        <v>0.56000000000000005</v>
      </c>
      <c r="O465" s="80" t="str">
        <f t="shared" si="76"/>
        <v>OK</v>
      </c>
      <c r="P465" s="81">
        <f t="shared" si="77"/>
        <v>51.730000000000004</v>
      </c>
      <c r="Q465" s="82">
        <f t="shared" si="78"/>
        <v>55.718667672678642</v>
      </c>
      <c r="R465" s="82">
        <f t="shared" si="79"/>
        <v>0.92841415921661641</v>
      </c>
      <c r="S465" s="82">
        <f t="shared" si="80"/>
        <v>4.1554681631510766</v>
      </c>
      <c r="T465" s="83" t="str">
        <f t="shared" si="81"/>
        <v>Not OK</v>
      </c>
    </row>
    <row r="466" spans="1:20" x14ac:dyDescent="0.2">
      <c r="A466" s="73">
        <v>42920</v>
      </c>
      <c r="B466" s="129">
        <v>86.73</v>
      </c>
      <c r="C466" s="75">
        <v>83</v>
      </c>
      <c r="D466" s="76">
        <f t="shared" si="83"/>
        <v>2.8142380773943518</v>
      </c>
      <c r="E466" s="75">
        <v>0</v>
      </c>
      <c r="F466" s="76">
        <f t="shared" si="82"/>
        <v>0</v>
      </c>
      <c r="G466" s="75">
        <v>0</v>
      </c>
      <c r="H466" s="76">
        <f t="shared" si="73"/>
        <v>0</v>
      </c>
      <c r="I466" s="143">
        <v>0</v>
      </c>
      <c r="J466" s="142">
        <v>2.986846598284719</v>
      </c>
      <c r="K466" s="76">
        <f t="shared" si="74"/>
        <v>179.21079589708313</v>
      </c>
      <c r="L466" s="79">
        <f t="shared" si="75"/>
        <v>0.11200674743567696</v>
      </c>
      <c r="M466" s="79">
        <v>0.28000000000000003</v>
      </c>
      <c r="N466" s="79">
        <v>0.56000000000000005</v>
      </c>
      <c r="O466" s="80" t="str">
        <f t="shared" si="76"/>
        <v>OK</v>
      </c>
      <c r="P466" s="81">
        <f t="shared" si="77"/>
        <v>51.730000000000004</v>
      </c>
      <c r="Q466" s="82">
        <f t="shared" si="78"/>
        <v>55.718667672678642</v>
      </c>
      <c r="R466" s="82">
        <f t="shared" si="79"/>
        <v>0.92841415921661641</v>
      </c>
      <c r="S466" s="82">
        <f t="shared" si="80"/>
        <v>4.1554681631510766</v>
      </c>
      <c r="T466" s="83" t="str">
        <f t="shared" si="81"/>
        <v>Not OK</v>
      </c>
    </row>
    <row r="467" spans="1:20" x14ac:dyDescent="0.2">
      <c r="A467" s="73">
        <v>42921</v>
      </c>
      <c r="B467" s="129">
        <v>86.73</v>
      </c>
      <c r="C467" s="75">
        <v>83</v>
      </c>
      <c r="D467" s="76">
        <f t="shared" si="83"/>
        <v>2.8142380773943518</v>
      </c>
      <c r="E467" s="75">
        <v>0</v>
      </c>
      <c r="F467" s="76">
        <f t="shared" si="82"/>
        <v>0</v>
      </c>
      <c r="G467" s="75">
        <v>0</v>
      </c>
      <c r="H467" s="76">
        <f t="shared" si="73"/>
        <v>0</v>
      </c>
      <c r="I467" s="143">
        <v>0</v>
      </c>
      <c r="J467" s="142">
        <v>2.986846598284719</v>
      </c>
      <c r="K467" s="76">
        <f t="shared" si="74"/>
        <v>179.21079589708313</v>
      </c>
      <c r="L467" s="79">
        <f t="shared" si="75"/>
        <v>0.11200674743567696</v>
      </c>
      <c r="M467" s="79">
        <v>0.28000000000000003</v>
      </c>
      <c r="N467" s="79">
        <v>0.56000000000000005</v>
      </c>
      <c r="O467" s="80" t="str">
        <f t="shared" si="76"/>
        <v>OK</v>
      </c>
      <c r="P467" s="81">
        <f t="shared" si="77"/>
        <v>51.730000000000004</v>
      </c>
      <c r="Q467" s="82">
        <f t="shared" si="78"/>
        <v>55.718667672678642</v>
      </c>
      <c r="R467" s="82">
        <f t="shared" si="79"/>
        <v>0.92841415921661641</v>
      </c>
      <c r="S467" s="82">
        <f t="shared" si="80"/>
        <v>4.1554681631510766</v>
      </c>
      <c r="T467" s="83" t="str">
        <f t="shared" si="81"/>
        <v>Not OK</v>
      </c>
    </row>
    <row r="468" spans="1:20" x14ac:dyDescent="0.2">
      <c r="A468" s="73">
        <v>42922</v>
      </c>
      <c r="B468" s="129">
        <v>86.73</v>
      </c>
      <c r="C468" s="75">
        <v>80</v>
      </c>
      <c r="D468" s="76">
        <f t="shared" si="83"/>
        <v>2.5667913756439189</v>
      </c>
      <c r="E468" s="75">
        <v>0</v>
      </c>
      <c r="F468" s="76">
        <f t="shared" si="82"/>
        <v>0</v>
      </c>
      <c r="G468" s="75">
        <v>0</v>
      </c>
      <c r="H468" s="76">
        <f t="shared" si="73"/>
        <v>0</v>
      </c>
      <c r="I468" s="143">
        <v>0</v>
      </c>
      <c r="J468" s="142">
        <v>2.986846598284719</v>
      </c>
      <c r="K468" s="76">
        <f t="shared" si="74"/>
        <v>179.21079589708313</v>
      </c>
      <c r="L468" s="79">
        <f t="shared" si="75"/>
        <v>0.11200674743567696</v>
      </c>
      <c r="M468" s="79">
        <v>0.28000000000000003</v>
      </c>
      <c r="N468" s="79">
        <v>0.56000000000000005</v>
      </c>
      <c r="O468" s="80" t="str">
        <f t="shared" si="76"/>
        <v>OK</v>
      </c>
      <c r="P468" s="81">
        <f t="shared" si="77"/>
        <v>51.730000000000004</v>
      </c>
      <c r="Q468" s="82">
        <f t="shared" si="78"/>
        <v>55.718667672678642</v>
      </c>
      <c r="R468" s="82">
        <f t="shared" si="79"/>
        <v>0.92841415921661641</v>
      </c>
      <c r="S468" s="82">
        <f t="shared" si="80"/>
        <v>4.1554681631510766</v>
      </c>
      <c r="T468" s="83" t="str">
        <f t="shared" si="81"/>
        <v>Not OK</v>
      </c>
    </row>
    <row r="469" spans="1:20" x14ac:dyDescent="0.2">
      <c r="A469" s="73">
        <v>42923</v>
      </c>
      <c r="B469" s="129">
        <v>86.73</v>
      </c>
      <c r="C469" s="75">
        <v>80</v>
      </c>
      <c r="D469" s="76">
        <f t="shared" si="83"/>
        <v>2.5667913756439189</v>
      </c>
      <c r="E469" s="75">
        <v>0</v>
      </c>
      <c r="F469" s="76">
        <f t="shared" si="82"/>
        <v>0</v>
      </c>
      <c r="G469" s="75">
        <v>0</v>
      </c>
      <c r="H469" s="76">
        <f t="shared" si="73"/>
        <v>0</v>
      </c>
      <c r="I469" s="143">
        <v>0</v>
      </c>
      <c r="J469" s="142">
        <v>2.986846598284719</v>
      </c>
      <c r="K469" s="76">
        <f t="shared" si="74"/>
        <v>179.21079589708313</v>
      </c>
      <c r="L469" s="79">
        <f t="shared" si="75"/>
        <v>0.11200674743567696</v>
      </c>
      <c r="M469" s="79">
        <v>0.28000000000000003</v>
      </c>
      <c r="N469" s="79">
        <v>0.56000000000000005</v>
      </c>
      <c r="O469" s="80" t="str">
        <f t="shared" si="76"/>
        <v>OK</v>
      </c>
      <c r="P469" s="81">
        <f t="shared" si="77"/>
        <v>51.730000000000004</v>
      </c>
      <c r="Q469" s="82">
        <f t="shared" si="78"/>
        <v>55.718667672678642</v>
      </c>
      <c r="R469" s="82">
        <f t="shared" si="79"/>
        <v>0.92841415921661641</v>
      </c>
      <c r="S469" s="82">
        <f t="shared" si="80"/>
        <v>4.1554681631510766</v>
      </c>
      <c r="T469" s="83" t="str">
        <f t="shared" si="81"/>
        <v>Not OK</v>
      </c>
    </row>
    <row r="470" spans="1:20" x14ac:dyDescent="0.2">
      <c r="A470" s="73">
        <v>42924</v>
      </c>
      <c r="B470" s="129">
        <v>86.73</v>
      </c>
      <c r="C470" s="75">
        <v>80</v>
      </c>
      <c r="D470" s="76">
        <f t="shared" si="83"/>
        <v>2.5667913756439189</v>
      </c>
      <c r="E470" s="75">
        <v>0</v>
      </c>
      <c r="F470" s="76">
        <f t="shared" si="82"/>
        <v>0</v>
      </c>
      <c r="G470" s="75">
        <v>0</v>
      </c>
      <c r="H470" s="76">
        <f t="shared" ref="H470:H533" si="84">4.484*(G470/100)^(5/2)</f>
        <v>0</v>
      </c>
      <c r="I470" s="143">
        <v>0</v>
      </c>
      <c r="J470" s="142">
        <v>2.986846598284719</v>
      </c>
      <c r="K470" s="76">
        <f t="shared" ref="K470:K533" si="85">J470*60</f>
        <v>179.21079589708313</v>
      </c>
      <c r="L470" s="79">
        <f t="shared" ref="L470:L533" si="86">K470/$F$6</f>
        <v>0.11200674743567696</v>
      </c>
      <c r="M470" s="79">
        <v>0.28000000000000003</v>
      </c>
      <c r="N470" s="79">
        <v>0.56000000000000005</v>
      </c>
      <c r="O470" s="80" t="str">
        <f t="shared" ref="O470:O533" si="87">IF(L470&lt;M470,"OK",IF(AND(L470&gt;M470,L470&lt;N470),"ANTARA",IF(L470&gt;N470,"Not OK")))</f>
        <v>OK</v>
      </c>
      <c r="P470" s="81">
        <f t="shared" ref="P470:P533" si="88">B470-$F$8</f>
        <v>51.730000000000004</v>
      </c>
      <c r="Q470" s="82">
        <f t="shared" ref="Q470:Q533" si="89">((P470^2)+((-0.6826*B470+79.904)^2))^0.5</f>
        <v>55.718667672678642</v>
      </c>
      <c r="R470" s="82">
        <f t="shared" ref="R470:R533" si="90">P470/Q470</f>
        <v>0.92841415921661641</v>
      </c>
      <c r="S470" s="82">
        <f t="shared" ref="S470:S533" si="91">J470/(1000*$F$9*$F$12*R470)</f>
        <v>4.1554681631510766</v>
      </c>
      <c r="T470" s="83" t="str">
        <f t="shared" ref="T470:T533" si="92">IF(S470&lt;1,"OK",IF(S470&gt;1,"Not OK"))</f>
        <v>Not OK</v>
      </c>
    </row>
    <row r="471" spans="1:20" x14ac:dyDescent="0.2">
      <c r="A471" s="73">
        <v>42925</v>
      </c>
      <c r="B471" s="129">
        <v>86.73</v>
      </c>
      <c r="C471" s="75">
        <v>80</v>
      </c>
      <c r="D471" s="76">
        <f t="shared" si="83"/>
        <v>2.5667913756439189</v>
      </c>
      <c r="E471" s="75">
        <v>0</v>
      </c>
      <c r="F471" s="76">
        <f t="shared" ref="F471:F534" si="93">4.484*(E471/100)^(5/2)</f>
        <v>0</v>
      </c>
      <c r="G471" s="75">
        <v>0</v>
      </c>
      <c r="H471" s="76">
        <f t="shared" si="84"/>
        <v>0</v>
      </c>
      <c r="I471" s="143">
        <v>0</v>
      </c>
      <c r="J471" s="142">
        <v>2.986846598284719</v>
      </c>
      <c r="K471" s="76">
        <f t="shared" si="85"/>
        <v>179.21079589708313</v>
      </c>
      <c r="L471" s="79">
        <f t="shared" si="86"/>
        <v>0.11200674743567696</v>
      </c>
      <c r="M471" s="79">
        <v>0.28000000000000003</v>
      </c>
      <c r="N471" s="79">
        <v>0.56000000000000005</v>
      </c>
      <c r="O471" s="80" t="str">
        <f t="shared" si="87"/>
        <v>OK</v>
      </c>
      <c r="P471" s="81">
        <f t="shared" si="88"/>
        <v>51.730000000000004</v>
      </c>
      <c r="Q471" s="82">
        <f t="shared" si="89"/>
        <v>55.718667672678642</v>
      </c>
      <c r="R471" s="82">
        <f t="shared" si="90"/>
        <v>0.92841415921661641</v>
      </c>
      <c r="S471" s="82">
        <f t="shared" si="91"/>
        <v>4.1554681631510766</v>
      </c>
      <c r="T471" s="83" t="str">
        <f t="shared" si="92"/>
        <v>Not OK</v>
      </c>
    </row>
    <row r="472" spans="1:20" x14ac:dyDescent="0.2">
      <c r="A472" s="73">
        <v>42926</v>
      </c>
      <c r="B472" s="129">
        <v>86.73</v>
      </c>
      <c r="C472" s="75">
        <v>80</v>
      </c>
      <c r="D472" s="76">
        <f t="shared" si="83"/>
        <v>2.5667913756439189</v>
      </c>
      <c r="E472" s="75">
        <v>0</v>
      </c>
      <c r="F472" s="76">
        <f t="shared" si="93"/>
        <v>0</v>
      </c>
      <c r="G472" s="75">
        <v>0</v>
      </c>
      <c r="H472" s="76">
        <f t="shared" si="84"/>
        <v>0</v>
      </c>
      <c r="I472" s="143">
        <v>0</v>
      </c>
      <c r="J472" s="142">
        <v>2.986846598284719</v>
      </c>
      <c r="K472" s="76">
        <f t="shared" si="85"/>
        <v>179.21079589708313</v>
      </c>
      <c r="L472" s="79">
        <f t="shared" si="86"/>
        <v>0.11200674743567696</v>
      </c>
      <c r="M472" s="79">
        <v>0.28000000000000003</v>
      </c>
      <c r="N472" s="79">
        <v>0.56000000000000005</v>
      </c>
      <c r="O472" s="80" t="str">
        <f t="shared" si="87"/>
        <v>OK</v>
      </c>
      <c r="P472" s="81">
        <f t="shared" si="88"/>
        <v>51.730000000000004</v>
      </c>
      <c r="Q472" s="82">
        <f t="shared" si="89"/>
        <v>55.718667672678642</v>
      </c>
      <c r="R472" s="82">
        <f t="shared" si="90"/>
        <v>0.92841415921661641</v>
      </c>
      <c r="S472" s="82">
        <f t="shared" si="91"/>
        <v>4.1554681631510766</v>
      </c>
      <c r="T472" s="83" t="str">
        <f t="shared" si="92"/>
        <v>Not OK</v>
      </c>
    </row>
    <row r="473" spans="1:20" x14ac:dyDescent="0.2">
      <c r="A473" s="73">
        <v>42927</v>
      </c>
      <c r="B473" s="129">
        <v>86.73</v>
      </c>
      <c r="C473" s="75">
        <v>79</v>
      </c>
      <c r="D473" s="76">
        <f t="shared" si="83"/>
        <v>2.4873295657136421</v>
      </c>
      <c r="E473" s="75">
        <v>0</v>
      </c>
      <c r="F473" s="76">
        <f t="shared" si="93"/>
        <v>0</v>
      </c>
      <c r="G473" s="75">
        <v>0</v>
      </c>
      <c r="H473" s="76">
        <f t="shared" si="84"/>
        <v>0</v>
      </c>
      <c r="I473" s="143">
        <v>0</v>
      </c>
      <c r="J473" s="142">
        <v>2.986846598284719</v>
      </c>
      <c r="K473" s="76">
        <f t="shared" si="85"/>
        <v>179.21079589708313</v>
      </c>
      <c r="L473" s="79">
        <f t="shared" si="86"/>
        <v>0.11200674743567696</v>
      </c>
      <c r="M473" s="79">
        <v>0.28000000000000003</v>
      </c>
      <c r="N473" s="79">
        <v>0.56000000000000005</v>
      </c>
      <c r="O473" s="80" t="str">
        <f t="shared" si="87"/>
        <v>OK</v>
      </c>
      <c r="P473" s="81">
        <f t="shared" si="88"/>
        <v>51.730000000000004</v>
      </c>
      <c r="Q473" s="82">
        <f t="shared" si="89"/>
        <v>55.718667672678642</v>
      </c>
      <c r="R473" s="82">
        <f t="shared" si="90"/>
        <v>0.92841415921661641</v>
      </c>
      <c r="S473" s="82">
        <f t="shared" si="91"/>
        <v>4.1554681631510766</v>
      </c>
      <c r="T473" s="83" t="str">
        <f t="shared" si="92"/>
        <v>Not OK</v>
      </c>
    </row>
    <row r="474" spans="1:20" x14ac:dyDescent="0.2">
      <c r="A474" s="73">
        <v>42916</v>
      </c>
      <c r="B474" s="84">
        <v>86.72</v>
      </c>
      <c r="C474" s="75">
        <v>83</v>
      </c>
      <c r="D474" s="76">
        <f t="shared" si="83"/>
        <v>2.8142380773943518</v>
      </c>
      <c r="E474" s="75">
        <v>0</v>
      </c>
      <c r="F474" s="76">
        <f t="shared" si="93"/>
        <v>0</v>
      </c>
      <c r="G474" s="75">
        <v>0</v>
      </c>
      <c r="H474" s="76">
        <f t="shared" si="84"/>
        <v>0</v>
      </c>
      <c r="I474" s="143">
        <v>0</v>
      </c>
      <c r="J474" s="142">
        <v>2.986846598284719</v>
      </c>
      <c r="K474" s="76">
        <f t="shared" si="85"/>
        <v>179.21079589708313</v>
      </c>
      <c r="L474" s="79">
        <f t="shared" si="86"/>
        <v>0.11200674743567696</v>
      </c>
      <c r="M474" s="79">
        <v>0.28000000000000003</v>
      </c>
      <c r="N474" s="79">
        <v>0.56000000000000005</v>
      </c>
      <c r="O474" s="80" t="str">
        <f t="shared" si="87"/>
        <v>OK</v>
      </c>
      <c r="P474" s="81">
        <f t="shared" si="88"/>
        <v>51.72</v>
      </c>
      <c r="Q474" s="82">
        <f t="shared" si="89"/>
        <v>55.711920617666593</v>
      </c>
      <c r="R474" s="82">
        <f t="shared" si="90"/>
        <v>0.92834710106187346</v>
      </c>
      <c r="S474" s="82">
        <f t="shared" si="91"/>
        <v>4.1557683289261362</v>
      </c>
      <c r="T474" s="83" t="str">
        <f t="shared" si="92"/>
        <v>Not OK</v>
      </c>
    </row>
    <row r="475" spans="1:20" x14ac:dyDescent="0.2">
      <c r="A475" s="73">
        <v>42917</v>
      </c>
      <c r="B475" s="74">
        <v>86.72</v>
      </c>
      <c r="C475" s="75">
        <v>83</v>
      </c>
      <c r="D475" s="76">
        <f t="shared" si="83"/>
        <v>2.8142380773943518</v>
      </c>
      <c r="E475" s="75">
        <v>0</v>
      </c>
      <c r="F475" s="76">
        <f t="shared" si="93"/>
        <v>0</v>
      </c>
      <c r="G475" s="75">
        <v>0</v>
      </c>
      <c r="H475" s="76">
        <f t="shared" si="84"/>
        <v>0</v>
      </c>
      <c r="I475" s="143">
        <v>0</v>
      </c>
      <c r="J475" s="142">
        <v>2.986846598284719</v>
      </c>
      <c r="K475" s="76">
        <f t="shared" si="85"/>
        <v>179.21079589708313</v>
      </c>
      <c r="L475" s="79">
        <f t="shared" si="86"/>
        <v>0.11200674743567696</v>
      </c>
      <c r="M475" s="79">
        <v>0.28000000000000003</v>
      </c>
      <c r="N475" s="79">
        <v>0.56000000000000005</v>
      </c>
      <c r="O475" s="80" t="str">
        <f t="shared" si="87"/>
        <v>OK</v>
      </c>
      <c r="P475" s="81">
        <f t="shared" si="88"/>
        <v>51.72</v>
      </c>
      <c r="Q475" s="82">
        <f t="shared" si="89"/>
        <v>55.711920617666593</v>
      </c>
      <c r="R475" s="82">
        <f t="shared" si="90"/>
        <v>0.92834710106187346</v>
      </c>
      <c r="S475" s="82">
        <f t="shared" si="91"/>
        <v>4.1557683289261362</v>
      </c>
      <c r="T475" s="83" t="str">
        <f t="shared" si="92"/>
        <v>Not OK</v>
      </c>
    </row>
    <row r="476" spans="1:20" x14ac:dyDescent="0.2">
      <c r="A476" s="73">
        <v>42910</v>
      </c>
      <c r="B476" s="74">
        <v>86.71</v>
      </c>
      <c r="C476" s="75">
        <v>83</v>
      </c>
      <c r="D476" s="76">
        <f t="shared" si="83"/>
        <v>2.8142380773943518</v>
      </c>
      <c r="E476" s="75">
        <v>0</v>
      </c>
      <c r="F476" s="76">
        <f t="shared" si="93"/>
        <v>0</v>
      </c>
      <c r="G476" s="75">
        <v>0</v>
      </c>
      <c r="H476" s="76">
        <f t="shared" si="84"/>
        <v>0</v>
      </c>
      <c r="I476" s="143">
        <v>0</v>
      </c>
      <c r="J476" s="142">
        <v>2.986846598284719</v>
      </c>
      <c r="K476" s="76">
        <f t="shared" si="85"/>
        <v>179.21079589708313</v>
      </c>
      <c r="L476" s="79">
        <f t="shared" si="86"/>
        <v>0.11200674743567696</v>
      </c>
      <c r="M476" s="79">
        <v>0.28000000000000003</v>
      </c>
      <c r="N476" s="79">
        <v>0.56000000000000005</v>
      </c>
      <c r="O476" s="80" t="str">
        <f t="shared" si="87"/>
        <v>OK</v>
      </c>
      <c r="P476" s="81">
        <f t="shared" si="88"/>
        <v>51.709999999999994</v>
      </c>
      <c r="Q476" s="82">
        <f t="shared" si="89"/>
        <v>55.705175377055546</v>
      </c>
      <c r="R476" s="82">
        <f t="shared" si="90"/>
        <v>0.92827999642738535</v>
      </c>
      <c r="S476" s="82">
        <f t="shared" si="91"/>
        <v>4.1560687461664116</v>
      </c>
      <c r="T476" s="83" t="str">
        <f t="shared" si="92"/>
        <v>Not OK</v>
      </c>
    </row>
    <row r="477" spans="1:20" x14ac:dyDescent="0.2">
      <c r="A477" s="73">
        <v>42911</v>
      </c>
      <c r="B477" s="129">
        <v>86.71</v>
      </c>
      <c r="C477" s="75">
        <v>83</v>
      </c>
      <c r="D477" s="76">
        <f t="shared" si="83"/>
        <v>2.8142380773943518</v>
      </c>
      <c r="E477" s="75">
        <v>0</v>
      </c>
      <c r="F477" s="76">
        <f t="shared" si="93"/>
        <v>0</v>
      </c>
      <c r="G477" s="75">
        <v>0</v>
      </c>
      <c r="H477" s="76">
        <f t="shared" si="84"/>
        <v>0</v>
      </c>
      <c r="I477" s="143">
        <v>0</v>
      </c>
      <c r="J477" s="142">
        <v>2.986846598284719</v>
      </c>
      <c r="K477" s="76">
        <f t="shared" si="85"/>
        <v>179.21079589708313</v>
      </c>
      <c r="L477" s="79">
        <f t="shared" si="86"/>
        <v>0.11200674743567696</v>
      </c>
      <c r="M477" s="79">
        <v>0.28000000000000003</v>
      </c>
      <c r="N477" s="79">
        <v>0.56000000000000005</v>
      </c>
      <c r="O477" s="80" t="str">
        <f t="shared" si="87"/>
        <v>OK</v>
      </c>
      <c r="P477" s="81">
        <f t="shared" si="88"/>
        <v>51.709999999999994</v>
      </c>
      <c r="Q477" s="82">
        <f t="shared" si="89"/>
        <v>55.705175377055546</v>
      </c>
      <c r="R477" s="82">
        <f t="shared" si="90"/>
        <v>0.92827999642738535</v>
      </c>
      <c r="S477" s="82">
        <f t="shared" si="91"/>
        <v>4.1560687461664116</v>
      </c>
      <c r="T477" s="83" t="str">
        <f t="shared" si="92"/>
        <v>Not OK</v>
      </c>
    </row>
    <row r="478" spans="1:20" x14ac:dyDescent="0.2">
      <c r="A478" s="73">
        <v>42913</v>
      </c>
      <c r="B478" s="129">
        <v>86.71</v>
      </c>
      <c r="C478" s="75">
        <v>83</v>
      </c>
      <c r="D478" s="76">
        <f t="shared" si="83"/>
        <v>2.8142380773943518</v>
      </c>
      <c r="E478" s="75">
        <v>0</v>
      </c>
      <c r="F478" s="76">
        <f t="shared" si="93"/>
        <v>0</v>
      </c>
      <c r="G478" s="75">
        <v>0</v>
      </c>
      <c r="H478" s="76">
        <f t="shared" si="84"/>
        <v>0</v>
      </c>
      <c r="I478" s="143">
        <v>0</v>
      </c>
      <c r="J478" s="142">
        <v>2.986846598284719</v>
      </c>
      <c r="K478" s="76">
        <f t="shared" si="85"/>
        <v>179.21079589708313</v>
      </c>
      <c r="L478" s="79">
        <f t="shared" si="86"/>
        <v>0.11200674743567696</v>
      </c>
      <c r="M478" s="79">
        <v>0.28000000000000003</v>
      </c>
      <c r="N478" s="79">
        <v>0.56000000000000005</v>
      </c>
      <c r="O478" s="80" t="str">
        <f t="shared" si="87"/>
        <v>OK</v>
      </c>
      <c r="P478" s="81">
        <f t="shared" si="88"/>
        <v>51.709999999999994</v>
      </c>
      <c r="Q478" s="82">
        <f t="shared" si="89"/>
        <v>55.705175377055546</v>
      </c>
      <c r="R478" s="82">
        <f t="shared" si="90"/>
        <v>0.92827999642738535</v>
      </c>
      <c r="S478" s="82">
        <f t="shared" si="91"/>
        <v>4.1560687461664116</v>
      </c>
      <c r="T478" s="83" t="str">
        <f t="shared" si="92"/>
        <v>Not OK</v>
      </c>
    </row>
    <row r="479" spans="1:20" x14ac:dyDescent="0.2">
      <c r="A479" s="73">
        <v>42915</v>
      </c>
      <c r="B479" s="129">
        <v>86.71</v>
      </c>
      <c r="C479" s="75">
        <v>83</v>
      </c>
      <c r="D479" s="76">
        <f t="shared" si="83"/>
        <v>2.8142380773943518</v>
      </c>
      <c r="E479" s="75">
        <v>0</v>
      </c>
      <c r="F479" s="76">
        <f t="shared" si="93"/>
        <v>0</v>
      </c>
      <c r="G479" s="75">
        <v>0</v>
      </c>
      <c r="H479" s="76">
        <f t="shared" si="84"/>
        <v>0</v>
      </c>
      <c r="I479" s="143">
        <v>0</v>
      </c>
      <c r="J479" s="142">
        <v>2.986846598284719</v>
      </c>
      <c r="K479" s="76">
        <f t="shared" si="85"/>
        <v>179.21079589708313</v>
      </c>
      <c r="L479" s="79">
        <f t="shared" si="86"/>
        <v>0.11200674743567696</v>
      </c>
      <c r="M479" s="79">
        <v>0.28000000000000003</v>
      </c>
      <c r="N479" s="79">
        <v>0.56000000000000005</v>
      </c>
      <c r="O479" s="80" t="str">
        <f t="shared" si="87"/>
        <v>OK</v>
      </c>
      <c r="P479" s="81">
        <f t="shared" si="88"/>
        <v>51.709999999999994</v>
      </c>
      <c r="Q479" s="82">
        <f t="shared" si="89"/>
        <v>55.705175377055546</v>
      </c>
      <c r="R479" s="82">
        <f t="shared" si="90"/>
        <v>0.92827999642738535</v>
      </c>
      <c r="S479" s="82">
        <f t="shared" si="91"/>
        <v>4.1560687461664116</v>
      </c>
      <c r="T479" s="83" t="str">
        <f t="shared" si="92"/>
        <v>Not OK</v>
      </c>
    </row>
    <row r="480" spans="1:20" x14ac:dyDescent="0.2">
      <c r="A480" s="73">
        <v>42909</v>
      </c>
      <c r="B480" s="129">
        <v>86.7</v>
      </c>
      <c r="C480" s="75">
        <v>86</v>
      </c>
      <c r="D480" s="76">
        <f t="shared" si="83"/>
        <v>3.07547167848805</v>
      </c>
      <c r="E480" s="75">
        <v>0</v>
      </c>
      <c r="F480" s="76">
        <f t="shared" si="93"/>
        <v>0</v>
      </c>
      <c r="G480" s="75">
        <v>0</v>
      </c>
      <c r="H480" s="76">
        <f t="shared" si="84"/>
        <v>0</v>
      </c>
      <c r="I480" s="143">
        <v>0</v>
      </c>
      <c r="J480" s="142">
        <v>2.986846598284719</v>
      </c>
      <c r="K480" s="76">
        <f t="shared" si="85"/>
        <v>179.21079589708313</v>
      </c>
      <c r="L480" s="79">
        <f t="shared" si="86"/>
        <v>0.11200674743567696</v>
      </c>
      <c r="M480" s="79">
        <v>0.28000000000000003</v>
      </c>
      <c r="N480" s="79">
        <v>0.56000000000000005</v>
      </c>
      <c r="O480" s="80" t="str">
        <f t="shared" si="87"/>
        <v>OK</v>
      </c>
      <c r="P480" s="81">
        <f t="shared" si="88"/>
        <v>51.7</v>
      </c>
      <c r="Q480" s="82">
        <f t="shared" si="89"/>
        <v>55.698431951504702</v>
      </c>
      <c r="R480" s="82">
        <f t="shared" si="90"/>
        <v>0.92821284529183801</v>
      </c>
      <c r="S480" s="82">
        <f t="shared" si="91"/>
        <v>4.1563694150670125</v>
      </c>
      <c r="T480" s="83" t="str">
        <f t="shared" si="92"/>
        <v>Not OK</v>
      </c>
    </row>
    <row r="481" spans="1:20" x14ac:dyDescent="0.2">
      <c r="A481" s="73">
        <v>42908</v>
      </c>
      <c r="B481" s="129">
        <v>86.68</v>
      </c>
      <c r="C481" s="75">
        <v>86</v>
      </c>
      <c r="D481" s="76">
        <f t="shared" si="83"/>
        <v>3.07547167848805</v>
      </c>
      <c r="E481" s="75">
        <v>0</v>
      </c>
      <c r="F481" s="76">
        <f t="shared" si="93"/>
        <v>0</v>
      </c>
      <c r="G481" s="75">
        <v>0</v>
      </c>
      <c r="H481" s="76">
        <f t="shared" si="84"/>
        <v>0</v>
      </c>
      <c r="I481" s="143">
        <v>0</v>
      </c>
      <c r="J481" s="142">
        <v>2.986846598284719</v>
      </c>
      <c r="K481" s="76">
        <f t="shared" si="85"/>
        <v>179.21079589708313</v>
      </c>
      <c r="L481" s="79">
        <f t="shared" si="86"/>
        <v>0.11200674743567696</v>
      </c>
      <c r="M481" s="79">
        <v>0.28000000000000003</v>
      </c>
      <c r="N481" s="79">
        <v>0.56000000000000005</v>
      </c>
      <c r="O481" s="80" t="str">
        <f t="shared" si="87"/>
        <v>OK</v>
      </c>
      <c r="P481" s="81">
        <f t="shared" si="88"/>
        <v>51.680000000000007</v>
      </c>
      <c r="Q481" s="82">
        <f t="shared" si="89"/>
        <v>55.68495054822106</v>
      </c>
      <c r="R481" s="82">
        <f t="shared" si="90"/>
        <v>0.92807840343230763</v>
      </c>
      <c r="S481" s="82">
        <f t="shared" si="91"/>
        <v>4.1569715086304333</v>
      </c>
      <c r="T481" s="83" t="str">
        <f t="shared" si="92"/>
        <v>Not OK</v>
      </c>
    </row>
    <row r="482" spans="1:20" x14ac:dyDescent="0.2">
      <c r="A482" s="73">
        <v>42903</v>
      </c>
      <c r="B482" s="129">
        <v>86.62</v>
      </c>
      <c r="C482" s="75">
        <v>86</v>
      </c>
      <c r="D482" s="76">
        <f t="shared" si="83"/>
        <v>3.07547167848805</v>
      </c>
      <c r="E482" s="75">
        <v>0</v>
      </c>
      <c r="F482" s="76">
        <f t="shared" si="93"/>
        <v>0</v>
      </c>
      <c r="G482" s="75">
        <v>0</v>
      </c>
      <c r="H482" s="76">
        <f t="shared" si="84"/>
        <v>0</v>
      </c>
      <c r="I482" s="143">
        <v>0</v>
      </c>
      <c r="J482" s="142">
        <v>2.9</v>
      </c>
      <c r="K482" s="76">
        <f t="shared" si="85"/>
        <v>174</v>
      </c>
      <c r="L482" s="79">
        <f t="shared" si="86"/>
        <v>0.10875</v>
      </c>
      <c r="M482" s="79">
        <v>0.28000000000000003</v>
      </c>
      <c r="N482" s="79">
        <v>0.56000000000000005</v>
      </c>
      <c r="O482" s="80" t="str">
        <f t="shared" si="87"/>
        <v>OK</v>
      </c>
      <c r="P482" s="81">
        <f t="shared" si="88"/>
        <v>51.620000000000005</v>
      </c>
      <c r="Q482" s="82">
        <f t="shared" si="89"/>
        <v>55.644549968414196</v>
      </c>
      <c r="R482" s="82">
        <f t="shared" si="90"/>
        <v>0.92767395961152233</v>
      </c>
      <c r="S482" s="82">
        <f t="shared" si="91"/>
        <v>4.0378615930610096</v>
      </c>
      <c r="T482" s="83" t="str">
        <f t="shared" si="92"/>
        <v>Not OK</v>
      </c>
    </row>
    <row r="483" spans="1:20" x14ac:dyDescent="0.2">
      <c r="A483" s="73">
        <v>42904</v>
      </c>
      <c r="B483" s="129">
        <v>86.62</v>
      </c>
      <c r="C483" s="75">
        <v>86</v>
      </c>
      <c r="D483" s="76">
        <f t="shared" si="83"/>
        <v>3.07547167848805</v>
      </c>
      <c r="E483" s="75">
        <v>0</v>
      </c>
      <c r="F483" s="76">
        <f t="shared" si="93"/>
        <v>0</v>
      </c>
      <c r="G483" s="75">
        <v>0</v>
      </c>
      <c r="H483" s="76">
        <f t="shared" si="84"/>
        <v>0</v>
      </c>
      <c r="I483" s="143">
        <v>0</v>
      </c>
      <c r="J483" s="142">
        <v>2.9</v>
      </c>
      <c r="K483" s="76">
        <f t="shared" si="85"/>
        <v>174</v>
      </c>
      <c r="L483" s="79">
        <f t="shared" si="86"/>
        <v>0.10875</v>
      </c>
      <c r="M483" s="79">
        <v>0.28000000000000003</v>
      </c>
      <c r="N483" s="79">
        <v>0.56000000000000005</v>
      </c>
      <c r="O483" s="80" t="str">
        <f t="shared" si="87"/>
        <v>OK</v>
      </c>
      <c r="P483" s="81">
        <f t="shared" si="88"/>
        <v>51.620000000000005</v>
      </c>
      <c r="Q483" s="82">
        <f t="shared" si="89"/>
        <v>55.644549968414196</v>
      </c>
      <c r="R483" s="82">
        <f t="shared" si="90"/>
        <v>0.92767395961152233</v>
      </c>
      <c r="S483" s="82">
        <f t="shared" si="91"/>
        <v>4.0378615930610096</v>
      </c>
      <c r="T483" s="83" t="str">
        <f t="shared" si="92"/>
        <v>Not OK</v>
      </c>
    </row>
    <row r="484" spans="1:20" x14ac:dyDescent="0.2">
      <c r="A484" s="73">
        <v>42905</v>
      </c>
      <c r="B484" s="136">
        <v>86.62</v>
      </c>
      <c r="C484" s="75">
        <v>86</v>
      </c>
      <c r="D484" s="76">
        <f t="shared" si="83"/>
        <v>3.07547167848805</v>
      </c>
      <c r="E484" s="75">
        <v>0</v>
      </c>
      <c r="F484" s="76">
        <f t="shared" si="93"/>
        <v>0</v>
      </c>
      <c r="G484" s="75">
        <v>0</v>
      </c>
      <c r="H484" s="76">
        <f t="shared" si="84"/>
        <v>0</v>
      </c>
      <c r="I484" s="143">
        <v>0</v>
      </c>
      <c r="J484" s="142">
        <v>2.986846598284719</v>
      </c>
      <c r="K484" s="76">
        <f t="shared" si="85"/>
        <v>179.21079589708313</v>
      </c>
      <c r="L484" s="79">
        <f t="shared" si="86"/>
        <v>0.11200674743567696</v>
      </c>
      <c r="M484" s="79">
        <v>0.28000000000000003</v>
      </c>
      <c r="N484" s="79">
        <v>0.56000000000000005</v>
      </c>
      <c r="O484" s="80" t="str">
        <f t="shared" si="87"/>
        <v>OK</v>
      </c>
      <c r="P484" s="81">
        <f t="shared" si="88"/>
        <v>51.620000000000005</v>
      </c>
      <c r="Q484" s="82">
        <f t="shared" si="89"/>
        <v>55.644549968414196</v>
      </c>
      <c r="R484" s="82">
        <f t="shared" si="90"/>
        <v>0.92767395961152233</v>
      </c>
      <c r="S484" s="82">
        <f t="shared" si="91"/>
        <v>4.1587838495099279</v>
      </c>
      <c r="T484" s="83" t="str">
        <f t="shared" si="92"/>
        <v>Not OK</v>
      </c>
    </row>
    <row r="485" spans="1:20" x14ac:dyDescent="0.2">
      <c r="A485" s="73">
        <v>42906</v>
      </c>
      <c r="B485" s="136">
        <v>86.62</v>
      </c>
      <c r="C485" s="75">
        <v>86</v>
      </c>
      <c r="D485" s="76">
        <f t="shared" si="83"/>
        <v>3.07547167848805</v>
      </c>
      <c r="E485" s="75">
        <v>0</v>
      </c>
      <c r="F485" s="76">
        <f t="shared" si="93"/>
        <v>0</v>
      </c>
      <c r="G485" s="75">
        <v>0</v>
      </c>
      <c r="H485" s="76">
        <f t="shared" si="84"/>
        <v>0</v>
      </c>
      <c r="I485" s="143">
        <v>0</v>
      </c>
      <c r="J485" s="142">
        <v>2.986846598284719</v>
      </c>
      <c r="K485" s="76">
        <f t="shared" si="85"/>
        <v>179.21079589708313</v>
      </c>
      <c r="L485" s="79">
        <f t="shared" si="86"/>
        <v>0.11200674743567696</v>
      </c>
      <c r="M485" s="79">
        <v>0.28000000000000003</v>
      </c>
      <c r="N485" s="79">
        <v>0.56000000000000005</v>
      </c>
      <c r="O485" s="80" t="str">
        <f t="shared" si="87"/>
        <v>OK</v>
      </c>
      <c r="P485" s="81">
        <f t="shared" si="88"/>
        <v>51.620000000000005</v>
      </c>
      <c r="Q485" s="82">
        <f t="shared" si="89"/>
        <v>55.644549968414196</v>
      </c>
      <c r="R485" s="82">
        <f t="shared" si="90"/>
        <v>0.92767395961152233</v>
      </c>
      <c r="S485" s="82">
        <f t="shared" si="91"/>
        <v>4.1587838495099279</v>
      </c>
      <c r="T485" s="83" t="str">
        <f t="shared" si="92"/>
        <v>Not OK</v>
      </c>
    </row>
    <row r="486" spans="1:20" x14ac:dyDescent="0.2">
      <c r="A486" s="73">
        <v>42907</v>
      </c>
      <c r="B486" s="129">
        <v>86.62</v>
      </c>
      <c r="C486" s="75">
        <v>86</v>
      </c>
      <c r="D486" s="76">
        <f t="shared" si="83"/>
        <v>3.07547167848805</v>
      </c>
      <c r="E486" s="75">
        <v>0</v>
      </c>
      <c r="F486" s="76">
        <f t="shared" si="93"/>
        <v>0</v>
      </c>
      <c r="G486" s="75">
        <v>0</v>
      </c>
      <c r="H486" s="76">
        <f t="shared" si="84"/>
        <v>0</v>
      </c>
      <c r="I486" s="143">
        <v>0</v>
      </c>
      <c r="J486" s="142">
        <v>2.986846598284719</v>
      </c>
      <c r="K486" s="76">
        <f t="shared" si="85"/>
        <v>179.21079589708313</v>
      </c>
      <c r="L486" s="79">
        <f t="shared" si="86"/>
        <v>0.11200674743567696</v>
      </c>
      <c r="M486" s="79">
        <v>0.28000000000000003</v>
      </c>
      <c r="N486" s="79">
        <v>0.56000000000000005</v>
      </c>
      <c r="O486" s="80" t="str">
        <f t="shared" si="87"/>
        <v>OK</v>
      </c>
      <c r="P486" s="81">
        <f t="shared" si="88"/>
        <v>51.620000000000005</v>
      </c>
      <c r="Q486" s="82">
        <f t="shared" si="89"/>
        <v>55.644549968414196</v>
      </c>
      <c r="R486" s="82">
        <f t="shared" si="90"/>
        <v>0.92767395961152233</v>
      </c>
      <c r="S486" s="82">
        <f t="shared" si="91"/>
        <v>4.1587838495099279</v>
      </c>
      <c r="T486" s="83" t="str">
        <f t="shared" si="92"/>
        <v>Not OK</v>
      </c>
    </row>
    <row r="487" spans="1:20" x14ac:dyDescent="0.2">
      <c r="A487" s="73">
        <v>42899</v>
      </c>
      <c r="B487" s="74">
        <v>86.6</v>
      </c>
      <c r="C487" s="75">
        <v>86</v>
      </c>
      <c r="D487" s="76">
        <f t="shared" si="83"/>
        <v>3.07547167848805</v>
      </c>
      <c r="E487" s="75">
        <v>0</v>
      </c>
      <c r="F487" s="76">
        <f t="shared" si="93"/>
        <v>0</v>
      </c>
      <c r="G487" s="75">
        <v>0</v>
      </c>
      <c r="H487" s="76">
        <f t="shared" si="84"/>
        <v>0</v>
      </c>
      <c r="I487" s="143">
        <v>0</v>
      </c>
      <c r="J487" s="142">
        <v>2.9</v>
      </c>
      <c r="K487" s="76">
        <f t="shared" si="85"/>
        <v>174</v>
      </c>
      <c r="L487" s="79">
        <f t="shared" si="86"/>
        <v>0.10875</v>
      </c>
      <c r="M487" s="79">
        <v>0.28000000000000003</v>
      </c>
      <c r="N487" s="79">
        <v>0.56000000000000005</v>
      </c>
      <c r="O487" s="80" t="str">
        <f t="shared" si="87"/>
        <v>OK</v>
      </c>
      <c r="P487" s="81">
        <f t="shared" si="88"/>
        <v>51.599999999999994</v>
      </c>
      <c r="Q487" s="82">
        <f t="shared" si="89"/>
        <v>55.631097669429458</v>
      </c>
      <c r="R487" s="82">
        <f t="shared" si="90"/>
        <v>0.9275387716887592</v>
      </c>
      <c r="S487" s="82">
        <f t="shared" si="91"/>
        <v>4.0384501076739099</v>
      </c>
      <c r="T487" s="83" t="str">
        <f t="shared" si="92"/>
        <v>Not OK</v>
      </c>
    </row>
    <row r="488" spans="1:20" x14ac:dyDescent="0.2">
      <c r="A488" s="73">
        <v>42901</v>
      </c>
      <c r="B488" s="129">
        <v>86.6</v>
      </c>
      <c r="C488" s="75">
        <v>86</v>
      </c>
      <c r="D488" s="76">
        <f t="shared" si="83"/>
        <v>3.07547167848805</v>
      </c>
      <c r="E488" s="75">
        <v>0</v>
      </c>
      <c r="F488" s="76">
        <f t="shared" si="93"/>
        <v>0</v>
      </c>
      <c r="G488" s="75">
        <v>0</v>
      </c>
      <c r="H488" s="76">
        <f t="shared" si="84"/>
        <v>0</v>
      </c>
      <c r="I488" s="143">
        <v>0</v>
      </c>
      <c r="J488" s="142">
        <v>2.9</v>
      </c>
      <c r="K488" s="76">
        <f t="shared" si="85"/>
        <v>174</v>
      </c>
      <c r="L488" s="79">
        <f t="shared" si="86"/>
        <v>0.10875</v>
      </c>
      <c r="M488" s="79">
        <v>0.28000000000000003</v>
      </c>
      <c r="N488" s="79">
        <v>0.56000000000000005</v>
      </c>
      <c r="O488" s="80" t="str">
        <f t="shared" si="87"/>
        <v>OK</v>
      </c>
      <c r="P488" s="81">
        <f t="shared" si="88"/>
        <v>51.599999999999994</v>
      </c>
      <c r="Q488" s="82">
        <f t="shared" si="89"/>
        <v>55.631097669429458</v>
      </c>
      <c r="R488" s="82">
        <f t="shared" si="90"/>
        <v>0.9275387716887592</v>
      </c>
      <c r="S488" s="82">
        <f t="shared" si="91"/>
        <v>4.0384501076739099</v>
      </c>
      <c r="T488" s="83" t="str">
        <f t="shared" si="92"/>
        <v>Not OK</v>
      </c>
    </row>
    <row r="489" spans="1:20" x14ac:dyDescent="0.2">
      <c r="A489" s="73">
        <v>42324</v>
      </c>
      <c r="B489" s="74">
        <v>86.59</v>
      </c>
      <c r="C489" s="75">
        <v>64</v>
      </c>
      <c r="D489" s="76">
        <f t="shared" si="83"/>
        <v>1.4693171200000001</v>
      </c>
      <c r="E489" s="75">
        <v>0</v>
      </c>
      <c r="F489" s="76">
        <f t="shared" si="93"/>
        <v>0</v>
      </c>
      <c r="G489" s="75">
        <v>0</v>
      </c>
      <c r="H489" s="76">
        <f t="shared" si="84"/>
        <v>0</v>
      </c>
      <c r="I489" s="143">
        <v>0</v>
      </c>
      <c r="J489" s="142">
        <v>2.8142380773943518</v>
      </c>
      <c r="K489" s="76">
        <f t="shared" si="85"/>
        <v>168.85428464366112</v>
      </c>
      <c r="L489" s="79">
        <f t="shared" si="86"/>
        <v>0.1055339279022882</v>
      </c>
      <c r="M489" s="79">
        <v>0.28000000000000003</v>
      </c>
      <c r="N489" s="79">
        <v>0.56000000000000005</v>
      </c>
      <c r="O489" s="80" t="str">
        <f t="shared" si="87"/>
        <v>OK</v>
      </c>
      <c r="P489" s="81">
        <f t="shared" si="88"/>
        <v>51.59</v>
      </c>
      <c r="Q489" s="82">
        <f t="shared" si="89"/>
        <v>55.624374253087616</v>
      </c>
      <c r="R489" s="82">
        <f t="shared" si="90"/>
        <v>0.9274711076347314</v>
      </c>
      <c r="S489" s="82">
        <f t="shared" si="91"/>
        <v>3.9193066264895711</v>
      </c>
      <c r="T489" s="83" t="str">
        <f t="shared" si="92"/>
        <v>Not OK</v>
      </c>
    </row>
    <row r="490" spans="1:20" x14ac:dyDescent="0.2">
      <c r="A490" s="73">
        <v>42325</v>
      </c>
      <c r="B490" s="84">
        <v>86.59</v>
      </c>
      <c r="C490" s="75">
        <v>62</v>
      </c>
      <c r="D490" s="76">
        <f t="shared" si="83"/>
        <v>1.3572030522437311</v>
      </c>
      <c r="E490" s="75">
        <v>0</v>
      </c>
      <c r="F490" s="76">
        <f t="shared" si="93"/>
        <v>0</v>
      </c>
      <c r="G490" s="75">
        <v>0</v>
      </c>
      <c r="H490" s="76">
        <f t="shared" si="84"/>
        <v>0</v>
      </c>
      <c r="I490" s="143">
        <v>0</v>
      </c>
      <c r="J490" s="142">
        <v>2.8142380773943518</v>
      </c>
      <c r="K490" s="76">
        <f t="shared" si="85"/>
        <v>168.85428464366112</v>
      </c>
      <c r="L490" s="79">
        <f t="shared" si="86"/>
        <v>0.1055339279022882</v>
      </c>
      <c r="M490" s="79">
        <v>0.28000000000000003</v>
      </c>
      <c r="N490" s="79">
        <v>0.56000000000000005</v>
      </c>
      <c r="O490" s="80" t="str">
        <f t="shared" si="87"/>
        <v>OK</v>
      </c>
      <c r="P490" s="81">
        <f t="shared" si="88"/>
        <v>51.59</v>
      </c>
      <c r="Q490" s="82">
        <f t="shared" si="89"/>
        <v>55.624374253087616</v>
      </c>
      <c r="R490" s="82">
        <f t="shared" si="90"/>
        <v>0.9274711076347314</v>
      </c>
      <c r="S490" s="82">
        <f t="shared" si="91"/>
        <v>3.9193066264895711</v>
      </c>
      <c r="T490" s="83" t="str">
        <f t="shared" si="92"/>
        <v>Not OK</v>
      </c>
    </row>
    <row r="491" spans="1:20" x14ac:dyDescent="0.2">
      <c r="A491" s="73">
        <v>42326</v>
      </c>
      <c r="B491" s="129">
        <v>86.59</v>
      </c>
      <c r="C491" s="75">
        <v>62</v>
      </c>
      <c r="D491" s="76">
        <f t="shared" si="83"/>
        <v>1.3572030522437311</v>
      </c>
      <c r="E491" s="75">
        <v>0</v>
      </c>
      <c r="F491" s="76">
        <f t="shared" si="93"/>
        <v>0</v>
      </c>
      <c r="G491" s="75">
        <v>0</v>
      </c>
      <c r="H491" s="76">
        <f t="shared" si="84"/>
        <v>0</v>
      </c>
      <c r="I491" s="143">
        <v>0</v>
      </c>
      <c r="J491" s="142">
        <v>2.8142380773943518</v>
      </c>
      <c r="K491" s="76">
        <f t="shared" si="85"/>
        <v>168.85428464366112</v>
      </c>
      <c r="L491" s="79">
        <f t="shared" si="86"/>
        <v>0.1055339279022882</v>
      </c>
      <c r="M491" s="79">
        <v>0.28000000000000003</v>
      </c>
      <c r="N491" s="79">
        <v>0.56000000000000005</v>
      </c>
      <c r="O491" s="80" t="str">
        <f t="shared" si="87"/>
        <v>OK</v>
      </c>
      <c r="P491" s="81">
        <f t="shared" si="88"/>
        <v>51.59</v>
      </c>
      <c r="Q491" s="82">
        <f t="shared" si="89"/>
        <v>55.624374253087616</v>
      </c>
      <c r="R491" s="82">
        <f t="shared" si="90"/>
        <v>0.9274711076347314</v>
      </c>
      <c r="S491" s="82">
        <f t="shared" si="91"/>
        <v>3.9193066264895711</v>
      </c>
      <c r="T491" s="83" t="str">
        <f t="shared" si="92"/>
        <v>Not OK</v>
      </c>
    </row>
    <row r="492" spans="1:20" x14ac:dyDescent="0.2">
      <c r="A492" s="73">
        <v>42327</v>
      </c>
      <c r="B492" s="129">
        <v>86.59</v>
      </c>
      <c r="C492" s="75">
        <v>62</v>
      </c>
      <c r="D492" s="76">
        <f t="shared" si="83"/>
        <v>1.3572030522437311</v>
      </c>
      <c r="E492" s="75">
        <v>0</v>
      </c>
      <c r="F492" s="76">
        <f t="shared" si="93"/>
        <v>0</v>
      </c>
      <c r="G492" s="75">
        <v>0</v>
      </c>
      <c r="H492" s="76">
        <f t="shared" si="84"/>
        <v>0</v>
      </c>
      <c r="I492" s="143">
        <v>0</v>
      </c>
      <c r="J492" s="142">
        <v>2.8142380773943518</v>
      </c>
      <c r="K492" s="76">
        <f t="shared" si="85"/>
        <v>168.85428464366112</v>
      </c>
      <c r="L492" s="79">
        <f t="shared" si="86"/>
        <v>0.1055339279022882</v>
      </c>
      <c r="M492" s="79">
        <v>0.28000000000000003</v>
      </c>
      <c r="N492" s="79">
        <v>0.56000000000000005</v>
      </c>
      <c r="O492" s="80" t="str">
        <f t="shared" si="87"/>
        <v>OK</v>
      </c>
      <c r="P492" s="81">
        <f t="shared" si="88"/>
        <v>51.59</v>
      </c>
      <c r="Q492" s="82">
        <f t="shared" si="89"/>
        <v>55.624374253087616</v>
      </c>
      <c r="R492" s="82">
        <f t="shared" si="90"/>
        <v>0.9274711076347314</v>
      </c>
      <c r="S492" s="82">
        <f t="shared" si="91"/>
        <v>3.9193066264895711</v>
      </c>
      <c r="T492" s="83" t="str">
        <f t="shared" si="92"/>
        <v>Not OK</v>
      </c>
    </row>
    <row r="493" spans="1:20" x14ac:dyDescent="0.2">
      <c r="A493" s="73">
        <v>42328</v>
      </c>
      <c r="B493" s="129">
        <v>86.59</v>
      </c>
      <c r="C493" s="75">
        <v>62</v>
      </c>
      <c r="D493" s="76">
        <f t="shared" si="83"/>
        <v>1.3572030522437311</v>
      </c>
      <c r="E493" s="75">
        <v>0</v>
      </c>
      <c r="F493" s="76">
        <f t="shared" si="93"/>
        <v>0</v>
      </c>
      <c r="G493" s="75">
        <v>0</v>
      </c>
      <c r="H493" s="76">
        <f t="shared" si="84"/>
        <v>0</v>
      </c>
      <c r="I493" s="143">
        <v>0</v>
      </c>
      <c r="J493" s="142">
        <v>2.8142380773943518</v>
      </c>
      <c r="K493" s="76">
        <f t="shared" si="85"/>
        <v>168.85428464366112</v>
      </c>
      <c r="L493" s="79">
        <f t="shared" si="86"/>
        <v>0.1055339279022882</v>
      </c>
      <c r="M493" s="79">
        <v>0.28000000000000003</v>
      </c>
      <c r="N493" s="79">
        <v>0.56000000000000005</v>
      </c>
      <c r="O493" s="80" t="str">
        <f t="shared" si="87"/>
        <v>OK</v>
      </c>
      <c r="P493" s="81">
        <f t="shared" si="88"/>
        <v>51.59</v>
      </c>
      <c r="Q493" s="82">
        <f t="shared" si="89"/>
        <v>55.624374253087616</v>
      </c>
      <c r="R493" s="82">
        <f t="shared" si="90"/>
        <v>0.9274711076347314</v>
      </c>
      <c r="S493" s="82">
        <f t="shared" si="91"/>
        <v>3.9193066264895711</v>
      </c>
      <c r="T493" s="83" t="str">
        <f t="shared" si="92"/>
        <v>Not OK</v>
      </c>
    </row>
    <row r="494" spans="1:20" x14ac:dyDescent="0.2">
      <c r="A494" s="73">
        <v>42329</v>
      </c>
      <c r="B494" s="129">
        <v>86.59</v>
      </c>
      <c r="C494" s="75">
        <v>62</v>
      </c>
      <c r="D494" s="76">
        <f t="shared" si="83"/>
        <v>1.3572030522437311</v>
      </c>
      <c r="E494" s="75">
        <v>0</v>
      </c>
      <c r="F494" s="76">
        <f t="shared" si="93"/>
        <v>0</v>
      </c>
      <c r="G494" s="75">
        <v>0</v>
      </c>
      <c r="H494" s="76">
        <f t="shared" si="84"/>
        <v>0</v>
      </c>
      <c r="I494" s="143">
        <v>0</v>
      </c>
      <c r="J494" s="142">
        <v>2.8142380773943518</v>
      </c>
      <c r="K494" s="76">
        <f t="shared" si="85"/>
        <v>168.85428464366112</v>
      </c>
      <c r="L494" s="79">
        <f t="shared" si="86"/>
        <v>0.1055339279022882</v>
      </c>
      <c r="M494" s="79">
        <v>0.28000000000000003</v>
      </c>
      <c r="N494" s="79">
        <v>0.56000000000000005</v>
      </c>
      <c r="O494" s="80" t="str">
        <f t="shared" si="87"/>
        <v>OK</v>
      </c>
      <c r="P494" s="81">
        <f t="shared" si="88"/>
        <v>51.59</v>
      </c>
      <c r="Q494" s="82">
        <f t="shared" si="89"/>
        <v>55.624374253087616</v>
      </c>
      <c r="R494" s="82">
        <f t="shared" si="90"/>
        <v>0.9274711076347314</v>
      </c>
      <c r="S494" s="82">
        <f t="shared" si="91"/>
        <v>3.9193066264895711</v>
      </c>
      <c r="T494" s="83" t="str">
        <f t="shared" si="92"/>
        <v>Not OK</v>
      </c>
    </row>
    <row r="495" spans="1:20" x14ac:dyDescent="0.2">
      <c r="A495" s="73">
        <v>42330</v>
      </c>
      <c r="B495" s="129">
        <v>86.59</v>
      </c>
      <c r="C495" s="75">
        <v>61</v>
      </c>
      <c r="D495" s="76">
        <f t="shared" ref="D495:D558" si="94">4.484*(C495/100)^(5/2)</f>
        <v>1.3031373467351419</v>
      </c>
      <c r="E495" s="75">
        <v>0</v>
      </c>
      <c r="F495" s="76">
        <f t="shared" si="93"/>
        <v>0</v>
      </c>
      <c r="G495" s="75">
        <v>0</v>
      </c>
      <c r="H495" s="76">
        <f t="shared" si="84"/>
        <v>0</v>
      </c>
      <c r="I495" s="143">
        <v>0</v>
      </c>
      <c r="J495" s="142">
        <v>2.8142380773943518</v>
      </c>
      <c r="K495" s="76">
        <f t="shared" si="85"/>
        <v>168.85428464366112</v>
      </c>
      <c r="L495" s="79">
        <f t="shared" si="86"/>
        <v>0.1055339279022882</v>
      </c>
      <c r="M495" s="79">
        <v>0.28000000000000003</v>
      </c>
      <c r="N495" s="79">
        <v>0.56000000000000005</v>
      </c>
      <c r="O495" s="80" t="str">
        <f t="shared" si="87"/>
        <v>OK</v>
      </c>
      <c r="P495" s="81">
        <f t="shared" si="88"/>
        <v>51.59</v>
      </c>
      <c r="Q495" s="82">
        <f t="shared" si="89"/>
        <v>55.624374253087616</v>
      </c>
      <c r="R495" s="82">
        <f t="shared" si="90"/>
        <v>0.9274711076347314</v>
      </c>
      <c r="S495" s="82">
        <f t="shared" si="91"/>
        <v>3.9193066264895711</v>
      </c>
      <c r="T495" s="83" t="str">
        <f t="shared" si="92"/>
        <v>Not OK</v>
      </c>
    </row>
    <row r="496" spans="1:20" x14ac:dyDescent="0.2">
      <c r="A496" s="73">
        <v>42331</v>
      </c>
      <c r="B496" s="129">
        <v>86.59</v>
      </c>
      <c r="C496" s="75">
        <v>62</v>
      </c>
      <c r="D496" s="76">
        <f t="shared" si="94"/>
        <v>1.3572030522437311</v>
      </c>
      <c r="E496" s="75">
        <v>0</v>
      </c>
      <c r="F496" s="76">
        <f t="shared" si="93"/>
        <v>0</v>
      </c>
      <c r="G496" s="75">
        <v>0</v>
      </c>
      <c r="H496" s="76">
        <f t="shared" si="84"/>
        <v>0</v>
      </c>
      <c r="I496" s="143">
        <v>0</v>
      </c>
      <c r="J496" s="142">
        <v>2.8142380773943518</v>
      </c>
      <c r="K496" s="76">
        <f t="shared" si="85"/>
        <v>168.85428464366112</v>
      </c>
      <c r="L496" s="79">
        <f t="shared" si="86"/>
        <v>0.1055339279022882</v>
      </c>
      <c r="M496" s="79">
        <v>0.28000000000000003</v>
      </c>
      <c r="N496" s="79">
        <v>0.56000000000000005</v>
      </c>
      <c r="O496" s="80" t="str">
        <f t="shared" si="87"/>
        <v>OK</v>
      </c>
      <c r="P496" s="81">
        <f t="shared" si="88"/>
        <v>51.59</v>
      </c>
      <c r="Q496" s="82">
        <f t="shared" si="89"/>
        <v>55.624374253087616</v>
      </c>
      <c r="R496" s="82">
        <f t="shared" si="90"/>
        <v>0.9274711076347314</v>
      </c>
      <c r="S496" s="82">
        <f t="shared" si="91"/>
        <v>3.9193066264895711</v>
      </c>
      <c r="T496" s="83" t="str">
        <f t="shared" si="92"/>
        <v>Not OK</v>
      </c>
    </row>
    <row r="497" spans="1:20" x14ac:dyDescent="0.2">
      <c r="A497" s="73">
        <v>42332</v>
      </c>
      <c r="B497" s="129">
        <v>86.59</v>
      </c>
      <c r="C497" s="75">
        <v>62</v>
      </c>
      <c r="D497" s="76">
        <f t="shared" si="94"/>
        <v>1.3572030522437311</v>
      </c>
      <c r="E497" s="75">
        <v>0</v>
      </c>
      <c r="F497" s="76">
        <f t="shared" si="93"/>
        <v>0</v>
      </c>
      <c r="G497" s="75">
        <v>0</v>
      </c>
      <c r="H497" s="76">
        <f t="shared" si="84"/>
        <v>0</v>
      </c>
      <c r="I497" s="143">
        <v>0</v>
      </c>
      <c r="J497" s="142">
        <v>2.8142380773943518</v>
      </c>
      <c r="K497" s="76">
        <f t="shared" si="85"/>
        <v>168.85428464366112</v>
      </c>
      <c r="L497" s="79">
        <f t="shared" si="86"/>
        <v>0.1055339279022882</v>
      </c>
      <c r="M497" s="79">
        <v>0.28000000000000003</v>
      </c>
      <c r="N497" s="79">
        <v>0.56000000000000005</v>
      </c>
      <c r="O497" s="80" t="str">
        <f t="shared" si="87"/>
        <v>OK</v>
      </c>
      <c r="P497" s="81">
        <f t="shared" si="88"/>
        <v>51.59</v>
      </c>
      <c r="Q497" s="82">
        <f t="shared" si="89"/>
        <v>55.624374253087616</v>
      </c>
      <c r="R497" s="82">
        <f t="shared" si="90"/>
        <v>0.9274711076347314</v>
      </c>
      <c r="S497" s="82">
        <f t="shared" si="91"/>
        <v>3.9193066264895711</v>
      </c>
      <c r="T497" s="83" t="str">
        <f t="shared" si="92"/>
        <v>Not OK</v>
      </c>
    </row>
    <row r="498" spans="1:20" x14ac:dyDescent="0.2">
      <c r="A498" s="73">
        <v>42333</v>
      </c>
      <c r="B498" s="129">
        <v>86.59</v>
      </c>
      <c r="C498" s="75">
        <v>60</v>
      </c>
      <c r="D498" s="76">
        <f t="shared" si="94"/>
        <v>1.2503849273563723</v>
      </c>
      <c r="E498" s="75">
        <v>0</v>
      </c>
      <c r="F498" s="76">
        <f t="shared" si="93"/>
        <v>0</v>
      </c>
      <c r="G498" s="75">
        <v>0</v>
      </c>
      <c r="H498" s="76">
        <f t="shared" si="84"/>
        <v>0</v>
      </c>
      <c r="I498" s="143">
        <v>0</v>
      </c>
      <c r="J498" s="142">
        <v>2.8142380773943518</v>
      </c>
      <c r="K498" s="76">
        <f t="shared" si="85"/>
        <v>168.85428464366112</v>
      </c>
      <c r="L498" s="79">
        <f t="shared" si="86"/>
        <v>0.1055339279022882</v>
      </c>
      <c r="M498" s="79">
        <v>0.28000000000000003</v>
      </c>
      <c r="N498" s="79">
        <v>0.56000000000000005</v>
      </c>
      <c r="O498" s="80" t="str">
        <f t="shared" si="87"/>
        <v>OK</v>
      </c>
      <c r="P498" s="81">
        <f t="shared" si="88"/>
        <v>51.59</v>
      </c>
      <c r="Q498" s="82">
        <f t="shared" si="89"/>
        <v>55.624374253087616</v>
      </c>
      <c r="R498" s="82">
        <f t="shared" si="90"/>
        <v>0.9274711076347314</v>
      </c>
      <c r="S498" s="82">
        <f t="shared" si="91"/>
        <v>3.9193066264895711</v>
      </c>
      <c r="T498" s="83" t="str">
        <f t="shared" si="92"/>
        <v>Not OK</v>
      </c>
    </row>
    <row r="499" spans="1:20" x14ac:dyDescent="0.2">
      <c r="A499" s="73">
        <v>42334</v>
      </c>
      <c r="B499" s="129">
        <v>86.59</v>
      </c>
      <c r="C499" s="75">
        <v>60</v>
      </c>
      <c r="D499" s="76">
        <f t="shared" si="94"/>
        <v>1.2503849273563723</v>
      </c>
      <c r="E499" s="75">
        <v>0</v>
      </c>
      <c r="F499" s="76">
        <f t="shared" si="93"/>
        <v>0</v>
      </c>
      <c r="G499" s="75">
        <v>0</v>
      </c>
      <c r="H499" s="76">
        <f t="shared" si="84"/>
        <v>0</v>
      </c>
      <c r="I499" s="143">
        <v>0</v>
      </c>
      <c r="J499" s="142">
        <v>2.8142380773943518</v>
      </c>
      <c r="K499" s="76">
        <f t="shared" si="85"/>
        <v>168.85428464366112</v>
      </c>
      <c r="L499" s="79">
        <f t="shared" si="86"/>
        <v>0.1055339279022882</v>
      </c>
      <c r="M499" s="79">
        <v>0.28000000000000003</v>
      </c>
      <c r="N499" s="79">
        <v>0.56000000000000005</v>
      </c>
      <c r="O499" s="80" t="str">
        <f t="shared" si="87"/>
        <v>OK</v>
      </c>
      <c r="P499" s="81">
        <f t="shared" si="88"/>
        <v>51.59</v>
      </c>
      <c r="Q499" s="82">
        <f t="shared" si="89"/>
        <v>55.624374253087616</v>
      </c>
      <c r="R499" s="82">
        <f t="shared" si="90"/>
        <v>0.9274711076347314</v>
      </c>
      <c r="S499" s="82">
        <f t="shared" si="91"/>
        <v>3.9193066264895711</v>
      </c>
      <c r="T499" s="83" t="str">
        <f t="shared" si="92"/>
        <v>Not OK</v>
      </c>
    </row>
    <row r="500" spans="1:20" x14ac:dyDescent="0.2">
      <c r="A500" s="73">
        <v>42335</v>
      </c>
      <c r="B500" s="129">
        <v>86.59</v>
      </c>
      <c r="C500" s="75">
        <v>60</v>
      </c>
      <c r="D500" s="76">
        <f t="shared" si="94"/>
        <v>1.2503849273563723</v>
      </c>
      <c r="E500" s="75">
        <v>0</v>
      </c>
      <c r="F500" s="76">
        <f t="shared" si="93"/>
        <v>0</v>
      </c>
      <c r="G500" s="75">
        <v>0</v>
      </c>
      <c r="H500" s="76">
        <f t="shared" si="84"/>
        <v>0</v>
      </c>
      <c r="I500" s="143">
        <v>0</v>
      </c>
      <c r="J500" s="142">
        <v>2.8142380773943518</v>
      </c>
      <c r="K500" s="76">
        <f t="shared" si="85"/>
        <v>168.85428464366112</v>
      </c>
      <c r="L500" s="79">
        <f t="shared" si="86"/>
        <v>0.1055339279022882</v>
      </c>
      <c r="M500" s="79">
        <v>0.28000000000000003</v>
      </c>
      <c r="N500" s="79">
        <v>0.56000000000000005</v>
      </c>
      <c r="O500" s="80" t="str">
        <f t="shared" si="87"/>
        <v>OK</v>
      </c>
      <c r="P500" s="81">
        <f t="shared" si="88"/>
        <v>51.59</v>
      </c>
      <c r="Q500" s="82">
        <f t="shared" si="89"/>
        <v>55.624374253087616</v>
      </c>
      <c r="R500" s="82">
        <f t="shared" si="90"/>
        <v>0.9274711076347314</v>
      </c>
      <c r="S500" s="82">
        <f t="shared" si="91"/>
        <v>3.9193066264895711</v>
      </c>
      <c r="T500" s="83" t="str">
        <f t="shared" si="92"/>
        <v>Not OK</v>
      </c>
    </row>
    <row r="501" spans="1:20" x14ac:dyDescent="0.2">
      <c r="A501" s="73">
        <v>42336</v>
      </c>
      <c r="B501" s="129">
        <v>86.59</v>
      </c>
      <c r="C501" s="75">
        <v>60</v>
      </c>
      <c r="D501" s="76">
        <f t="shared" si="94"/>
        <v>1.2503849273563723</v>
      </c>
      <c r="E501" s="75">
        <v>0</v>
      </c>
      <c r="F501" s="76">
        <f t="shared" si="93"/>
        <v>0</v>
      </c>
      <c r="G501" s="75">
        <v>0</v>
      </c>
      <c r="H501" s="76">
        <f t="shared" si="84"/>
        <v>0</v>
      </c>
      <c r="I501" s="143">
        <v>0</v>
      </c>
      <c r="J501" s="142">
        <v>2.8142380773943518</v>
      </c>
      <c r="K501" s="76">
        <f t="shared" si="85"/>
        <v>168.85428464366112</v>
      </c>
      <c r="L501" s="79">
        <f t="shared" si="86"/>
        <v>0.1055339279022882</v>
      </c>
      <c r="M501" s="79">
        <v>0.28000000000000003</v>
      </c>
      <c r="N501" s="79">
        <v>0.56000000000000005</v>
      </c>
      <c r="O501" s="80" t="str">
        <f t="shared" si="87"/>
        <v>OK</v>
      </c>
      <c r="P501" s="81">
        <f t="shared" si="88"/>
        <v>51.59</v>
      </c>
      <c r="Q501" s="82">
        <f t="shared" si="89"/>
        <v>55.624374253087616</v>
      </c>
      <c r="R501" s="82">
        <f t="shared" si="90"/>
        <v>0.9274711076347314</v>
      </c>
      <c r="S501" s="82">
        <f t="shared" si="91"/>
        <v>3.9193066264895711</v>
      </c>
      <c r="T501" s="83" t="str">
        <f t="shared" si="92"/>
        <v>Not OK</v>
      </c>
    </row>
    <row r="502" spans="1:20" x14ac:dyDescent="0.2">
      <c r="A502" s="73">
        <v>42337</v>
      </c>
      <c r="B502" s="129">
        <v>86.59</v>
      </c>
      <c r="C502" s="75">
        <v>60</v>
      </c>
      <c r="D502" s="76">
        <f t="shared" si="94"/>
        <v>1.2503849273563723</v>
      </c>
      <c r="E502" s="75">
        <v>0</v>
      </c>
      <c r="F502" s="76">
        <f t="shared" si="93"/>
        <v>0</v>
      </c>
      <c r="G502" s="75">
        <v>0</v>
      </c>
      <c r="H502" s="76">
        <f t="shared" si="84"/>
        <v>0</v>
      </c>
      <c r="I502" s="143">
        <v>0</v>
      </c>
      <c r="J502" s="142">
        <v>2.8142380773943518</v>
      </c>
      <c r="K502" s="76">
        <f t="shared" si="85"/>
        <v>168.85428464366112</v>
      </c>
      <c r="L502" s="79">
        <f t="shared" si="86"/>
        <v>0.1055339279022882</v>
      </c>
      <c r="M502" s="79">
        <v>0.28000000000000003</v>
      </c>
      <c r="N502" s="79">
        <v>0.56000000000000005</v>
      </c>
      <c r="O502" s="80" t="str">
        <f t="shared" si="87"/>
        <v>OK</v>
      </c>
      <c r="P502" s="81">
        <f t="shared" si="88"/>
        <v>51.59</v>
      </c>
      <c r="Q502" s="82">
        <f t="shared" si="89"/>
        <v>55.624374253087616</v>
      </c>
      <c r="R502" s="82">
        <f t="shared" si="90"/>
        <v>0.9274711076347314</v>
      </c>
      <c r="S502" s="82">
        <f t="shared" si="91"/>
        <v>3.9193066264895711</v>
      </c>
      <c r="T502" s="83" t="str">
        <f t="shared" si="92"/>
        <v>Not OK</v>
      </c>
    </row>
    <row r="503" spans="1:20" x14ac:dyDescent="0.2">
      <c r="A503" s="73">
        <v>42338</v>
      </c>
      <c r="B503" s="129">
        <v>86.59</v>
      </c>
      <c r="C503" s="75">
        <v>60</v>
      </c>
      <c r="D503" s="76">
        <f t="shared" si="94"/>
        <v>1.2503849273563723</v>
      </c>
      <c r="E503" s="75">
        <v>0</v>
      </c>
      <c r="F503" s="76">
        <f t="shared" si="93"/>
        <v>0</v>
      </c>
      <c r="G503" s="75">
        <v>0</v>
      </c>
      <c r="H503" s="76">
        <f t="shared" si="84"/>
        <v>0</v>
      </c>
      <c r="I503" s="143">
        <v>0</v>
      </c>
      <c r="J503" s="142">
        <v>2.8997717800116014</v>
      </c>
      <c r="K503" s="76">
        <f t="shared" si="85"/>
        <v>173.98630680069607</v>
      </c>
      <c r="L503" s="79">
        <f t="shared" si="86"/>
        <v>0.10874144175043504</v>
      </c>
      <c r="M503" s="79">
        <v>0.28000000000000003</v>
      </c>
      <c r="N503" s="79">
        <v>0.56000000000000005</v>
      </c>
      <c r="O503" s="80" t="str">
        <f t="shared" si="87"/>
        <v>OK</v>
      </c>
      <c r="P503" s="81">
        <f t="shared" si="88"/>
        <v>51.59</v>
      </c>
      <c r="Q503" s="82">
        <f t="shared" si="89"/>
        <v>55.624374253087616</v>
      </c>
      <c r="R503" s="82">
        <f t="shared" si="90"/>
        <v>0.9274711076347314</v>
      </c>
      <c r="S503" s="82">
        <f t="shared" si="91"/>
        <v>4.0384268992727321</v>
      </c>
      <c r="T503" s="83" t="str">
        <f t="shared" si="92"/>
        <v>Not OK</v>
      </c>
    </row>
    <row r="504" spans="1:20" x14ac:dyDescent="0.2">
      <c r="A504" s="73">
        <v>42887</v>
      </c>
      <c r="B504" s="129">
        <v>86.59</v>
      </c>
      <c r="C504" s="75">
        <v>94</v>
      </c>
      <c r="D504" s="76">
        <f t="shared" si="94"/>
        <v>3.8413620180613193</v>
      </c>
      <c r="E504" s="75">
        <v>0</v>
      </c>
      <c r="F504" s="76">
        <f t="shared" si="93"/>
        <v>0</v>
      </c>
      <c r="G504" s="75">
        <v>7</v>
      </c>
      <c r="H504" s="76">
        <f t="shared" si="84"/>
        <v>5.8131389506186773E-3</v>
      </c>
      <c r="I504" s="143">
        <v>0</v>
      </c>
      <c r="J504" s="142">
        <v>2.8997717800116014</v>
      </c>
      <c r="K504" s="76">
        <f t="shared" si="85"/>
        <v>173.98630680069607</v>
      </c>
      <c r="L504" s="79">
        <f t="shared" si="86"/>
        <v>0.10874144175043504</v>
      </c>
      <c r="M504" s="79">
        <v>0.28000000000000003</v>
      </c>
      <c r="N504" s="79">
        <v>0.56000000000000005</v>
      </c>
      <c r="O504" s="80" t="str">
        <f t="shared" si="87"/>
        <v>OK</v>
      </c>
      <c r="P504" s="81">
        <f t="shared" si="88"/>
        <v>51.59</v>
      </c>
      <c r="Q504" s="82">
        <f t="shared" si="89"/>
        <v>55.624374253087616</v>
      </c>
      <c r="R504" s="82">
        <f t="shared" si="90"/>
        <v>0.9274711076347314</v>
      </c>
      <c r="S504" s="82">
        <f t="shared" si="91"/>
        <v>4.0384268992727321</v>
      </c>
      <c r="T504" s="83" t="str">
        <f t="shared" si="92"/>
        <v>Not OK</v>
      </c>
    </row>
    <row r="505" spans="1:20" x14ac:dyDescent="0.2">
      <c r="A505" s="73">
        <v>42888</v>
      </c>
      <c r="B505" s="129">
        <v>86.59</v>
      </c>
      <c r="C505" s="75">
        <v>94</v>
      </c>
      <c r="D505" s="76">
        <f t="shared" si="94"/>
        <v>3.8413620180613193</v>
      </c>
      <c r="E505" s="75">
        <v>0</v>
      </c>
      <c r="F505" s="76">
        <f t="shared" si="93"/>
        <v>0</v>
      </c>
      <c r="G505" s="75">
        <v>7</v>
      </c>
      <c r="H505" s="76">
        <f t="shared" si="84"/>
        <v>5.8131389506186773E-3</v>
      </c>
      <c r="I505" s="143">
        <v>0</v>
      </c>
      <c r="J505" s="142">
        <v>2.8997717800116014</v>
      </c>
      <c r="K505" s="76">
        <f t="shared" si="85"/>
        <v>173.98630680069607</v>
      </c>
      <c r="L505" s="79">
        <f t="shared" si="86"/>
        <v>0.10874144175043504</v>
      </c>
      <c r="M505" s="79">
        <v>0.28000000000000003</v>
      </c>
      <c r="N505" s="79">
        <v>0.56000000000000005</v>
      </c>
      <c r="O505" s="80" t="str">
        <f t="shared" si="87"/>
        <v>OK</v>
      </c>
      <c r="P505" s="81">
        <f t="shared" si="88"/>
        <v>51.59</v>
      </c>
      <c r="Q505" s="82">
        <f t="shared" si="89"/>
        <v>55.624374253087616</v>
      </c>
      <c r="R505" s="82">
        <f t="shared" si="90"/>
        <v>0.9274711076347314</v>
      </c>
      <c r="S505" s="82">
        <f t="shared" si="91"/>
        <v>4.0384268992727321</v>
      </c>
      <c r="T505" s="83" t="str">
        <f t="shared" si="92"/>
        <v>Not OK</v>
      </c>
    </row>
    <row r="506" spans="1:20" x14ac:dyDescent="0.2">
      <c r="A506" s="73">
        <v>42889</v>
      </c>
      <c r="B506" s="129">
        <v>86.59</v>
      </c>
      <c r="C506" s="75">
        <v>94</v>
      </c>
      <c r="D506" s="76">
        <f t="shared" si="94"/>
        <v>3.8413620180613193</v>
      </c>
      <c r="E506" s="75">
        <v>0</v>
      </c>
      <c r="F506" s="76">
        <f t="shared" si="93"/>
        <v>0</v>
      </c>
      <c r="G506" s="75">
        <v>7</v>
      </c>
      <c r="H506" s="76">
        <f t="shared" si="84"/>
        <v>5.8131389506186773E-3</v>
      </c>
      <c r="I506" s="143">
        <v>0</v>
      </c>
      <c r="J506" s="142">
        <v>2.8997717800116014</v>
      </c>
      <c r="K506" s="76">
        <f t="shared" si="85"/>
        <v>173.98630680069607</v>
      </c>
      <c r="L506" s="79">
        <f t="shared" si="86"/>
        <v>0.10874144175043504</v>
      </c>
      <c r="M506" s="79">
        <v>0.28000000000000003</v>
      </c>
      <c r="N506" s="79">
        <v>0.56000000000000005</v>
      </c>
      <c r="O506" s="80" t="str">
        <f t="shared" si="87"/>
        <v>OK</v>
      </c>
      <c r="P506" s="81">
        <f t="shared" si="88"/>
        <v>51.59</v>
      </c>
      <c r="Q506" s="82">
        <f t="shared" si="89"/>
        <v>55.624374253087616</v>
      </c>
      <c r="R506" s="82">
        <f t="shared" si="90"/>
        <v>0.9274711076347314</v>
      </c>
      <c r="S506" s="82">
        <f t="shared" si="91"/>
        <v>4.0384268992727321</v>
      </c>
      <c r="T506" s="83" t="str">
        <f t="shared" si="92"/>
        <v>Not OK</v>
      </c>
    </row>
    <row r="507" spans="1:20" x14ac:dyDescent="0.2">
      <c r="A507" s="73">
        <v>42890</v>
      </c>
      <c r="B507" s="129">
        <v>86.59</v>
      </c>
      <c r="C507" s="75">
        <v>92</v>
      </c>
      <c r="D507" s="76">
        <f t="shared" si="94"/>
        <v>3.6402832074344356</v>
      </c>
      <c r="E507" s="75">
        <v>0</v>
      </c>
      <c r="F507" s="76">
        <f t="shared" si="93"/>
        <v>0</v>
      </c>
      <c r="G507" s="75">
        <v>5</v>
      </c>
      <c r="H507" s="76">
        <f t="shared" si="84"/>
        <v>2.5066322027772659E-3</v>
      </c>
      <c r="I507" s="143">
        <v>0</v>
      </c>
      <c r="J507" s="142">
        <v>2.8997717800116014</v>
      </c>
      <c r="K507" s="76">
        <f t="shared" si="85"/>
        <v>173.98630680069607</v>
      </c>
      <c r="L507" s="79">
        <f t="shared" si="86"/>
        <v>0.10874144175043504</v>
      </c>
      <c r="M507" s="79">
        <v>0.28000000000000003</v>
      </c>
      <c r="N507" s="79">
        <v>0.56000000000000005</v>
      </c>
      <c r="O507" s="80" t="str">
        <f t="shared" si="87"/>
        <v>OK</v>
      </c>
      <c r="P507" s="81">
        <f t="shared" si="88"/>
        <v>51.59</v>
      </c>
      <c r="Q507" s="82">
        <f t="shared" si="89"/>
        <v>55.624374253087616</v>
      </c>
      <c r="R507" s="82">
        <f t="shared" si="90"/>
        <v>0.9274711076347314</v>
      </c>
      <c r="S507" s="82">
        <f t="shared" si="91"/>
        <v>4.0384268992727321</v>
      </c>
      <c r="T507" s="83" t="str">
        <f t="shared" si="92"/>
        <v>Not OK</v>
      </c>
    </row>
    <row r="508" spans="1:20" x14ac:dyDescent="0.2">
      <c r="A508" s="73">
        <v>42891</v>
      </c>
      <c r="B508" s="129">
        <v>86.59</v>
      </c>
      <c r="C508" s="75">
        <v>92</v>
      </c>
      <c r="D508" s="76">
        <f t="shared" si="94"/>
        <v>3.6402832074344356</v>
      </c>
      <c r="E508" s="75">
        <v>0</v>
      </c>
      <c r="F508" s="76">
        <f t="shared" si="93"/>
        <v>0</v>
      </c>
      <c r="G508" s="75">
        <v>5</v>
      </c>
      <c r="H508" s="76">
        <f t="shared" si="84"/>
        <v>2.5066322027772659E-3</v>
      </c>
      <c r="I508" s="143">
        <v>0</v>
      </c>
      <c r="J508" s="142">
        <v>2.8997717800116014</v>
      </c>
      <c r="K508" s="76">
        <f t="shared" si="85"/>
        <v>173.98630680069607</v>
      </c>
      <c r="L508" s="79">
        <f t="shared" si="86"/>
        <v>0.10874144175043504</v>
      </c>
      <c r="M508" s="79">
        <v>0.28000000000000003</v>
      </c>
      <c r="N508" s="79">
        <v>0.56000000000000005</v>
      </c>
      <c r="O508" s="80" t="str">
        <f t="shared" si="87"/>
        <v>OK</v>
      </c>
      <c r="P508" s="81">
        <f t="shared" si="88"/>
        <v>51.59</v>
      </c>
      <c r="Q508" s="82">
        <f t="shared" si="89"/>
        <v>55.624374253087616</v>
      </c>
      <c r="R508" s="82">
        <f t="shared" si="90"/>
        <v>0.9274711076347314</v>
      </c>
      <c r="S508" s="82">
        <f t="shared" si="91"/>
        <v>4.0384268992727321</v>
      </c>
      <c r="T508" s="83" t="str">
        <f t="shared" si="92"/>
        <v>Not OK</v>
      </c>
    </row>
    <row r="509" spans="1:20" x14ac:dyDescent="0.2">
      <c r="A509" s="73">
        <v>42892</v>
      </c>
      <c r="B509" s="129">
        <v>86.59</v>
      </c>
      <c r="C509" s="75">
        <v>92</v>
      </c>
      <c r="D509" s="76">
        <f t="shared" si="94"/>
        <v>3.6402832074344356</v>
      </c>
      <c r="E509" s="75">
        <v>0</v>
      </c>
      <c r="F509" s="76">
        <f t="shared" si="93"/>
        <v>0</v>
      </c>
      <c r="G509" s="75">
        <v>0</v>
      </c>
      <c r="H509" s="76">
        <f t="shared" si="84"/>
        <v>0</v>
      </c>
      <c r="I509" s="143">
        <v>0</v>
      </c>
      <c r="J509" s="142">
        <v>2.8997717800116014</v>
      </c>
      <c r="K509" s="76">
        <f t="shared" si="85"/>
        <v>173.98630680069607</v>
      </c>
      <c r="L509" s="79">
        <f t="shared" si="86"/>
        <v>0.10874144175043504</v>
      </c>
      <c r="M509" s="79">
        <v>0.28000000000000003</v>
      </c>
      <c r="N509" s="79">
        <v>0.56000000000000005</v>
      </c>
      <c r="O509" s="80" t="str">
        <f t="shared" si="87"/>
        <v>OK</v>
      </c>
      <c r="P509" s="81">
        <f t="shared" si="88"/>
        <v>51.59</v>
      </c>
      <c r="Q509" s="82">
        <f t="shared" si="89"/>
        <v>55.624374253087616</v>
      </c>
      <c r="R509" s="82">
        <f t="shared" si="90"/>
        <v>0.9274711076347314</v>
      </c>
      <c r="S509" s="82">
        <f t="shared" si="91"/>
        <v>4.0384268992727321</v>
      </c>
      <c r="T509" s="83" t="str">
        <f t="shared" si="92"/>
        <v>Not OK</v>
      </c>
    </row>
    <row r="510" spans="1:20" x14ac:dyDescent="0.2">
      <c r="A510" s="73">
        <v>42893</v>
      </c>
      <c r="B510" s="129">
        <v>86.59</v>
      </c>
      <c r="C510" s="75">
        <v>89</v>
      </c>
      <c r="D510" s="76">
        <f t="shared" si="94"/>
        <v>3.3507391542883926</v>
      </c>
      <c r="E510" s="75">
        <v>0</v>
      </c>
      <c r="F510" s="76">
        <f t="shared" si="93"/>
        <v>0</v>
      </c>
      <c r="G510" s="75">
        <v>0</v>
      </c>
      <c r="H510" s="76">
        <f t="shared" si="84"/>
        <v>0</v>
      </c>
      <c r="I510" s="143">
        <v>0</v>
      </c>
      <c r="J510" s="142">
        <v>2.9</v>
      </c>
      <c r="K510" s="76">
        <f t="shared" si="85"/>
        <v>174</v>
      </c>
      <c r="L510" s="79">
        <f t="shared" si="86"/>
        <v>0.10875</v>
      </c>
      <c r="M510" s="79">
        <v>0.28000000000000003</v>
      </c>
      <c r="N510" s="79">
        <v>0.56000000000000005</v>
      </c>
      <c r="O510" s="80" t="str">
        <f t="shared" si="87"/>
        <v>OK</v>
      </c>
      <c r="P510" s="81">
        <f t="shared" si="88"/>
        <v>51.59</v>
      </c>
      <c r="Q510" s="82">
        <f t="shared" si="89"/>
        <v>55.624374253087616</v>
      </c>
      <c r="R510" s="82">
        <f t="shared" si="90"/>
        <v>0.9274711076347314</v>
      </c>
      <c r="S510" s="82">
        <f t="shared" si="91"/>
        <v>4.0387447345404777</v>
      </c>
      <c r="T510" s="83" t="str">
        <f t="shared" si="92"/>
        <v>Not OK</v>
      </c>
    </row>
    <row r="511" spans="1:20" x14ac:dyDescent="0.2">
      <c r="A511" s="73">
        <v>42894</v>
      </c>
      <c r="B511" s="129">
        <v>86.59</v>
      </c>
      <c r="C511" s="75">
        <v>89</v>
      </c>
      <c r="D511" s="76">
        <f t="shared" si="94"/>
        <v>3.3507391542883926</v>
      </c>
      <c r="E511" s="75">
        <v>0</v>
      </c>
      <c r="F511" s="76">
        <f t="shared" si="93"/>
        <v>0</v>
      </c>
      <c r="G511" s="75">
        <v>0</v>
      </c>
      <c r="H511" s="76">
        <f t="shared" si="84"/>
        <v>0</v>
      </c>
      <c r="I511" s="143">
        <v>0</v>
      </c>
      <c r="J511" s="142">
        <v>2.9</v>
      </c>
      <c r="K511" s="76">
        <f t="shared" si="85"/>
        <v>174</v>
      </c>
      <c r="L511" s="79">
        <f t="shared" si="86"/>
        <v>0.10875</v>
      </c>
      <c r="M511" s="79">
        <v>0.28000000000000003</v>
      </c>
      <c r="N511" s="79">
        <v>0.56000000000000005</v>
      </c>
      <c r="O511" s="80" t="str">
        <f t="shared" si="87"/>
        <v>OK</v>
      </c>
      <c r="P511" s="81">
        <f t="shared" si="88"/>
        <v>51.59</v>
      </c>
      <c r="Q511" s="82">
        <f t="shared" si="89"/>
        <v>55.624374253087616</v>
      </c>
      <c r="R511" s="82">
        <f t="shared" si="90"/>
        <v>0.9274711076347314</v>
      </c>
      <c r="S511" s="82">
        <f t="shared" si="91"/>
        <v>4.0387447345404777</v>
      </c>
      <c r="T511" s="83" t="str">
        <f t="shared" si="92"/>
        <v>Not OK</v>
      </c>
    </row>
    <row r="512" spans="1:20" x14ac:dyDescent="0.2">
      <c r="A512" s="73">
        <v>42895</v>
      </c>
      <c r="B512" s="145">
        <v>86.59</v>
      </c>
      <c r="C512" s="75">
        <v>89</v>
      </c>
      <c r="D512" s="76">
        <f t="shared" si="94"/>
        <v>3.3507391542883926</v>
      </c>
      <c r="E512" s="75">
        <v>0</v>
      </c>
      <c r="F512" s="76">
        <f t="shared" si="93"/>
        <v>0</v>
      </c>
      <c r="G512" s="75">
        <v>0</v>
      </c>
      <c r="H512" s="76">
        <f t="shared" si="84"/>
        <v>0</v>
      </c>
      <c r="I512" s="143">
        <v>0</v>
      </c>
      <c r="J512" s="142">
        <v>2.9</v>
      </c>
      <c r="K512" s="76">
        <f t="shared" si="85"/>
        <v>174</v>
      </c>
      <c r="L512" s="79">
        <f t="shared" si="86"/>
        <v>0.10875</v>
      </c>
      <c r="M512" s="79">
        <v>0.28000000000000003</v>
      </c>
      <c r="N512" s="79">
        <v>0.56000000000000005</v>
      </c>
      <c r="O512" s="80" t="str">
        <f t="shared" si="87"/>
        <v>OK</v>
      </c>
      <c r="P512" s="81">
        <f t="shared" si="88"/>
        <v>51.59</v>
      </c>
      <c r="Q512" s="82">
        <f t="shared" si="89"/>
        <v>55.624374253087616</v>
      </c>
      <c r="R512" s="82">
        <f t="shared" si="90"/>
        <v>0.9274711076347314</v>
      </c>
      <c r="S512" s="82">
        <f t="shared" si="91"/>
        <v>4.0387447345404777</v>
      </c>
      <c r="T512" s="83" t="str">
        <f t="shared" si="92"/>
        <v>Not OK</v>
      </c>
    </row>
    <row r="513" spans="1:20" x14ac:dyDescent="0.2">
      <c r="A513" s="73">
        <v>42896</v>
      </c>
      <c r="B513" s="145">
        <v>86.59</v>
      </c>
      <c r="C513" s="75">
        <v>89</v>
      </c>
      <c r="D513" s="76">
        <f t="shared" si="94"/>
        <v>3.3507391542883926</v>
      </c>
      <c r="E513" s="75">
        <v>0</v>
      </c>
      <c r="F513" s="76">
        <f t="shared" si="93"/>
        <v>0</v>
      </c>
      <c r="G513" s="75">
        <v>0</v>
      </c>
      <c r="H513" s="76">
        <f t="shared" si="84"/>
        <v>0</v>
      </c>
      <c r="I513" s="143">
        <v>0</v>
      </c>
      <c r="J513" s="142">
        <v>2.9</v>
      </c>
      <c r="K513" s="76">
        <f t="shared" si="85"/>
        <v>174</v>
      </c>
      <c r="L513" s="79">
        <f t="shared" si="86"/>
        <v>0.10875</v>
      </c>
      <c r="M513" s="79">
        <v>0.28000000000000003</v>
      </c>
      <c r="N513" s="79">
        <v>0.56000000000000005</v>
      </c>
      <c r="O513" s="80" t="str">
        <f t="shared" si="87"/>
        <v>OK</v>
      </c>
      <c r="P513" s="81">
        <f t="shared" si="88"/>
        <v>51.59</v>
      </c>
      <c r="Q513" s="82">
        <f t="shared" si="89"/>
        <v>55.624374253087616</v>
      </c>
      <c r="R513" s="82">
        <f t="shared" si="90"/>
        <v>0.9274711076347314</v>
      </c>
      <c r="S513" s="82">
        <f t="shared" si="91"/>
        <v>4.0387447345404777</v>
      </c>
      <c r="T513" s="83" t="str">
        <f t="shared" si="92"/>
        <v>Not OK</v>
      </c>
    </row>
    <row r="514" spans="1:20" x14ac:dyDescent="0.2">
      <c r="A514" s="73">
        <v>42897</v>
      </c>
      <c r="B514" s="145">
        <v>86.59</v>
      </c>
      <c r="C514" s="75">
        <v>86</v>
      </c>
      <c r="D514" s="76">
        <f t="shared" si="94"/>
        <v>3.07547167848805</v>
      </c>
      <c r="E514" s="75">
        <v>0</v>
      </c>
      <c r="F514" s="76">
        <f t="shared" si="93"/>
        <v>0</v>
      </c>
      <c r="G514" s="75">
        <v>0</v>
      </c>
      <c r="H514" s="76">
        <f t="shared" si="84"/>
        <v>0</v>
      </c>
      <c r="I514" s="143">
        <v>0</v>
      </c>
      <c r="J514" s="142">
        <v>2.9</v>
      </c>
      <c r="K514" s="76">
        <f t="shared" si="85"/>
        <v>174</v>
      </c>
      <c r="L514" s="79">
        <f t="shared" si="86"/>
        <v>0.10875</v>
      </c>
      <c r="M514" s="79">
        <v>0.28000000000000003</v>
      </c>
      <c r="N514" s="79">
        <v>0.56000000000000005</v>
      </c>
      <c r="O514" s="80" t="str">
        <f t="shared" si="87"/>
        <v>OK</v>
      </c>
      <c r="P514" s="81">
        <f t="shared" si="88"/>
        <v>51.59</v>
      </c>
      <c r="Q514" s="82">
        <f t="shared" si="89"/>
        <v>55.624374253087616</v>
      </c>
      <c r="R514" s="82">
        <f t="shared" si="90"/>
        <v>0.9274711076347314</v>
      </c>
      <c r="S514" s="82">
        <f t="shared" si="91"/>
        <v>4.0387447345404777</v>
      </c>
      <c r="T514" s="83" t="str">
        <f t="shared" si="92"/>
        <v>Not OK</v>
      </c>
    </row>
    <row r="515" spans="1:20" x14ac:dyDescent="0.2">
      <c r="A515" s="73">
        <v>42898</v>
      </c>
      <c r="B515" s="145">
        <v>86.59</v>
      </c>
      <c r="C515" s="75">
        <v>86</v>
      </c>
      <c r="D515" s="76">
        <f t="shared" si="94"/>
        <v>3.07547167848805</v>
      </c>
      <c r="E515" s="75">
        <v>0</v>
      </c>
      <c r="F515" s="76">
        <f t="shared" si="93"/>
        <v>0</v>
      </c>
      <c r="G515" s="75">
        <v>0</v>
      </c>
      <c r="H515" s="76">
        <f t="shared" si="84"/>
        <v>0</v>
      </c>
      <c r="I515" s="143">
        <v>0</v>
      </c>
      <c r="J515" s="142">
        <v>2.9</v>
      </c>
      <c r="K515" s="76">
        <f t="shared" si="85"/>
        <v>174</v>
      </c>
      <c r="L515" s="79">
        <f t="shared" si="86"/>
        <v>0.10875</v>
      </c>
      <c r="M515" s="79">
        <v>0.28000000000000003</v>
      </c>
      <c r="N515" s="79">
        <v>0.56000000000000005</v>
      </c>
      <c r="O515" s="80" t="str">
        <f t="shared" si="87"/>
        <v>OK</v>
      </c>
      <c r="P515" s="81">
        <f t="shared" si="88"/>
        <v>51.59</v>
      </c>
      <c r="Q515" s="82">
        <f t="shared" si="89"/>
        <v>55.624374253087616</v>
      </c>
      <c r="R515" s="82">
        <f t="shared" si="90"/>
        <v>0.9274711076347314</v>
      </c>
      <c r="S515" s="82">
        <f t="shared" si="91"/>
        <v>4.0387447345404777</v>
      </c>
      <c r="T515" s="83" t="str">
        <f t="shared" si="92"/>
        <v>Not OK</v>
      </c>
    </row>
    <row r="516" spans="1:20" x14ac:dyDescent="0.2">
      <c r="A516" s="73">
        <v>42323</v>
      </c>
      <c r="B516" s="146">
        <v>86.57</v>
      </c>
      <c r="C516" s="75">
        <v>64</v>
      </c>
      <c r="D516" s="76">
        <f t="shared" si="94"/>
        <v>1.4693171200000001</v>
      </c>
      <c r="E516" s="75">
        <v>0</v>
      </c>
      <c r="F516" s="76">
        <f t="shared" si="93"/>
        <v>0</v>
      </c>
      <c r="G516" s="75">
        <v>0</v>
      </c>
      <c r="H516" s="76">
        <f t="shared" si="84"/>
        <v>0</v>
      </c>
      <c r="I516" s="143">
        <v>0</v>
      </c>
      <c r="J516" s="142">
        <v>2.8142380773943518</v>
      </c>
      <c r="K516" s="76">
        <f t="shared" si="85"/>
        <v>168.85428464366112</v>
      </c>
      <c r="L516" s="79">
        <f t="shared" si="86"/>
        <v>0.1055339279022882</v>
      </c>
      <c r="M516" s="79">
        <v>0.28000000000000003</v>
      </c>
      <c r="N516" s="79">
        <v>0.56000000000000005</v>
      </c>
      <c r="O516" s="80" t="str">
        <f t="shared" si="87"/>
        <v>OK</v>
      </c>
      <c r="P516" s="81">
        <f t="shared" si="88"/>
        <v>51.569999999999993</v>
      </c>
      <c r="Q516" s="82">
        <f t="shared" si="89"/>
        <v>55.610932890009352</v>
      </c>
      <c r="R516" s="82">
        <f t="shared" si="90"/>
        <v>0.9273356392347929</v>
      </c>
      <c r="S516" s="82">
        <f t="shared" si="91"/>
        <v>3.919879172367347</v>
      </c>
      <c r="T516" s="83" t="str">
        <f t="shared" si="92"/>
        <v>Not OK</v>
      </c>
    </row>
    <row r="517" spans="1:20" x14ac:dyDescent="0.2">
      <c r="A517" s="73">
        <v>42321</v>
      </c>
      <c r="B517" s="146">
        <v>86.56</v>
      </c>
      <c r="C517" s="75">
        <v>64</v>
      </c>
      <c r="D517" s="76">
        <f t="shared" si="94"/>
        <v>1.4693171200000001</v>
      </c>
      <c r="E517" s="75">
        <v>0</v>
      </c>
      <c r="F517" s="76">
        <f t="shared" si="93"/>
        <v>0</v>
      </c>
      <c r="G517" s="75">
        <v>0</v>
      </c>
      <c r="H517" s="76">
        <f t="shared" si="84"/>
        <v>0</v>
      </c>
      <c r="I517" s="143">
        <v>0</v>
      </c>
      <c r="J517" s="142">
        <v>2.8142380773943518</v>
      </c>
      <c r="K517" s="76">
        <f t="shared" si="85"/>
        <v>168.85428464366112</v>
      </c>
      <c r="L517" s="79">
        <f t="shared" si="86"/>
        <v>0.1055339279022882</v>
      </c>
      <c r="M517" s="79">
        <v>0.28000000000000003</v>
      </c>
      <c r="N517" s="79">
        <v>0.56000000000000005</v>
      </c>
      <c r="O517" s="80" t="str">
        <f t="shared" si="87"/>
        <v>OK</v>
      </c>
      <c r="P517" s="81">
        <f t="shared" si="88"/>
        <v>51.56</v>
      </c>
      <c r="Q517" s="82">
        <f t="shared" si="89"/>
        <v>55.604214944595128</v>
      </c>
      <c r="R517" s="82">
        <f t="shared" si="90"/>
        <v>0.92726783484624609</v>
      </c>
      <c r="S517" s="82">
        <f t="shared" si="91"/>
        <v>3.9201658047732946</v>
      </c>
      <c r="T517" s="83" t="str">
        <f t="shared" si="92"/>
        <v>Not OK</v>
      </c>
    </row>
    <row r="518" spans="1:20" x14ac:dyDescent="0.2">
      <c r="A518" s="73">
        <v>42322</v>
      </c>
      <c r="B518" s="145">
        <v>86.56</v>
      </c>
      <c r="C518" s="75">
        <v>64</v>
      </c>
      <c r="D518" s="76">
        <f t="shared" si="94"/>
        <v>1.4693171200000001</v>
      </c>
      <c r="E518" s="75">
        <v>0</v>
      </c>
      <c r="F518" s="76">
        <f t="shared" si="93"/>
        <v>0</v>
      </c>
      <c r="G518" s="75">
        <v>0</v>
      </c>
      <c r="H518" s="76">
        <f t="shared" si="84"/>
        <v>0</v>
      </c>
      <c r="I518" s="143">
        <v>0</v>
      </c>
      <c r="J518" s="142">
        <v>2.8142380773943518</v>
      </c>
      <c r="K518" s="76">
        <f t="shared" si="85"/>
        <v>168.85428464366112</v>
      </c>
      <c r="L518" s="79">
        <f t="shared" si="86"/>
        <v>0.1055339279022882</v>
      </c>
      <c r="M518" s="79">
        <v>0.28000000000000003</v>
      </c>
      <c r="N518" s="79">
        <v>0.56000000000000005</v>
      </c>
      <c r="O518" s="80" t="str">
        <f t="shared" si="87"/>
        <v>OK</v>
      </c>
      <c r="P518" s="81">
        <f t="shared" si="88"/>
        <v>51.56</v>
      </c>
      <c r="Q518" s="82">
        <f t="shared" si="89"/>
        <v>55.604214944595128</v>
      </c>
      <c r="R518" s="82">
        <f t="shared" si="90"/>
        <v>0.92726783484624609</v>
      </c>
      <c r="S518" s="82">
        <f t="shared" si="91"/>
        <v>3.9201658047732946</v>
      </c>
      <c r="T518" s="83" t="str">
        <f t="shared" si="92"/>
        <v>Not OK</v>
      </c>
    </row>
    <row r="519" spans="1:20" x14ac:dyDescent="0.2">
      <c r="A519" s="73">
        <v>42318</v>
      </c>
      <c r="B519" s="146">
        <v>86.55</v>
      </c>
      <c r="C519" s="75">
        <v>65</v>
      </c>
      <c r="D519" s="76">
        <f t="shared" si="94"/>
        <v>1.5273866681574122</v>
      </c>
      <c r="E519" s="75">
        <v>0</v>
      </c>
      <c r="F519" s="76">
        <f t="shared" si="93"/>
        <v>0</v>
      </c>
      <c r="G519" s="75">
        <v>0</v>
      </c>
      <c r="H519" s="76">
        <f t="shared" si="84"/>
        <v>0</v>
      </c>
      <c r="I519" s="143">
        <v>0</v>
      </c>
      <c r="J519" s="142">
        <v>2.8142380773943518</v>
      </c>
      <c r="K519" s="76">
        <f t="shared" si="85"/>
        <v>168.85428464366112</v>
      </c>
      <c r="L519" s="79">
        <f t="shared" si="86"/>
        <v>0.1055339279022882</v>
      </c>
      <c r="M519" s="79">
        <v>0.28000000000000003</v>
      </c>
      <c r="N519" s="79">
        <v>0.56000000000000005</v>
      </c>
      <c r="O519" s="80" t="str">
        <f t="shared" si="87"/>
        <v>OK</v>
      </c>
      <c r="P519" s="81">
        <f t="shared" si="88"/>
        <v>51.55</v>
      </c>
      <c r="Q519" s="82">
        <f t="shared" si="89"/>
        <v>55.597498824145852</v>
      </c>
      <c r="R519" s="82">
        <f t="shared" si="90"/>
        <v>0.92719998363688916</v>
      </c>
      <c r="S519" s="82">
        <f t="shared" si="91"/>
        <v>3.9204526770720731</v>
      </c>
      <c r="T519" s="83" t="str">
        <f t="shared" si="92"/>
        <v>Not OK</v>
      </c>
    </row>
    <row r="520" spans="1:20" x14ac:dyDescent="0.2">
      <c r="A520" s="73">
        <v>42319</v>
      </c>
      <c r="B520" s="146">
        <v>86.55</v>
      </c>
      <c r="C520" s="75">
        <v>64</v>
      </c>
      <c r="D520" s="76">
        <f t="shared" si="94"/>
        <v>1.4693171200000001</v>
      </c>
      <c r="E520" s="75">
        <v>0</v>
      </c>
      <c r="F520" s="76">
        <f t="shared" si="93"/>
        <v>0</v>
      </c>
      <c r="G520" s="75">
        <v>0</v>
      </c>
      <c r="H520" s="76">
        <f t="shared" si="84"/>
        <v>0</v>
      </c>
      <c r="I520" s="143">
        <v>0</v>
      </c>
      <c r="J520" s="142">
        <v>2.8142380773943518</v>
      </c>
      <c r="K520" s="76">
        <f t="shared" si="85"/>
        <v>168.85428464366112</v>
      </c>
      <c r="L520" s="79">
        <f t="shared" si="86"/>
        <v>0.1055339279022882</v>
      </c>
      <c r="M520" s="79">
        <v>0.28000000000000003</v>
      </c>
      <c r="N520" s="79">
        <v>0.56000000000000005</v>
      </c>
      <c r="O520" s="80" t="str">
        <f t="shared" si="87"/>
        <v>OK</v>
      </c>
      <c r="P520" s="81">
        <f t="shared" si="88"/>
        <v>51.55</v>
      </c>
      <c r="Q520" s="82">
        <f t="shared" si="89"/>
        <v>55.597498824145852</v>
      </c>
      <c r="R520" s="82">
        <f t="shared" si="90"/>
        <v>0.92719998363688916</v>
      </c>
      <c r="S520" s="82">
        <f t="shared" si="91"/>
        <v>3.9204526770720731</v>
      </c>
      <c r="T520" s="83" t="str">
        <f t="shared" si="92"/>
        <v>Not OK</v>
      </c>
    </row>
    <row r="521" spans="1:20" x14ac:dyDescent="0.2">
      <c r="A521" s="73">
        <v>42320</v>
      </c>
      <c r="B521" s="146">
        <v>86.55</v>
      </c>
      <c r="C521" s="75">
        <v>66</v>
      </c>
      <c r="D521" s="76">
        <f t="shared" si="94"/>
        <v>1.5868118782702458</v>
      </c>
      <c r="E521" s="75">
        <v>0</v>
      </c>
      <c r="F521" s="76">
        <f t="shared" si="93"/>
        <v>0</v>
      </c>
      <c r="G521" s="75">
        <v>0</v>
      </c>
      <c r="H521" s="76">
        <f t="shared" si="84"/>
        <v>0</v>
      </c>
      <c r="I521" s="143">
        <v>0</v>
      </c>
      <c r="J521" s="142">
        <v>2.8142380773943518</v>
      </c>
      <c r="K521" s="76">
        <f t="shared" si="85"/>
        <v>168.85428464366112</v>
      </c>
      <c r="L521" s="79">
        <f t="shared" si="86"/>
        <v>0.1055339279022882</v>
      </c>
      <c r="M521" s="79">
        <v>0.28000000000000003</v>
      </c>
      <c r="N521" s="79">
        <v>0.56000000000000005</v>
      </c>
      <c r="O521" s="80" t="str">
        <f t="shared" si="87"/>
        <v>OK</v>
      </c>
      <c r="P521" s="81">
        <f t="shared" si="88"/>
        <v>51.55</v>
      </c>
      <c r="Q521" s="82">
        <f t="shared" si="89"/>
        <v>55.597498824145852</v>
      </c>
      <c r="R521" s="82">
        <f t="shared" si="90"/>
        <v>0.92719998363688916</v>
      </c>
      <c r="S521" s="82">
        <f t="shared" si="91"/>
        <v>3.9204526770720731</v>
      </c>
      <c r="T521" s="83" t="str">
        <f t="shared" si="92"/>
        <v>Not OK</v>
      </c>
    </row>
    <row r="522" spans="1:20" x14ac:dyDescent="0.2">
      <c r="A522" s="73">
        <v>42317</v>
      </c>
      <c r="B522" s="145">
        <v>86.53</v>
      </c>
      <c r="C522" s="75">
        <v>65</v>
      </c>
      <c r="D522" s="76">
        <f t="shared" si="94"/>
        <v>1.5273866681574122</v>
      </c>
      <c r="E522" s="75">
        <v>0</v>
      </c>
      <c r="F522" s="76">
        <f t="shared" si="93"/>
        <v>0</v>
      </c>
      <c r="G522" s="75">
        <v>0</v>
      </c>
      <c r="H522" s="76">
        <f t="shared" si="84"/>
        <v>0</v>
      </c>
      <c r="I522" s="143">
        <v>0</v>
      </c>
      <c r="J522" s="142">
        <v>2.8142380773943518</v>
      </c>
      <c r="K522" s="76">
        <f t="shared" si="85"/>
        <v>168.85428464366112</v>
      </c>
      <c r="L522" s="79">
        <f t="shared" si="86"/>
        <v>0.1055339279022882</v>
      </c>
      <c r="M522" s="79">
        <v>0.28000000000000003</v>
      </c>
      <c r="N522" s="79">
        <v>0.56000000000000005</v>
      </c>
      <c r="O522" s="80" t="str">
        <f t="shared" si="87"/>
        <v>OK</v>
      </c>
      <c r="P522" s="81">
        <f t="shared" si="88"/>
        <v>51.53</v>
      </c>
      <c r="Q522" s="82">
        <f t="shared" si="89"/>
        <v>55.584072060788095</v>
      </c>
      <c r="R522" s="82">
        <f t="shared" si="90"/>
        <v>0.92706414067047005</v>
      </c>
      <c r="S522" s="82">
        <f t="shared" si="91"/>
        <v>3.9210271420934188</v>
      </c>
      <c r="T522" s="83" t="str">
        <f t="shared" si="92"/>
        <v>Not OK</v>
      </c>
    </row>
    <row r="523" spans="1:20" x14ac:dyDescent="0.2">
      <c r="A523" s="73">
        <v>42316</v>
      </c>
      <c r="B523" s="145">
        <v>86.51</v>
      </c>
      <c r="C523" s="75">
        <v>65</v>
      </c>
      <c r="D523" s="76">
        <f t="shared" si="94"/>
        <v>1.5273866681574122</v>
      </c>
      <c r="E523" s="75">
        <v>0</v>
      </c>
      <c r="F523" s="76">
        <f t="shared" si="93"/>
        <v>0</v>
      </c>
      <c r="G523" s="75">
        <v>0</v>
      </c>
      <c r="H523" s="76">
        <f t="shared" si="84"/>
        <v>0</v>
      </c>
      <c r="I523" s="143">
        <v>0</v>
      </c>
      <c r="J523" s="142">
        <v>2.8142380773943518</v>
      </c>
      <c r="K523" s="76">
        <f t="shared" si="85"/>
        <v>168.85428464366112</v>
      </c>
      <c r="L523" s="79">
        <f t="shared" si="86"/>
        <v>0.1055339279022882</v>
      </c>
      <c r="M523" s="79">
        <v>0.28000000000000003</v>
      </c>
      <c r="N523" s="79">
        <v>0.56000000000000005</v>
      </c>
      <c r="O523" s="80" t="str">
        <f t="shared" si="87"/>
        <v>OK</v>
      </c>
      <c r="P523" s="81">
        <f t="shared" si="88"/>
        <v>51.510000000000005</v>
      </c>
      <c r="Q523" s="82">
        <f t="shared" si="89"/>
        <v>55.570652605229284</v>
      </c>
      <c r="R523" s="82">
        <f t="shared" si="90"/>
        <v>0.92692811016498367</v>
      </c>
      <c r="S523" s="82">
        <f t="shared" si="91"/>
        <v>3.9216025689235212</v>
      </c>
      <c r="T523" s="83" t="str">
        <f t="shared" si="92"/>
        <v>Not OK</v>
      </c>
    </row>
    <row r="524" spans="1:20" x14ac:dyDescent="0.2">
      <c r="A524" s="73">
        <v>42315</v>
      </c>
      <c r="B524" s="146">
        <v>86.5</v>
      </c>
      <c r="C524" s="75">
        <v>65</v>
      </c>
      <c r="D524" s="76">
        <f t="shared" si="94"/>
        <v>1.5273866681574122</v>
      </c>
      <c r="E524" s="75">
        <v>0</v>
      </c>
      <c r="F524" s="76">
        <f t="shared" si="93"/>
        <v>0</v>
      </c>
      <c r="G524" s="75">
        <v>0</v>
      </c>
      <c r="H524" s="76">
        <f t="shared" si="84"/>
        <v>0</v>
      </c>
      <c r="I524" s="143">
        <v>0</v>
      </c>
      <c r="J524" s="142">
        <v>2.8142380773943518</v>
      </c>
      <c r="K524" s="76">
        <f t="shared" si="85"/>
        <v>168.85428464366112</v>
      </c>
      <c r="L524" s="79">
        <f t="shared" si="86"/>
        <v>0.1055339279022882</v>
      </c>
      <c r="M524" s="79">
        <v>0.28000000000000003</v>
      </c>
      <c r="N524" s="79">
        <v>0.56000000000000005</v>
      </c>
      <c r="O524" s="80" t="str">
        <f t="shared" si="87"/>
        <v>OK</v>
      </c>
      <c r="P524" s="81">
        <f t="shared" si="88"/>
        <v>51.5</v>
      </c>
      <c r="Q524" s="82">
        <f t="shared" si="89"/>
        <v>55.563945619529214</v>
      </c>
      <c r="R524" s="82">
        <f t="shared" si="90"/>
        <v>0.92686002453179195</v>
      </c>
      <c r="S524" s="82">
        <f t="shared" si="91"/>
        <v>3.9218906434838265</v>
      </c>
      <c r="T524" s="83" t="str">
        <f t="shared" si="92"/>
        <v>Not OK</v>
      </c>
    </row>
    <row r="525" spans="1:20" x14ac:dyDescent="0.2">
      <c r="A525" s="73">
        <v>42314</v>
      </c>
      <c r="B525" s="146">
        <v>86.47</v>
      </c>
      <c r="C525" s="75">
        <v>65</v>
      </c>
      <c r="D525" s="76">
        <f t="shared" si="94"/>
        <v>1.5273866681574122</v>
      </c>
      <c r="E525" s="75">
        <v>0</v>
      </c>
      <c r="F525" s="76">
        <f t="shared" si="93"/>
        <v>0</v>
      </c>
      <c r="G525" s="75">
        <v>0</v>
      </c>
      <c r="H525" s="76">
        <f t="shared" si="84"/>
        <v>0</v>
      </c>
      <c r="I525" s="143">
        <v>0</v>
      </c>
      <c r="J525" s="142">
        <v>2.8142380773943518</v>
      </c>
      <c r="K525" s="76">
        <f t="shared" si="85"/>
        <v>168.85428464366112</v>
      </c>
      <c r="L525" s="79">
        <f t="shared" si="86"/>
        <v>0.1055339279022882</v>
      </c>
      <c r="M525" s="79">
        <v>0.28000000000000003</v>
      </c>
      <c r="N525" s="79">
        <v>0.56000000000000005</v>
      </c>
      <c r="O525" s="80" t="str">
        <f t="shared" si="87"/>
        <v>OK</v>
      </c>
      <c r="P525" s="81">
        <f t="shared" si="88"/>
        <v>51.47</v>
      </c>
      <c r="Q525" s="82">
        <f t="shared" si="89"/>
        <v>55.543835638692471</v>
      </c>
      <c r="R525" s="82">
        <f t="shared" si="90"/>
        <v>0.9266554858545889</v>
      </c>
      <c r="S525" s="82">
        <f t="shared" si="91"/>
        <v>3.9227563139909334</v>
      </c>
      <c r="T525" s="83" t="str">
        <f t="shared" si="92"/>
        <v>Not OK</v>
      </c>
    </row>
    <row r="526" spans="1:20" x14ac:dyDescent="0.2">
      <c r="A526" s="73">
        <v>42307</v>
      </c>
      <c r="B526" s="145">
        <v>86.45</v>
      </c>
      <c r="C526" s="75">
        <v>65</v>
      </c>
      <c r="D526" s="76">
        <f t="shared" si="94"/>
        <v>1.5273866681574122</v>
      </c>
      <c r="E526" s="75">
        <v>0</v>
      </c>
      <c r="F526" s="76">
        <f t="shared" si="93"/>
        <v>0</v>
      </c>
      <c r="G526" s="75">
        <v>0</v>
      </c>
      <c r="H526" s="76">
        <f t="shared" si="84"/>
        <v>0</v>
      </c>
      <c r="I526" s="143">
        <v>0</v>
      </c>
      <c r="J526" s="142">
        <v>2.8142380773943518</v>
      </c>
      <c r="K526" s="76">
        <f t="shared" si="85"/>
        <v>168.85428464366112</v>
      </c>
      <c r="L526" s="79">
        <f t="shared" si="86"/>
        <v>0.1055339279022882</v>
      </c>
      <c r="M526" s="79">
        <v>0.28000000000000003</v>
      </c>
      <c r="N526" s="79">
        <v>0.56000000000000005</v>
      </c>
      <c r="O526" s="80" t="str">
        <f t="shared" si="87"/>
        <v>OK</v>
      </c>
      <c r="P526" s="81">
        <f t="shared" si="88"/>
        <v>51.45</v>
      </c>
      <c r="Q526" s="82">
        <f t="shared" si="89"/>
        <v>55.530438138312036</v>
      </c>
      <c r="R526" s="82">
        <f t="shared" si="90"/>
        <v>0.92651889170856694</v>
      </c>
      <c r="S526" s="82">
        <f t="shared" si="91"/>
        <v>3.9233346352249163</v>
      </c>
      <c r="T526" s="83" t="str">
        <f t="shared" si="92"/>
        <v>Not OK</v>
      </c>
    </row>
    <row r="527" spans="1:20" x14ac:dyDescent="0.2">
      <c r="A527" s="73">
        <v>42308</v>
      </c>
      <c r="B527" s="145">
        <v>86.45</v>
      </c>
      <c r="C527" s="75">
        <v>65</v>
      </c>
      <c r="D527" s="76">
        <f t="shared" si="94"/>
        <v>1.5273866681574122</v>
      </c>
      <c r="E527" s="75">
        <v>0</v>
      </c>
      <c r="F527" s="76">
        <f t="shared" si="93"/>
        <v>0</v>
      </c>
      <c r="G527" s="75">
        <v>0</v>
      </c>
      <c r="H527" s="76">
        <f t="shared" si="84"/>
        <v>0</v>
      </c>
      <c r="I527" s="144">
        <v>0</v>
      </c>
      <c r="J527" s="142">
        <v>2.8142380773943518</v>
      </c>
      <c r="K527" s="76">
        <f t="shared" si="85"/>
        <v>168.85428464366112</v>
      </c>
      <c r="L527" s="79">
        <f t="shared" si="86"/>
        <v>0.1055339279022882</v>
      </c>
      <c r="M527" s="79">
        <v>0.28000000000000003</v>
      </c>
      <c r="N527" s="79">
        <v>0.56000000000000005</v>
      </c>
      <c r="O527" s="80" t="str">
        <f t="shared" si="87"/>
        <v>OK</v>
      </c>
      <c r="P527" s="81">
        <f t="shared" si="88"/>
        <v>51.45</v>
      </c>
      <c r="Q527" s="82">
        <f t="shared" si="89"/>
        <v>55.530438138312036</v>
      </c>
      <c r="R527" s="82">
        <f t="shared" si="90"/>
        <v>0.92651889170856694</v>
      </c>
      <c r="S527" s="82">
        <f t="shared" si="91"/>
        <v>3.9233346352249163</v>
      </c>
      <c r="T527" s="83" t="str">
        <f t="shared" si="92"/>
        <v>Not OK</v>
      </c>
    </row>
    <row r="528" spans="1:20" x14ac:dyDescent="0.2">
      <c r="A528" s="73">
        <v>42309</v>
      </c>
      <c r="B528" s="145">
        <v>86.45</v>
      </c>
      <c r="C528" s="75">
        <v>65</v>
      </c>
      <c r="D528" s="76">
        <f t="shared" si="94"/>
        <v>1.5273866681574122</v>
      </c>
      <c r="E528" s="75">
        <v>0</v>
      </c>
      <c r="F528" s="76">
        <f t="shared" si="93"/>
        <v>0</v>
      </c>
      <c r="G528" s="75">
        <v>0</v>
      </c>
      <c r="H528" s="76">
        <f t="shared" si="84"/>
        <v>0</v>
      </c>
      <c r="I528" s="143">
        <v>0</v>
      </c>
      <c r="J528" s="142">
        <v>2.8142380773943518</v>
      </c>
      <c r="K528" s="76">
        <f t="shared" si="85"/>
        <v>168.85428464366112</v>
      </c>
      <c r="L528" s="79">
        <f t="shared" si="86"/>
        <v>0.1055339279022882</v>
      </c>
      <c r="M528" s="79">
        <v>0.28000000000000003</v>
      </c>
      <c r="N528" s="79">
        <v>0.56000000000000005</v>
      </c>
      <c r="O528" s="80" t="str">
        <f t="shared" si="87"/>
        <v>OK</v>
      </c>
      <c r="P528" s="81">
        <f t="shared" si="88"/>
        <v>51.45</v>
      </c>
      <c r="Q528" s="82">
        <f t="shared" si="89"/>
        <v>55.530438138312036</v>
      </c>
      <c r="R528" s="82">
        <f t="shared" si="90"/>
        <v>0.92651889170856694</v>
      </c>
      <c r="S528" s="82">
        <f t="shared" si="91"/>
        <v>3.9233346352249163</v>
      </c>
      <c r="T528" s="83" t="str">
        <f t="shared" si="92"/>
        <v>Not OK</v>
      </c>
    </row>
    <row r="529" spans="1:20" x14ac:dyDescent="0.2">
      <c r="A529" s="73">
        <v>42310</v>
      </c>
      <c r="B529" s="145">
        <v>86.45</v>
      </c>
      <c r="C529" s="75">
        <v>65</v>
      </c>
      <c r="D529" s="76">
        <f t="shared" si="94"/>
        <v>1.5273866681574122</v>
      </c>
      <c r="E529" s="75">
        <v>0</v>
      </c>
      <c r="F529" s="76">
        <f t="shared" si="93"/>
        <v>0</v>
      </c>
      <c r="G529" s="75">
        <v>0</v>
      </c>
      <c r="H529" s="76">
        <f t="shared" si="84"/>
        <v>0</v>
      </c>
      <c r="I529" s="143">
        <v>0</v>
      </c>
      <c r="J529" s="142">
        <v>2.8142380773943518</v>
      </c>
      <c r="K529" s="76">
        <f t="shared" si="85"/>
        <v>168.85428464366112</v>
      </c>
      <c r="L529" s="79">
        <f t="shared" si="86"/>
        <v>0.1055339279022882</v>
      </c>
      <c r="M529" s="79">
        <v>0.28000000000000003</v>
      </c>
      <c r="N529" s="79">
        <v>0.56000000000000005</v>
      </c>
      <c r="O529" s="80" t="str">
        <f t="shared" si="87"/>
        <v>OK</v>
      </c>
      <c r="P529" s="81">
        <f t="shared" si="88"/>
        <v>51.45</v>
      </c>
      <c r="Q529" s="82">
        <f t="shared" si="89"/>
        <v>55.530438138312036</v>
      </c>
      <c r="R529" s="82">
        <f t="shared" si="90"/>
        <v>0.92651889170856694</v>
      </c>
      <c r="S529" s="82">
        <f t="shared" si="91"/>
        <v>3.9233346352249163</v>
      </c>
      <c r="T529" s="83" t="str">
        <f t="shared" si="92"/>
        <v>Not OK</v>
      </c>
    </row>
    <row r="530" spans="1:20" x14ac:dyDescent="0.2">
      <c r="A530" s="73">
        <v>42311</v>
      </c>
      <c r="B530" s="145">
        <v>86.45</v>
      </c>
      <c r="C530" s="75">
        <v>65</v>
      </c>
      <c r="D530" s="76">
        <f t="shared" si="94"/>
        <v>1.5273866681574122</v>
      </c>
      <c r="E530" s="75">
        <v>0</v>
      </c>
      <c r="F530" s="76">
        <f t="shared" si="93"/>
        <v>0</v>
      </c>
      <c r="G530" s="75">
        <v>0</v>
      </c>
      <c r="H530" s="76">
        <f t="shared" si="84"/>
        <v>0</v>
      </c>
      <c r="I530" s="143">
        <v>0</v>
      </c>
      <c r="J530" s="142">
        <v>2.8142380773943518</v>
      </c>
      <c r="K530" s="76">
        <f t="shared" si="85"/>
        <v>168.85428464366112</v>
      </c>
      <c r="L530" s="79">
        <f t="shared" si="86"/>
        <v>0.1055339279022882</v>
      </c>
      <c r="M530" s="79">
        <v>0.28000000000000003</v>
      </c>
      <c r="N530" s="79">
        <v>0.56000000000000005</v>
      </c>
      <c r="O530" s="80" t="str">
        <f t="shared" si="87"/>
        <v>OK</v>
      </c>
      <c r="P530" s="81">
        <f t="shared" si="88"/>
        <v>51.45</v>
      </c>
      <c r="Q530" s="82">
        <f t="shared" si="89"/>
        <v>55.530438138312036</v>
      </c>
      <c r="R530" s="82">
        <f t="shared" si="90"/>
        <v>0.92651889170856694</v>
      </c>
      <c r="S530" s="82">
        <f t="shared" si="91"/>
        <v>3.9233346352249163</v>
      </c>
      <c r="T530" s="83" t="str">
        <f t="shared" si="92"/>
        <v>Not OK</v>
      </c>
    </row>
    <row r="531" spans="1:20" x14ac:dyDescent="0.2">
      <c r="A531" s="73">
        <v>42312</v>
      </c>
      <c r="B531" s="145">
        <v>86.45</v>
      </c>
      <c r="C531" s="75">
        <v>65</v>
      </c>
      <c r="D531" s="76">
        <f t="shared" si="94"/>
        <v>1.5273866681574122</v>
      </c>
      <c r="E531" s="75">
        <v>0</v>
      </c>
      <c r="F531" s="76">
        <f t="shared" si="93"/>
        <v>0</v>
      </c>
      <c r="G531" s="75">
        <v>0</v>
      </c>
      <c r="H531" s="76">
        <f t="shared" si="84"/>
        <v>0</v>
      </c>
      <c r="I531" s="143">
        <v>0</v>
      </c>
      <c r="J531" s="142">
        <v>2.8142380773943518</v>
      </c>
      <c r="K531" s="76">
        <f t="shared" si="85"/>
        <v>168.85428464366112</v>
      </c>
      <c r="L531" s="79">
        <f t="shared" si="86"/>
        <v>0.1055339279022882</v>
      </c>
      <c r="M531" s="79">
        <v>0.28000000000000003</v>
      </c>
      <c r="N531" s="79">
        <v>0.56000000000000005</v>
      </c>
      <c r="O531" s="80" t="str">
        <f t="shared" si="87"/>
        <v>OK</v>
      </c>
      <c r="P531" s="81">
        <f t="shared" si="88"/>
        <v>51.45</v>
      </c>
      <c r="Q531" s="82">
        <f t="shared" si="89"/>
        <v>55.530438138312036</v>
      </c>
      <c r="R531" s="82">
        <f t="shared" si="90"/>
        <v>0.92651889170856694</v>
      </c>
      <c r="S531" s="82">
        <f t="shared" si="91"/>
        <v>3.9233346352249163</v>
      </c>
      <c r="T531" s="83" t="str">
        <f t="shared" si="92"/>
        <v>Not OK</v>
      </c>
    </row>
    <row r="532" spans="1:20" x14ac:dyDescent="0.2">
      <c r="A532" s="73">
        <v>42313</v>
      </c>
      <c r="B532" s="147">
        <v>86.45</v>
      </c>
      <c r="C532" s="75">
        <v>65</v>
      </c>
      <c r="D532" s="76">
        <f t="shared" si="94"/>
        <v>1.5273866681574122</v>
      </c>
      <c r="E532" s="75">
        <v>0</v>
      </c>
      <c r="F532" s="76">
        <f t="shared" si="93"/>
        <v>0</v>
      </c>
      <c r="G532" s="75">
        <v>0</v>
      </c>
      <c r="H532" s="76">
        <f t="shared" si="84"/>
        <v>0</v>
      </c>
      <c r="I532" s="143">
        <v>0</v>
      </c>
      <c r="J532" s="142">
        <v>2.8142380773943518</v>
      </c>
      <c r="K532" s="76">
        <f t="shared" si="85"/>
        <v>168.85428464366112</v>
      </c>
      <c r="L532" s="79">
        <f t="shared" si="86"/>
        <v>0.1055339279022882</v>
      </c>
      <c r="M532" s="79">
        <v>0.28000000000000003</v>
      </c>
      <c r="N532" s="79">
        <v>0.56000000000000005</v>
      </c>
      <c r="O532" s="80" t="str">
        <f t="shared" si="87"/>
        <v>OK</v>
      </c>
      <c r="P532" s="81">
        <f t="shared" si="88"/>
        <v>51.45</v>
      </c>
      <c r="Q532" s="82">
        <f t="shared" si="89"/>
        <v>55.530438138312036</v>
      </c>
      <c r="R532" s="82">
        <f t="shared" si="90"/>
        <v>0.92651889170856694</v>
      </c>
      <c r="S532" s="82">
        <f t="shared" si="91"/>
        <v>3.9233346352249163</v>
      </c>
      <c r="T532" s="83" t="str">
        <f t="shared" si="92"/>
        <v>Not OK</v>
      </c>
    </row>
    <row r="533" spans="1:20" x14ac:dyDescent="0.2">
      <c r="A533" s="73">
        <v>42306</v>
      </c>
      <c r="B533" s="145">
        <v>86.43</v>
      </c>
      <c r="C533" s="75">
        <v>65</v>
      </c>
      <c r="D533" s="76">
        <f t="shared" si="94"/>
        <v>1.5273866681574122</v>
      </c>
      <c r="E533" s="75">
        <v>0</v>
      </c>
      <c r="F533" s="76">
        <f t="shared" si="93"/>
        <v>0</v>
      </c>
      <c r="G533" s="75">
        <v>0</v>
      </c>
      <c r="H533" s="76">
        <f t="shared" si="84"/>
        <v>0</v>
      </c>
      <c r="I533" s="143">
        <v>0</v>
      </c>
      <c r="J533" s="142">
        <v>2.8142380773943518</v>
      </c>
      <c r="K533" s="76">
        <f t="shared" si="85"/>
        <v>168.85428464366112</v>
      </c>
      <c r="L533" s="79">
        <f t="shared" si="86"/>
        <v>0.1055339279022882</v>
      </c>
      <c r="M533" s="79">
        <v>0.28000000000000003</v>
      </c>
      <c r="N533" s="79">
        <v>0.56000000000000005</v>
      </c>
      <c r="O533" s="80" t="str">
        <f t="shared" si="87"/>
        <v>OK</v>
      </c>
      <c r="P533" s="81">
        <f t="shared" si="88"/>
        <v>51.430000000000007</v>
      </c>
      <c r="Q533" s="82">
        <f t="shared" si="89"/>
        <v>55.517047966925659</v>
      </c>
      <c r="R533" s="82">
        <f t="shared" si="90"/>
        <v>0.92638210934125109</v>
      </c>
      <c r="S533" s="82">
        <f t="shared" si="91"/>
        <v>3.9239139242610142</v>
      </c>
      <c r="T533" s="83" t="str">
        <f t="shared" si="92"/>
        <v>Not OK</v>
      </c>
    </row>
    <row r="534" spans="1:20" x14ac:dyDescent="0.2">
      <c r="A534" s="73">
        <v>42305</v>
      </c>
      <c r="B534" s="148">
        <v>86.42</v>
      </c>
      <c r="C534" s="75">
        <v>65</v>
      </c>
      <c r="D534" s="76">
        <f t="shared" si="94"/>
        <v>1.5273866681574122</v>
      </c>
      <c r="E534" s="75">
        <v>0</v>
      </c>
      <c r="F534" s="76">
        <f t="shared" si="93"/>
        <v>0</v>
      </c>
      <c r="G534" s="75">
        <v>0</v>
      </c>
      <c r="H534" s="76">
        <f t="shared" ref="H534:H597" si="95">4.484*(G534/100)^(5/2)</f>
        <v>0</v>
      </c>
      <c r="I534" s="143">
        <v>0</v>
      </c>
      <c r="J534" s="142">
        <v>2.8142380773943518</v>
      </c>
      <c r="K534" s="76">
        <f t="shared" ref="K534:K597" si="96">J534*60</f>
        <v>168.85428464366112</v>
      </c>
      <c r="L534" s="79">
        <f t="shared" ref="L534:L597" si="97">K534/$F$6</f>
        <v>0.1055339279022882</v>
      </c>
      <c r="M534" s="79">
        <v>0.28000000000000003</v>
      </c>
      <c r="N534" s="79">
        <v>0.56000000000000005</v>
      </c>
      <c r="O534" s="80" t="str">
        <f t="shared" ref="O534:O597" si="98">IF(L534&lt;M534,"OK",IF(AND(L534&gt;M534,L534&lt;N534),"ANTARA",IF(L534&gt;N534,"Not OK")))</f>
        <v>OK</v>
      </c>
      <c r="P534" s="81">
        <f t="shared" ref="P534:P597" si="99">B534-$F$8</f>
        <v>51.42</v>
      </c>
      <c r="Q534" s="82">
        <f t="shared" ref="Q534:Q597" si="100">((P534^2)+((-0.6826*B534+79.904)^2))^0.5</f>
        <v>55.510355631262748</v>
      </c>
      <c r="R534" s="82">
        <f t="shared" ref="R534:R597" si="101">P534/Q534</f>
        <v>0.92631364752130851</v>
      </c>
      <c r="S534" s="82">
        <f t="shared" ref="S534:S597" si="102">J534/(1000*$F$9*$F$12*R534)</f>
        <v>3.924203932174934</v>
      </c>
      <c r="T534" s="83" t="str">
        <f t="shared" ref="T534:T597" si="103">IF(S534&lt;1,"OK",IF(S534&gt;1,"Not OK"))</f>
        <v>Not OK</v>
      </c>
    </row>
    <row r="535" spans="1:20" x14ac:dyDescent="0.2">
      <c r="A535" s="73">
        <v>42304</v>
      </c>
      <c r="B535" s="146">
        <v>86.41</v>
      </c>
      <c r="C535" s="75">
        <v>65</v>
      </c>
      <c r="D535" s="76">
        <f t="shared" si="94"/>
        <v>1.5273866681574122</v>
      </c>
      <c r="E535" s="75">
        <v>0</v>
      </c>
      <c r="F535" s="76">
        <f t="shared" ref="F535:F598" si="104">4.484*(E535/100)^(5/2)</f>
        <v>0</v>
      </c>
      <c r="G535" s="75">
        <v>0</v>
      </c>
      <c r="H535" s="76">
        <f t="shared" si="95"/>
        <v>0</v>
      </c>
      <c r="I535" s="143">
        <v>0</v>
      </c>
      <c r="J535" s="142">
        <v>2.8142380773943518</v>
      </c>
      <c r="K535" s="76">
        <f t="shared" si="96"/>
        <v>168.85428464366112</v>
      </c>
      <c r="L535" s="79">
        <f t="shared" si="97"/>
        <v>0.1055339279022882</v>
      </c>
      <c r="M535" s="79">
        <v>0.28000000000000003</v>
      </c>
      <c r="N535" s="79">
        <v>0.56000000000000005</v>
      </c>
      <c r="O535" s="80" t="str">
        <f t="shared" si="98"/>
        <v>OK</v>
      </c>
      <c r="P535" s="81">
        <f t="shared" si="99"/>
        <v>51.41</v>
      </c>
      <c r="Q535" s="82">
        <f t="shared" si="100"/>
        <v>55.50366512983765</v>
      </c>
      <c r="R535" s="82">
        <f t="shared" si="101"/>
        <v>0.92624513858208291</v>
      </c>
      <c r="S535" s="82">
        <f t="shared" si="102"/>
        <v>3.9244941826037887</v>
      </c>
      <c r="T535" s="83" t="str">
        <f t="shared" si="103"/>
        <v>Not OK</v>
      </c>
    </row>
    <row r="536" spans="1:20" x14ac:dyDescent="0.2">
      <c r="A536" s="73">
        <v>42303</v>
      </c>
      <c r="B536" s="146">
        <v>86.39</v>
      </c>
      <c r="C536" s="75">
        <v>66</v>
      </c>
      <c r="D536" s="76">
        <f t="shared" si="94"/>
        <v>1.5868118782702458</v>
      </c>
      <c r="E536" s="75">
        <v>0</v>
      </c>
      <c r="F536" s="76">
        <f t="shared" si="104"/>
        <v>0</v>
      </c>
      <c r="G536" s="75">
        <v>0</v>
      </c>
      <c r="H536" s="76">
        <f t="shared" si="95"/>
        <v>0</v>
      </c>
      <c r="I536" s="143">
        <v>0</v>
      </c>
      <c r="J536" s="142">
        <v>2.8142380773943518</v>
      </c>
      <c r="K536" s="76">
        <f t="shared" si="96"/>
        <v>168.85428464366112</v>
      </c>
      <c r="L536" s="79">
        <f t="shared" si="97"/>
        <v>0.1055339279022882</v>
      </c>
      <c r="M536" s="79">
        <v>0.28000000000000003</v>
      </c>
      <c r="N536" s="79">
        <v>0.56000000000000005</v>
      </c>
      <c r="O536" s="80" t="str">
        <f t="shared" si="98"/>
        <v>OK</v>
      </c>
      <c r="P536" s="81">
        <f t="shared" si="99"/>
        <v>51.39</v>
      </c>
      <c r="Q536" s="82">
        <f t="shared" si="100"/>
        <v>55.49028963235456</v>
      </c>
      <c r="R536" s="82">
        <f t="shared" si="101"/>
        <v>0.92610797926050437</v>
      </c>
      <c r="S536" s="82">
        <f t="shared" si="102"/>
        <v>3.9250754117603011</v>
      </c>
      <c r="T536" s="83" t="str">
        <f t="shared" si="103"/>
        <v>Not OK</v>
      </c>
    </row>
    <row r="537" spans="1:20" x14ac:dyDescent="0.2">
      <c r="A537" s="73">
        <v>42302</v>
      </c>
      <c r="B537" s="145">
        <v>86.34</v>
      </c>
      <c r="C537" s="75">
        <v>66</v>
      </c>
      <c r="D537" s="76">
        <f t="shared" si="94"/>
        <v>1.5868118782702458</v>
      </c>
      <c r="E537" s="75">
        <v>0</v>
      </c>
      <c r="F537" s="76">
        <f t="shared" si="104"/>
        <v>0</v>
      </c>
      <c r="G537" s="75">
        <v>0</v>
      </c>
      <c r="H537" s="76">
        <f t="shared" si="95"/>
        <v>0</v>
      </c>
      <c r="I537" s="143">
        <v>0</v>
      </c>
      <c r="J537" s="142">
        <v>2.8142380773943518</v>
      </c>
      <c r="K537" s="76">
        <f t="shared" si="96"/>
        <v>168.85428464366112</v>
      </c>
      <c r="L537" s="79">
        <f t="shared" si="97"/>
        <v>0.1055339279022882</v>
      </c>
      <c r="M537" s="79">
        <v>0.28000000000000003</v>
      </c>
      <c r="N537" s="79">
        <v>0.56000000000000005</v>
      </c>
      <c r="O537" s="80" t="str">
        <f t="shared" si="98"/>
        <v>OK</v>
      </c>
      <c r="P537" s="81">
        <f t="shared" si="99"/>
        <v>51.34</v>
      </c>
      <c r="Q537" s="82">
        <f t="shared" si="100"/>
        <v>55.456883034262354</v>
      </c>
      <c r="R537" s="82">
        <f t="shared" si="101"/>
        <v>0.92576425487673264</v>
      </c>
      <c r="S537" s="82">
        <f t="shared" si="102"/>
        <v>3.9265327418743747</v>
      </c>
      <c r="T537" s="83" t="str">
        <f t="shared" si="103"/>
        <v>Not OK</v>
      </c>
    </row>
    <row r="538" spans="1:20" x14ac:dyDescent="0.2">
      <c r="A538" s="73">
        <v>42300</v>
      </c>
      <c r="B538" s="146">
        <v>86.31</v>
      </c>
      <c r="C538" s="75">
        <v>66</v>
      </c>
      <c r="D538" s="76">
        <f t="shared" si="94"/>
        <v>1.5868118782702458</v>
      </c>
      <c r="E538" s="75">
        <v>0</v>
      </c>
      <c r="F538" s="76">
        <f t="shared" si="104"/>
        <v>0</v>
      </c>
      <c r="G538" s="75">
        <v>0</v>
      </c>
      <c r="H538" s="76">
        <f t="shared" si="95"/>
        <v>0</v>
      </c>
      <c r="I538" s="141">
        <v>0</v>
      </c>
      <c r="J538" s="142">
        <v>2.8142380773943518</v>
      </c>
      <c r="K538" s="76">
        <f t="shared" si="96"/>
        <v>168.85428464366112</v>
      </c>
      <c r="L538" s="79">
        <f t="shared" si="97"/>
        <v>0.1055339279022882</v>
      </c>
      <c r="M538" s="79">
        <v>0.28000000000000003</v>
      </c>
      <c r="N538" s="79">
        <v>0.56000000000000005</v>
      </c>
      <c r="O538" s="80" t="str">
        <f t="shared" si="98"/>
        <v>OK</v>
      </c>
      <c r="P538" s="81">
        <f t="shared" si="99"/>
        <v>51.31</v>
      </c>
      <c r="Q538" s="82">
        <f t="shared" si="100"/>
        <v>55.436861144679142</v>
      </c>
      <c r="R538" s="82">
        <f t="shared" si="101"/>
        <v>0.92555745293895963</v>
      </c>
      <c r="S538" s="82">
        <f t="shared" si="102"/>
        <v>3.9274100667526635</v>
      </c>
      <c r="T538" s="83" t="str">
        <f t="shared" si="103"/>
        <v>Not OK</v>
      </c>
    </row>
    <row r="539" spans="1:20" x14ac:dyDescent="0.2">
      <c r="A539" s="73">
        <v>42301</v>
      </c>
      <c r="B539" s="146">
        <v>86.31</v>
      </c>
      <c r="C539" s="75">
        <v>66</v>
      </c>
      <c r="D539" s="76">
        <f t="shared" si="94"/>
        <v>1.5868118782702458</v>
      </c>
      <c r="E539" s="75">
        <v>0</v>
      </c>
      <c r="F539" s="76">
        <f t="shared" si="104"/>
        <v>0</v>
      </c>
      <c r="G539" s="75">
        <v>0</v>
      </c>
      <c r="H539" s="76">
        <f t="shared" si="95"/>
        <v>0</v>
      </c>
      <c r="I539" s="143">
        <v>0</v>
      </c>
      <c r="J539" s="142">
        <v>2.8142380773943518</v>
      </c>
      <c r="K539" s="76">
        <f t="shared" si="96"/>
        <v>168.85428464366112</v>
      </c>
      <c r="L539" s="79">
        <f t="shared" si="97"/>
        <v>0.1055339279022882</v>
      </c>
      <c r="M539" s="79">
        <v>0.28000000000000003</v>
      </c>
      <c r="N539" s="79">
        <v>0.56000000000000005</v>
      </c>
      <c r="O539" s="80" t="str">
        <f t="shared" si="98"/>
        <v>OK</v>
      </c>
      <c r="P539" s="81">
        <f t="shared" si="99"/>
        <v>51.31</v>
      </c>
      <c r="Q539" s="82">
        <f t="shared" si="100"/>
        <v>55.436861144679142</v>
      </c>
      <c r="R539" s="82">
        <f t="shared" si="101"/>
        <v>0.92555745293895963</v>
      </c>
      <c r="S539" s="82">
        <f t="shared" si="102"/>
        <v>3.9274100667526635</v>
      </c>
      <c r="T539" s="83" t="str">
        <f t="shared" si="103"/>
        <v>Not OK</v>
      </c>
    </row>
    <row r="540" spans="1:20" x14ac:dyDescent="0.2">
      <c r="A540" s="73">
        <v>42299</v>
      </c>
      <c r="B540" s="147">
        <v>86.3</v>
      </c>
      <c r="C540" s="75">
        <v>66</v>
      </c>
      <c r="D540" s="76">
        <f t="shared" si="94"/>
        <v>1.5868118782702458</v>
      </c>
      <c r="E540" s="75">
        <v>0</v>
      </c>
      <c r="F540" s="76">
        <f t="shared" si="104"/>
        <v>0</v>
      </c>
      <c r="G540" s="75">
        <v>0</v>
      </c>
      <c r="H540" s="76">
        <f t="shared" si="95"/>
        <v>0</v>
      </c>
      <c r="I540" s="143">
        <v>0</v>
      </c>
      <c r="J540" s="142">
        <v>2.8142380773943518</v>
      </c>
      <c r="K540" s="76">
        <f t="shared" si="96"/>
        <v>168.85428464366112</v>
      </c>
      <c r="L540" s="79">
        <f t="shared" si="97"/>
        <v>0.1055339279022882</v>
      </c>
      <c r="M540" s="79">
        <v>0.28000000000000003</v>
      </c>
      <c r="N540" s="79">
        <v>0.56000000000000005</v>
      </c>
      <c r="O540" s="80" t="str">
        <f t="shared" si="98"/>
        <v>OK</v>
      </c>
      <c r="P540" s="81">
        <f t="shared" si="99"/>
        <v>51.3</v>
      </c>
      <c r="Q540" s="82">
        <f t="shared" si="100"/>
        <v>55.430190863683663</v>
      </c>
      <c r="R540" s="82">
        <f t="shared" si="101"/>
        <v>0.92548842428053679</v>
      </c>
      <c r="S540" s="82">
        <f t="shared" si="102"/>
        <v>3.9277029973186992</v>
      </c>
      <c r="T540" s="83" t="str">
        <f t="shared" si="103"/>
        <v>Not OK</v>
      </c>
    </row>
    <row r="541" spans="1:20" x14ac:dyDescent="0.2">
      <c r="A541" s="73">
        <v>42298</v>
      </c>
      <c r="B541" s="145">
        <v>86.28</v>
      </c>
      <c r="C541" s="75">
        <v>66</v>
      </c>
      <c r="D541" s="76">
        <f t="shared" si="94"/>
        <v>1.5868118782702458</v>
      </c>
      <c r="E541" s="75">
        <v>0</v>
      </c>
      <c r="F541" s="76">
        <f t="shared" si="104"/>
        <v>0</v>
      </c>
      <c r="G541" s="75">
        <v>0</v>
      </c>
      <c r="H541" s="76">
        <f t="shared" si="95"/>
        <v>0</v>
      </c>
      <c r="I541" s="143">
        <v>0</v>
      </c>
      <c r="J541" s="142">
        <v>2.8142380773943518</v>
      </c>
      <c r="K541" s="76">
        <f t="shared" si="96"/>
        <v>168.85428464366112</v>
      </c>
      <c r="L541" s="79">
        <f t="shared" si="97"/>
        <v>0.1055339279022882</v>
      </c>
      <c r="M541" s="79">
        <v>0.28000000000000003</v>
      </c>
      <c r="N541" s="79">
        <v>0.56000000000000005</v>
      </c>
      <c r="O541" s="80" t="str">
        <f t="shared" si="98"/>
        <v>OK</v>
      </c>
      <c r="P541" s="81">
        <f t="shared" si="99"/>
        <v>51.28</v>
      </c>
      <c r="Q541" s="82">
        <f t="shared" si="100"/>
        <v>55.416855828980268</v>
      </c>
      <c r="R541" s="82">
        <f t="shared" si="101"/>
        <v>0.92535022481703311</v>
      </c>
      <c r="S541" s="82">
        <f t="shared" si="102"/>
        <v>3.9282895930015811</v>
      </c>
      <c r="T541" s="83" t="str">
        <f t="shared" si="103"/>
        <v>Not OK</v>
      </c>
    </row>
    <row r="542" spans="1:20" x14ac:dyDescent="0.2">
      <c r="A542" s="73">
        <v>42296</v>
      </c>
      <c r="B542" s="147">
        <v>86.26</v>
      </c>
      <c r="C542" s="75">
        <v>67</v>
      </c>
      <c r="D542" s="76">
        <f t="shared" si="94"/>
        <v>1.6476031389072248</v>
      </c>
      <c r="E542" s="75">
        <v>0</v>
      </c>
      <c r="F542" s="76">
        <f t="shared" si="104"/>
        <v>0</v>
      </c>
      <c r="G542" s="75">
        <v>0</v>
      </c>
      <c r="H542" s="76">
        <f t="shared" si="95"/>
        <v>0</v>
      </c>
      <c r="I542" s="143">
        <v>0</v>
      </c>
      <c r="J542" s="142">
        <v>2.8142380773943518</v>
      </c>
      <c r="K542" s="76">
        <f t="shared" si="96"/>
        <v>168.85428464366112</v>
      </c>
      <c r="L542" s="79">
        <f t="shared" si="97"/>
        <v>0.1055339279022882</v>
      </c>
      <c r="M542" s="79">
        <v>0.28000000000000003</v>
      </c>
      <c r="N542" s="79">
        <v>0.56000000000000005</v>
      </c>
      <c r="O542" s="80" t="str">
        <f t="shared" si="98"/>
        <v>OK</v>
      </c>
      <c r="P542" s="81">
        <f t="shared" si="99"/>
        <v>51.260000000000005</v>
      </c>
      <c r="Q542" s="82">
        <f t="shared" si="100"/>
        <v>55.40352816842784</v>
      </c>
      <c r="R542" s="82">
        <f t="shared" si="101"/>
        <v>0.92521183568253229</v>
      </c>
      <c r="S542" s="82">
        <f t="shared" si="102"/>
        <v>3.9288771693553173</v>
      </c>
      <c r="T542" s="83" t="str">
        <f t="shared" si="103"/>
        <v>Not OK</v>
      </c>
    </row>
    <row r="543" spans="1:20" x14ac:dyDescent="0.2">
      <c r="A543" s="73">
        <v>42297</v>
      </c>
      <c r="B543" s="145">
        <v>86.26</v>
      </c>
      <c r="C543" s="75">
        <v>66</v>
      </c>
      <c r="D543" s="76">
        <f t="shared" si="94"/>
        <v>1.5868118782702458</v>
      </c>
      <c r="E543" s="75">
        <v>0</v>
      </c>
      <c r="F543" s="76">
        <f t="shared" si="104"/>
        <v>0</v>
      </c>
      <c r="G543" s="75">
        <v>0</v>
      </c>
      <c r="H543" s="76">
        <f t="shared" si="95"/>
        <v>0</v>
      </c>
      <c r="I543" s="143">
        <v>0</v>
      </c>
      <c r="J543" s="142">
        <v>2.8142380773943518</v>
      </c>
      <c r="K543" s="76">
        <f t="shared" si="96"/>
        <v>168.85428464366112</v>
      </c>
      <c r="L543" s="79">
        <f t="shared" si="97"/>
        <v>0.1055339279022882</v>
      </c>
      <c r="M543" s="79">
        <v>0.28000000000000003</v>
      </c>
      <c r="N543" s="79">
        <v>0.56000000000000005</v>
      </c>
      <c r="O543" s="80" t="str">
        <f t="shared" si="98"/>
        <v>OK</v>
      </c>
      <c r="P543" s="81">
        <f t="shared" si="99"/>
        <v>51.260000000000005</v>
      </c>
      <c r="Q543" s="82">
        <f t="shared" si="100"/>
        <v>55.40352816842784</v>
      </c>
      <c r="R543" s="82">
        <f t="shared" si="101"/>
        <v>0.92521183568253229</v>
      </c>
      <c r="S543" s="82">
        <f t="shared" si="102"/>
        <v>3.9288771693553173</v>
      </c>
      <c r="T543" s="83" t="str">
        <f t="shared" si="103"/>
        <v>Not OK</v>
      </c>
    </row>
    <row r="544" spans="1:20" x14ac:dyDescent="0.2">
      <c r="A544" s="73">
        <v>42294</v>
      </c>
      <c r="B544" s="148">
        <v>86.22</v>
      </c>
      <c r="C544" s="75">
        <v>67</v>
      </c>
      <c r="D544" s="76">
        <f t="shared" si="94"/>
        <v>1.6476031389072248</v>
      </c>
      <c r="E544" s="75">
        <v>0</v>
      </c>
      <c r="F544" s="76">
        <f t="shared" si="104"/>
        <v>0</v>
      </c>
      <c r="G544" s="75">
        <v>0</v>
      </c>
      <c r="H544" s="76">
        <f t="shared" si="95"/>
        <v>0</v>
      </c>
      <c r="I544" s="143">
        <v>0</v>
      </c>
      <c r="J544" s="142">
        <v>2.8142380773943518</v>
      </c>
      <c r="K544" s="76">
        <f t="shared" si="96"/>
        <v>168.85428464366112</v>
      </c>
      <c r="L544" s="79">
        <f t="shared" si="97"/>
        <v>0.1055339279022882</v>
      </c>
      <c r="M544" s="79">
        <v>0.28000000000000003</v>
      </c>
      <c r="N544" s="79">
        <v>0.56000000000000005</v>
      </c>
      <c r="O544" s="80" t="str">
        <f t="shared" si="98"/>
        <v>OK</v>
      </c>
      <c r="P544" s="81">
        <f t="shared" si="99"/>
        <v>51.22</v>
      </c>
      <c r="Q544" s="82">
        <f t="shared" si="100"/>
        <v>55.376894991069911</v>
      </c>
      <c r="R544" s="82">
        <f t="shared" si="101"/>
        <v>0.92493448771838416</v>
      </c>
      <c r="S544" s="82">
        <f t="shared" si="102"/>
        <v>3.9300552701816764</v>
      </c>
      <c r="T544" s="83" t="str">
        <f t="shared" si="103"/>
        <v>Not OK</v>
      </c>
    </row>
    <row r="545" spans="1:20" x14ac:dyDescent="0.2">
      <c r="A545" s="73">
        <v>42295</v>
      </c>
      <c r="B545" s="147">
        <v>86.22</v>
      </c>
      <c r="C545" s="75">
        <v>67</v>
      </c>
      <c r="D545" s="76">
        <f t="shared" si="94"/>
        <v>1.6476031389072248</v>
      </c>
      <c r="E545" s="75">
        <v>0</v>
      </c>
      <c r="F545" s="76">
        <f t="shared" si="104"/>
        <v>0</v>
      </c>
      <c r="G545" s="75">
        <v>0</v>
      </c>
      <c r="H545" s="76">
        <f t="shared" si="95"/>
        <v>0</v>
      </c>
      <c r="I545" s="143">
        <v>0</v>
      </c>
      <c r="J545" s="142">
        <v>2.8142380773943518</v>
      </c>
      <c r="K545" s="76">
        <f t="shared" si="96"/>
        <v>168.85428464366112</v>
      </c>
      <c r="L545" s="79">
        <f t="shared" si="97"/>
        <v>0.1055339279022882</v>
      </c>
      <c r="M545" s="79">
        <v>0.28000000000000003</v>
      </c>
      <c r="N545" s="79">
        <v>0.56000000000000005</v>
      </c>
      <c r="O545" s="80" t="str">
        <f t="shared" si="98"/>
        <v>OK</v>
      </c>
      <c r="P545" s="81">
        <f t="shared" si="99"/>
        <v>51.22</v>
      </c>
      <c r="Q545" s="82">
        <f t="shared" si="100"/>
        <v>55.376894991069911</v>
      </c>
      <c r="R545" s="82">
        <f t="shared" si="101"/>
        <v>0.92493448771838416</v>
      </c>
      <c r="S545" s="82">
        <f t="shared" si="102"/>
        <v>3.9300552701816764</v>
      </c>
      <c r="T545" s="83" t="str">
        <f t="shared" si="103"/>
        <v>Not OK</v>
      </c>
    </row>
    <row r="546" spans="1:20" x14ac:dyDescent="0.2">
      <c r="A546" s="73">
        <v>42293</v>
      </c>
      <c r="B546" s="147">
        <v>86.18</v>
      </c>
      <c r="C546" s="75">
        <v>67</v>
      </c>
      <c r="D546" s="76">
        <f t="shared" si="94"/>
        <v>1.6476031389072248</v>
      </c>
      <c r="E546" s="75">
        <v>0</v>
      </c>
      <c r="F546" s="76">
        <f t="shared" si="104"/>
        <v>0</v>
      </c>
      <c r="G546" s="75">
        <v>0</v>
      </c>
      <c r="H546" s="76">
        <f t="shared" si="95"/>
        <v>0</v>
      </c>
      <c r="I546" s="143">
        <v>0</v>
      </c>
      <c r="J546" s="142">
        <v>2.8142380773943518</v>
      </c>
      <c r="K546" s="76">
        <f t="shared" si="96"/>
        <v>168.85428464366112</v>
      </c>
      <c r="L546" s="79">
        <f t="shared" si="97"/>
        <v>0.1055339279022882</v>
      </c>
      <c r="M546" s="79">
        <v>0.28000000000000003</v>
      </c>
      <c r="N546" s="79">
        <v>0.56000000000000005</v>
      </c>
      <c r="O546" s="80" t="str">
        <f t="shared" si="98"/>
        <v>OK</v>
      </c>
      <c r="P546" s="81">
        <f t="shared" si="99"/>
        <v>51.180000000000007</v>
      </c>
      <c r="Q546" s="82">
        <f t="shared" si="100"/>
        <v>55.350291374219744</v>
      </c>
      <c r="R546" s="82">
        <f t="shared" si="101"/>
        <v>0.92465637902383091</v>
      </c>
      <c r="S546" s="82">
        <f t="shared" si="102"/>
        <v>3.9312373120358255</v>
      </c>
      <c r="T546" s="83" t="str">
        <f t="shared" si="103"/>
        <v>Not OK</v>
      </c>
    </row>
    <row r="547" spans="1:20" x14ac:dyDescent="0.2">
      <c r="A547" s="73">
        <v>42292</v>
      </c>
      <c r="B547" s="145">
        <v>86.16</v>
      </c>
      <c r="C547" s="75">
        <v>67</v>
      </c>
      <c r="D547" s="76">
        <f t="shared" si="94"/>
        <v>1.6476031389072248</v>
      </c>
      <c r="E547" s="75">
        <v>0</v>
      </c>
      <c r="F547" s="76">
        <f t="shared" si="104"/>
        <v>0</v>
      </c>
      <c r="G547" s="75">
        <v>0</v>
      </c>
      <c r="H547" s="76">
        <f t="shared" si="95"/>
        <v>0</v>
      </c>
      <c r="I547" s="143">
        <v>0</v>
      </c>
      <c r="J547" s="142">
        <v>2.8142380773943518</v>
      </c>
      <c r="K547" s="76">
        <f t="shared" si="96"/>
        <v>168.85428464366112</v>
      </c>
      <c r="L547" s="79">
        <f t="shared" si="97"/>
        <v>0.1055339279022882</v>
      </c>
      <c r="M547" s="79">
        <v>0.28000000000000003</v>
      </c>
      <c r="N547" s="79">
        <v>0.56000000000000005</v>
      </c>
      <c r="O547" s="80" t="str">
        <f t="shared" si="98"/>
        <v>OK</v>
      </c>
      <c r="P547" s="81">
        <f t="shared" si="99"/>
        <v>51.16</v>
      </c>
      <c r="Q547" s="82">
        <f t="shared" si="100"/>
        <v>55.337000664310096</v>
      </c>
      <c r="R547" s="82">
        <f t="shared" si="101"/>
        <v>0.92451703897634485</v>
      </c>
      <c r="S547" s="82">
        <f t="shared" si="102"/>
        <v>3.9318298146838511</v>
      </c>
      <c r="T547" s="83" t="str">
        <f t="shared" si="103"/>
        <v>Not OK</v>
      </c>
    </row>
    <row r="548" spans="1:20" x14ac:dyDescent="0.2">
      <c r="A548" s="73">
        <v>42290</v>
      </c>
      <c r="B548" s="146">
        <v>86.15</v>
      </c>
      <c r="C548" s="75">
        <v>67</v>
      </c>
      <c r="D548" s="76">
        <f t="shared" si="94"/>
        <v>1.6476031389072248</v>
      </c>
      <c r="E548" s="75">
        <v>0</v>
      </c>
      <c r="F548" s="76">
        <f t="shared" si="104"/>
        <v>0</v>
      </c>
      <c r="G548" s="75">
        <v>0</v>
      </c>
      <c r="H548" s="76">
        <f t="shared" si="95"/>
        <v>0</v>
      </c>
      <c r="I548" s="143">
        <v>0</v>
      </c>
      <c r="J548" s="142">
        <v>2.8142380773943518</v>
      </c>
      <c r="K548" s="76">
        <f t="shared" si="96"/>
        <v>168.85428464366112</v>
      </c>
      <c r="L548" s="79">
        <f t="shared" si="97"/>
        <v>0.1055339279022882</v>
      </c>
      <c r="M548" s="79">
        <v>0.28000000000000003</v>
      </c>
      <c r="N548" s="79">
        <v>0.56000000000000005</v>
      </c>
      <c r="O548" s="80" t="str">
        <f t="shared" si="98"/>
        <v>OK</v>
      </c>
      <c r="P548" s="81">
        <f t="shared" si="99"/>
        <v>51.150000000000006</v>
      </c>
      <c r="Q548" s="82">
        <f t="shared" si="100"/>
        <v>55.330358086317318</v>
      </c>
      <c r="R548" s="82">
        <f t="shared" si="101"/>
        <v>0.92444729745294973</v>
      </c>
      <c r="S548" s="82">
        <f t="shared" si="102"/>
        <v>3.9321264371108535</v>
      </c>
      <c r="T548" s="83" t="str">
        <f t="shared" si="103"/>
        <v>Not OK</v>
      </c>
    </row>
    <row r="549" spans="1:20" x14ac:dyDescent="0.2">
      <c r="A549" s="73">
        <v>42291</v>
      </c>
      <c r="B549" s="147">
        <v>86.15</v>
      </c>
      <c r="C549" s="75">
        <v>67</v>
      </c>
      <c r="D549" s="76">
        <f t="shared" si="94"/>
        <v>1.6476031389072248</v>
      </c>
      <c r="E549" s="75">
        <v>0</v>
      </c>
      <c r="F549" s="76">
        <f t="shared" si="104"/>
        <v>0</v>
      </c>
      <c r="G549" s="75">
        <v>0</v>
      </c>
      <c r="H549" s="76">
        <f t="shared" si="95"/>
        <v>0</v>
      </c>
      <c r="I549" s="143">
        <v>0</v>
      </c>
      <c r="J549" s="142">
        <v>2.8142380773943518</v>
      </c>
      <c r="K549" s="76">
        <f t="shared" si="96"/>
        <v>168.85428464366112</v>
      </c>
      <c r="L549" s="79">
        <f t="shared" si="97"/>
        <v>0.1055339279022882</v>
      </c>
      <c r="M549" s="79">
        <v>0.28000000000000003</v>
      </c>
      <c r="N549" s="79">
        <v>0.56000000000000005</v>
      </c>
      <c r="O549" s="80" t="str">
        <f t="shared" si="98"/>
        <v>OK</v>
      </c>
      <c r="P549" s="81">
        <f t="shared" si="99"/>
        <v>51.150000000000006</v>
      </c>
      <c r="Q549" s="82">
        <f t="shared" si="100"/>
        <v>55.330358086317318</v>
      </c>
      <c r="R549" s="82">
        <f t="shared" si="101"/>
        <v>0.92444729745294973</v>
      </c>
      <c r="S549" s="82">
        <f t="shared" si="102"/>
        <v>3.9321264371108535</v>
      </c>
      <c r="T549" s="83" t="str">
        <f t="shared" si="103"/>
        <v>Not OK</v>
      </c>
    </row>
    <row r="550" spans="1:20" x14ac:dyDescent="0.2">
      <c r="A550" s="73">
        <v>42289</v>
      </c>
      <c r="B550" s="145">
        <v>86.14</v>
      </c>
      <c r="C550" s="75">
        <v>67</v>
      </c>
      <c r="D550" s="76">
        <f t="shared" si="94"/>
        <v>1.6476031389072248</v>
      </c>
      <c r="E550" s="75">
        <v>0</v>
      </c>
      <c r="F550" s="76">
        <f t="shared" si="104"/>
        <v>0</v>
      </c>
      <c r="G550" s="75">
        <v>0</v>
      </c>
      <c r="H550" s="76">
        <f t="shared" si="95"/>
        <v>0</v>
      </c>
      <c r="I550" s="143">
        <v>0</v>
      </c>
      <c r="J550" s="142">
        <v>2.81</v>
      </c>
      <c r="K550" s="76">
        <f t="shared" si="96"/>
        <v>168.6</v>
      </c>
      <c r="L550" s="79">
        <f t="shared" si="97"/>
        <v>0.105375</v>
      </c>
      <c r="M550" s="79">
        <v>0.28000000000000003</v>
      </c>
      <c r="N550" s="79">
        <v>0.56000000000000005</v>
      </c>
      <c r="O550" s="80" t="str">
        <f t="shared" si="98"/>
        <v>OK</v>
      </c>
      <c r="P550" s="81">
        <f t="shared" si="99"/>
        <v>51.14</v>
      </c>
      <c r="Q550" s="82">
        <f t="shared" si="100"/>
        <v>55.323717360521755</v>
      </c>
      <c r="R550" s="82">
        <f t="shared" si="101"/>
        <v>0.92437750823470155</v>
      </c>
      <c r="S550" s="82">
        <f t="shared" si="102"/>
        <v>3.9265013084654967</v>
      </c>
      <c r="T550" s="83" t="str">
        <f t="shared" si="103"/>
        <v>Not OK</v>
      </c>
    </row>
    <row r="551" spans="1:20" x14ac:dyDescent="0.2">
      <c r="A551" s="73">
        <v>42288</v>
      </c>
      <c r="B551" s="146">
        <v>86.11</v>
      </c>
      <c r="C551" s="75">
        <v>67</v>
      </c>
      <c r="D551" s="76">
        <f t="shared" si="94"/>
        <v>1.6476031389072248</v>
      </c>
      <c r="E551" s="75">
        <v>0</v>
      </c>
      <c r="F551" s="76">
        <f t="shared" si="104"/>
        <v>0</v>
      </c>
      <c r="G551" s="75">
        <v>0</v>
      </c>
      <c r="H551" s="76">
        <f t="shared" si="95"/>
        <v>0</v>
      </c>
      <c r="I551" s="143">
        <v>0</v>
      </c>
      <c r="J551" s="142">
        <v>2.81</v>
      </c>
      <c r="K551" s="76">
        <f t="shared" si="96"/>
        <v>168.6</v>
      </c>
      <c r="L551" s="79">
        <f t="shared" si="97"/>
        <v>0.105375</v>
      </c>
      <c r="M551" s="79">
        <v>0.28000000000000003</v>
      </c>
      <c r="N551" s="79">
        <v>0.56000000000000005</v>
      </c>
      <c r="O551" s="80" t="str">
        <f t="shared" si="98"/>
        <v>OK</v>
      </c>
      <c r="P551" s="81">
        <f t="shared" si="99"/>
        <v>51.11</v>
      </c>
      <c r="Q551" s="82">
        <f t="shared" si="100"/>
        <v>55.303806302989628</v>
      </c>
      <c r="R551" s="82">
        <f t="shared" si="101"/>
        <v>0.92416785419771519</v>
      </c>
      <c r="S551" s="82">
        <f t="shared" si="102"/>
        <v>3.9273920631555814</v>
      </c>
      <c r="T551" s="83" t="str">
        <f t="shared" si="103"/>
        <v>Not OK</v>
      </c>
    </row>
    <row r="552" spans="1:20" x14ac:dyDescent="0.2">
      <c r="A552" s="73">
        <v>42286</v>
      </c>
      <c r="B552" s="147">
        <v>86.06</v>
      </c>
      <c r="C552" s="75">
        <v>68</v>
      </c>
      <c r="D552" s="76">
        <f t="shared" si="94"/>
        <v>1.7097707602249319</v>
      </c>
      <c r="E552" s="75">
        <v>0</v>
      </c>
      <c r="F552" s="76">
        <f t="shared" si="104"/>
        <v>0</v>
      </c>
      <c r="G552" s="75">
        <v>0</v>
      </c>
      <c r="H552" s="76">
        <f t="shared" si="95"/>
        <v>0</v>
      </c>
      <c r="I552" s="143">
        <v>0</v>
      </c>
      <c r="J552" s="142">
        <v>2.81</v>
      </c>
      <c r="K552" s="76">
        <f t="shared" si="96"/>
        <v>168.6</v>
      </c>
      <c r="L552" s="79">
        <f t="shared" si="97"/>
        <v>0.105375</v>
      </c>
      <c r="M552" s="79">
        <v>0.28000000000000003</v>
      </c>
      <c r="N552" s="79">
        <v>0.56000000000000005</v>
      </c>
      <c r="O552" s="80" t="str">
        <f t="shared" si="98"/>
        <v>OK</v>
      </c>
      <c r="P552" s="81">
        <f t="shared" si="99"/>
        <v>51.06</v>
      </c>
      <c r="Q552" s="82">
        <f t="shared" si="100"/>
        <v>55.270658313332362</v>
      </c>
      <c r="R552" s="82">
        <f t="shared" si="101"/>
        <v>0.92381747491658395</v>
      </c>
      <c r="S552" s="82">
        <f t="shared" si="102"/>
        <v>3.9288816180137345</v>
      </c>
      <c r="T552" s="83" t="str">
        <f t="shared" si="103"/>
        <v>Not OK</v>
      </c>
    </row>
    <row r="553" spans="1:20" x14ac:dyDescent="0.2">
      <c r="A553" s="73">
        <v>42287</v>
      </c>
      <c r="B553" s="145">
        <v>86.06</v>
      </c>
      <c r="C553" s="75">
        <v>67</v>
      </c>
      <c r="D553" s="76">
        <f t="shared" si="94"/>
        <v>1.6476031389072248</v>
      </c>
      <c r="E553" s="75">
        <v>0</v>
      </c>
      <c r="F553" s="76">
        <f t="shared" si="104"/>
        <v>0</v>
      </c>
      <c r="G553" s="75">
        <v>0</v>
      </c>
      <c r="H553" s="76">
        <f t="shared" si="95"/>
        <v>0</v>
      </c>
      <c r="I553" s="143">
        <v>0</v>
      </c>
      <c r="J553" s="142">
        <v>2.81</v>
      </c>
      <c r="K553" s="76">
        <f t="shared" si="96"/>
        <v>168.6</v>
      </c>
      <c r="L553" s="79">
        <f t="shared" si="97"/>
        <v>0.105375</v>
      </c>
      <c r="M553" s="79">
        <v>0.28000000000000003</v>
      </c>
      <c r="N553" s="79">
        <v>0.56000000000000005</v>
      </c>
      <c r="O553" s="80" t="str">
        <f t="shared" si="98"/>
        <v>OK</v>
      </c>
      <c r="P553" s="81">
        <f t="shared" si="99"/>
        <v>51.06</v>
      </c>
      <c r="Q553" s="82">
        <f t="shared" si="100"/>
        <v>55.270658313332362</v>
      </c>
      <c r="R553" s="82">
        <f t="shared" si="101"/>
        <v>0.92381747491658395</v>
      </c>
      <c r="S553" s="82">
        <f t="shared" si="102"/>
        <v>3.9288816180137345</v>
      </c>
      <c r="T553" s="83" t="str">
        <f t="shared" si="103"/>
        <v>Not OK</v>
      </c>
    </row>
    <row r="554" spans="1:20" x14ac:dyDescent="0.2">
      <c r="A554" s="73">
        <v>42285</v>
      </c>
      <c r="B554" s="148">
        <v>86.05</v>
      </c>
      <c r="C554" s="75">
        <v>68</v>
      </c>
      <c r="D554" s="76">
        <f t="shared" si="94"/>
        <v>1.7097707602249319</v>
      </c>
      <c r="E554" s="75">
        <v>0</v>
      </c>
      <c r="F554" s="76">
        <f t="shared" si="104"/>
        <v>0</v>
      </c>
      <c r="G554" s="75">
        <v>0</v>
      </c>
      <c r="H554" s="76">
        <f t="shared" si="95"/>
        <v>0</v>
      </c>
      <c r="I554" s="143">
        <v>0</v>
      </c>
      <c r="J554" s="142">
        <v>2.81</v>
      </c>
      <c r="K554" s="76">
        <f t="shared" si="96"/>
        <v>168.6</v>
      </c>
      <c r="L554" s="79">
        <f t="shared" si="97"/>
        <v>0.105375</v>
      </c>
      <c r="M554" s="79">
        <v>0.28000000000000003</v>
      </c>
      <c r="N554" s="79">
        <v>0.56000000000000005</v>
      </c>
      <c r="O554" s="80" t="str">
        <f t="shared" si="98"/>
        <v>OK</v>
      </c>
      <c r="P554" s="81">
        <f t="shared" si="99"/>
        <v>51.05</v>
      </c>
      <c r="Q554" s="82">
        <f t="shared" si="100"/>
        <v>55.264034287345503</v>
      </c>
      <c r="R554" s="82">
        <f t="shared" si="101"/>
        <v>0.92374725548564507</v>
      </c>
      <c r="S554" s="82">
        <f t="shared" si="102"/>
        <v>3.929180275281515</v>
      </c>
      <c r="T554" s="83" t="str">
        <f t="shared" si="103"/>
        <v>Not OK</v>
      </c>
    </row>
    <row r="555" spans="1:20" x14ac:dyDescent="0.2">
      <c r="A555" s="73">
        <v>42282</v>
      </c>
      <c r="B555" s="146">
        <v>85.99</v>
      </c>
      <c r="C555" s="75">
        <v>68</v>
      </c>
      <c r="D555" s="76">
        <f t="shared" si="94"/>
        <v>1.7097707602249319</v>
      </c>
      <c r="E555" s="75">
        <v>0</v>
      </c>
      <c r="F555" s="76">
        <f t="shared" si="104"/>
        <v>0</v>
      </c>
      <c r="G555" s="75">
        <v>0</v>
      </c>
      <c r="H555" s="76">
        <f t="shared" si="95"/>
        <v>0</v>
      </c>
      <c r="I555" s="143">
        <v>0</v>
      </c>
      <c r="J555" s="142">
        <v>2.7302362895506049</v>
      </c>
      <c r="K555" s="76">
        <f t="shared" si="96"/>
        <v>163.8141773730363</v>
      </c>
      <c r="L555" s="79">
        <f t="shared" si="97"/>
        <v>0.10238386085814769</v>
      </c>
      <c r="M555" s="79">
        <v>0.28000000000000003</v>
      </c>
      <c r="N555" s="79">
        <v>0.56000000000000005</v>
      </c>
      <c r="O555" s="80" t="str">
        <f t="shared" si="98"/>
        <v>OK</v>
      </c>
      <c r="P555" s="81">
        <f t="shared" si="99"/>
        <v>50.989999999999995</v>
      </c>
      <c r="Q555" s="82">
        <f t="shared" si="100"/>
        <v>55.224329191173297</v>
      </c>
      <c r="R555" s="82">
        <f t="shared" si="101"/>
        <v>0.92332493208717703</v>
      </c>
      <c r="S555" s="82">
        <f t="shared" si="102"/>
        <v>3.8193940614426785</v>
      </c>
      <c r="T555" s="83" t="str">
        <f t="shared" si="103"/>
        <v>Not OK</v>
      </c>
    </row>
    <row r="556" spans="1:20" x14ac:dyDescent="0.2">
      <c r="A556" s="73">
        <v>42283</v>
      </c>
      <c r="B556" s="145">
        <v>85.99</v>
      </c>
      <c r="C556" s="75">
        <v>68</v>
      </c>
      <c r="D556" s="76">
        <f t="shared" si="94"/>
        <v>1.7097707602249319</v>
      </c>
      <c r="E556" s="75">
        <v>0</v>
      </c>
      <c r="F556" s="76">
        <f t="shared" si="104"/>
        <v>0</v>
      </c>
      <c r="G556" s="75">
        <v>0</v>
      </c>
      <c r="H556" s="76">
        <f t="shared" si="95"/>
        <v>0</v>
      </c>
      <c r="I556" s="143">
        <v>0</v>
      </c>
      <c r="J556" s="142">
        <v>2.7302362895506049</v>
      </c>
      <c r="K556" s="76">
        <f t="shared" si="96"/>
        <v>163.8141773730363</v>
      </c>
      <c r="L556" s="79">
        <f t="shared" si="97"/>
        <v>0.10238386085814769</v>
      </c>
      <c r="M556" s="79">
        <v>0.28000000000000003</v>
      </c>
      <c r="N556" s="79">
        <v>0.56000000000000005</v>
      </c>
      <c r="O556" s="80" t="str">
        <f t="shared" si="98"/>
        <v>OK</v>
      </c>
      <c r="P556" s="81">
        <f t="shared" si="99"/>
        <v>50.989999999999995</v>
      </c>
      <c r="Q556" s="82">
        <f t="shared" si="100"/>
        <v>55.224329191173297</v>
      </c>
      <c r="R556" s="82">
        <f t="shared" si="101"/>
        <v>0.92332493208717703</v>
      </c>
      <c r="S556" s="82">
        <f t="shared" si="102"/>
        <v>3.8193940614426785</v>
      </c>
      <c r="T556" s="83" t="str">
        <f t="shared" si="103"/>
        <v>Not OK</v>
      </c>
    </row>
    <row r="557" spans="1:20" x14ac:dyDescent="0.2">
      <c r="A557" s="73">
        <v>42284</v>
      </c>
      <c r="B557" s="147">
        <v>85.99</v>
      </c>
      <c r="C557" s="75">
        <v>68</v>
      </c>
      <c r="D557" s="76">
        <f t="shared" si="94"/>
        <v>1.7097707602249319</v>
      </c>
      <c r="E557" s="75">
        <v>0</v>
      </c>
      <c r="F557" s="76">
        <f t="shared" si="104"/>
        <v>0</v>
      </c>
      <c r="G557" s="75">
        <v>0</v>
      </c>
      <c r="H557" s="76">
        <f t="shared" si="95"/>
        <v>0</v>
      </c>
      <c r="I557" s="143">
        <v>0</v>
      </c>
      <c r="J557" s="142">
        <v>2.81</v>
      </c>
      <c r="K557" s="76">
        <f t="shared" si="96"/>
        <v>168.6</v>
      </c>
      <c r="L557" s="79">
        <f t="shared" si="97"/>
        <v>0.105375</v>
      </c>
      <c r="M557" s="79">
        <v>0.28000000000000003</v>
      </c>
      <c r="N557" s="79">
        <v>0.56000000000000005</v>
      </c>
      <c r="O557" s="80" t="str">
        <f t="shared" si="98"/>
        <v>OK</v>
      </c>
      <c r="P557" s="81">
        <f t="shared" si="99"/>
        <v>50.989999999999995</v>
      </c>
      <c r="Q557" s="82">
        <f t="shared" si="100"/>
        <v>55.224329191173297</v>
      </c>
      <c r="R557" s="82">
        <f t="shared" si="101"/>
        <v>0.92332493208717703</v>
      </c>
      <c r="S557" s="82">
        <f t="shared" si="102"/>
        <v>3.9309774592515172</v>
      </c>
      <c r="T557" s="83" t="str">
        <f t="shared" si="103"/>
        <v>Not OK</v>
      </c>
    </row>
    <row r="558" spans="1:20" x14ac:dyDescent="0.2">
      <c r="A558" s="73">
        <v>42281</v>
      </c>
      <c r="B558" s="146">
        <v>85.96</v>
      </c>
      <c r="C558" s="75">
        <v>68</v>
      </c>
      <c r="D558" s="76">
        <f t="shared" si="94"/>
        <v>1.7097707602249319</v>
      </c>
      <c r="E558" s="75">
        <v>0</v>
      </c>
      <c r="F558" s="76">
        <f t="shared" si="104"/>
        <v>0</v>
      </c>
      <c r="G558" s="75">
        <v>0</v>
      </c>
      <c r="H558" s="76">
        <f t="shared" si="95"/>
        <v>0</v>
      </c>
      <c r="I558" s="143">
        <v>0</v>
      </c>
      <c r="J558" s="142">
        <v>2.7302362895506049</v>
      </c>
      <c r="K558" s="76">
        <f t="shared" si="96"/>
        <v>163.8141773730363</v>
      </c>
      <c r="L558" s="79">
        <f t="shared" si="97"/>
        <v>0.10238386085814769</v>
      </c>
      <c r="M558" s="79">
        <v>0.28000000000000003</v>
      </c>
      <c r="N558" s="79">
        <v>0.56000000000000005</v>
      </c>
      <c r="O558" s="80" t="str">
        <f t="shared" si="98"/>
        <v>OK</v>
      </c>
      <c r="P558" s="81">
        <f t="shared" si="99"/>
        <v>50.959999999999994</v>
      </c>
      <c r="Q558" s="82">
        <f t="shared" si="100"/>
        <v>55.204501783021421</v>
      </c>
      <c r="R558" s="82">
        <f t="shared" si="101"/>
        <v>0.92311312219238506</v>
      </c>
      <c r="S558" s="82">
        <f t="shared" si="102"/>
        <v>3.8202704279841941</v>
      </c>
      <c r="T558" s="83" t="str">
        <f t="shared" si="103"/>
        <v>Not OK</v>
      </c>
    </row>
    <row r="559" spans="1:20" x14ac:dyDescent="0.2">
      <c r="A559" s="73">
        <v>42280</v>
      </c>
      <c r="B559" s="145">
        <v>85.94</v>
      </c>
      <c r="C559" s="75">
        <v>68</v>
      </c>
      <c r="D559" s="76">
        <f t="shared" ref="D559:D622" si="105">4.484*(C559/100)^(5/2)</f>
        <v>1.7097707602249319</v>
      </c>
      <c r="E559" s="75">
        <v>0</v>
      </c>
      <c r="F559" s="76">
        <f t="shared" si="104"/>
        <v>0</v>
      </c>
      <c r="G559" s="75">
        <v>0</v>
      </c>
      <c r="H559" s="76">
        <f t="shared" si="95"/>
        <v>0</v>
      </c>
      <c r="I559" s="143">
        <v>0</v>
      </c>
      <c r="J559" s="142">
        <v>2.7302362895506049</v>
      </c>
      <c r="K559" s="76">
        <f t="shared" si="96"/>
        <v>163.8141773730363</v>
      </c>
      <c r="L559" s="79">
        <f t="shared" si="97"/>
        <v>0.10238386085814769</v>
      </c>
      <c r="M559" s="79">
        <v>0.28000000000000003</v>
      </c>
      <c r="N559" s="79">
        <v>0.56000000000000005</v>
      </c>
      <c r="O559" s="80" t="str">
        <f t="shared" si="98"/>
        <v>OK</v>
      </c>
      <c r="P559" s="81">
        <f t="shared" si="99"/>
        <v>50.94</v>
      </c>
      <c r="Q559" s="82">
        <f t="shared" si="100"/>
        <v>55.191292834275366</v>
      </c>
      <c r="R559" s="82">
        <f t="shared" si="101"/>
        <v>0.92297167513287182</v>
      </c>
      <c r="S559" s="82">
        <f t="shared" si="102"/>
        <v>3.820855891258033</v>
      </c>
      <c r="T559" s="83" t="str">
        <f t="shared" si="103"/>
        <v>Not OK</v>
      </c>
    </row>
    <row r="560" spans="1:20" x14ac:dyDescent="0.2">
      <c r="A560" s="73">
        <v>42279</v>
      </c>
      <c r="B560" s="147">
        <v>85.91</v>
      </c>
      <c r="C560" s="75">
        <v>68</v>
      </c>
      <c r="D560" s="76">
        <f t="shared" si="105"/>
        <v>1.7097707602249319</v>
      </c>
      <c r="E560" s="75">
        <v>0</v>
      </c>
      <c r="F560" s="76">
        <f t="shared" si="104"/>
        <v>0</v>
      </c>
      <c r="G560" s="75">
        <v>0</v>
      </c>
      <c r="H560" s="76">
        <f t="shared" si="95"/>
        <v>0</v>
      </c>
      <c r="I560" s="143">
        <v>0</v>
      </c>
      <c r="J560" s="142">
        <v>2.7302362895506049</v>
      </c>
      <c r="K560" s="76">
        <f t="shared" si="96"/>
        <v>163.8141773730363</v>
      </c>
      <c r="L560" s="79">
        <f t="shared" si="97"/>
        <v>0.10238386085814769</v>
      </c>
      <c r="M560" s="79">
        <v>0.28000000000000003</v>
      </c>
      <c r="N560" s="79">
        <v>0.56000000000000005</v>
      </c>
      <c r="O560" s="80" t="str">
        <f t="shared" si="98"/>
        <v>OK</v>
      </c>
      <c r="P560" s="81">
        <f t="shared" si="99"/>
        <v>50.91</v>
      </c>
      <c r="Q560" s="82">
        <f t="shared" si="100"/>
        <v>55.171493409582048</v>
      </c>
      <c r="R560" s="82">
        <f t="shared" si="101"/>
        <v>0.9227591434231156</v>
      </c>
      <c r="S560" s="82">
        <f t="shared" si="102"/>
        <v>3.8217359183388684</v>
      </c>
      <c r="T560" s="83" t="str">
        <f t="shared" si="103"/>
        <v>Not OK</v>
      </c>
    </row>
    <row r="561" spans="1:20" x14ac:dyDescent="0.2">
      <c r="A561" s="73">
        <v>42278</v>
      </c>
      <c r="B561" s="148">
        <v>85.88</v>
      </c>
      <c r="C561" s="75">
        <v>68</v>
      </c>
      <c r="D561" s="76">
        <f t="shared" si="105"/>
        <v>1.7097707602249319</v>
      </c>
      <c r="E561" s="75">
        <v>0</v>
      </c>
      <c r="F561" s="76">
        <f t="shared" si="104"/>
        <v>0</v>
      </c>
      <c r="G561" s="75">
        <v>0</v>
      </c>
      <c r="H561" s="76">
        <f t="shared" si="95"/>
        <v>0</v>
      </c>
      <c r="I561" s="143">
        <v>0</v>
      </c>
      <c r="J561" s="142">
        <v>2.7302362895506049</v>
      </c>
      <c r="K561" s="76">
        <f t="shared" si="96"/>
        <v>163.8141773730363</v>
      </c>
      <c r="L561" s="79">
        <f t="shared" si="97"/>
        <v>0.10238386085814769</v>
      </c>
      <c r="M561" s="79">
        <v>0.28000000000000003</v>
      </c>
      <c r="N561" s="79">
        <v>0.56000000000000005</v>
      </c>
      <c r="O561" s="80" t="str">
        <f t="shared" si="98"/>
        <v>OK</v>
      </c>
      <c r="P561" s="81">
        <f t="shared" si="99"/>
        <v>50.879999999999995</v>
      </c>
      <c r="Q561" s="82">
        <f t="shared" si="100"/>
        <v>55.151710799079872</v>
      </c>
      <c r="R561" s="82">
        <f t="shared" si="101"/>
        <v>0.92254617785762061</v>
      </c>
      <c r="S561" s="82">
        <f t="shared" si="102"/>
        <v>3.8226181485952573</v>
      </c>
      <c r="T561" s="83" t="str">
        <f t="shared" si="103"/>
        <v>Not OK</v>
      </c>
    </row>
    <row r="562" spans="1:20" x14ac:dyDescent="0.2">
      <c r="A562" s="73">
        <v>42275</v>
      </c>
      <c r="B562" s="146">
        <v>85.87</v>
      </c>
      <c r="C562" s="75">
        <v>68</v>
      </c>
      <c r="D562" s="76">
        <f t="shared" si="105"/>
        <v>1.7097707602249319</v>
      </c>
      <c r="E562" s="75">
        <v>0</v>
      </c>
      <c r="F562" s="76">
        <f t="shared" si="104"/>
        <v>0</v>
      </c>
      <c r="G562" s="75">
        <v>0</v>
      </c>
      <c r="H562" s="76">
        <f t="shared" si="95"/>
        <v>0</v>
      </c>
      <c r="I562" s="143">
        <v>0</v>
      </c>
      <c r="J562" s="142">
        <v>2.7302362895506049</v>
      </c>
      <c r="K562" s="76">
        <f t="shared" si="96"/>
        <v>163.8141773730363</v>
      </c>
      <c r="L562" s="79">
        <f t="shared" si="97"/>
        <v>0.10238386085814769</v>
      </c>
      <c r="M562" s="79">
        <v>0.28000000000000003</v>
      </c>
      <c r="N562" s="79">
        <v>0.56000000000000005</v>
      </c>
      <c r="O562" s="80" t="str">
        <f t="shared" si="98"/>
        <v>OK</v>
      </c>
      <c r="P562" s="81">
        <f t="shared" si="99"/>
        <v>50.870000000000005</v>
      </c>
      <c r="Q562" s="82">
        <f t="shared" si="100"/>
        <v>55.145120335194157</v>
      </c>
      <c r="R562" s="82">
        <f t="shared" si="101"/>
        <v>0.9224750928240204</v>
      </c>
      <c r="S562" s="82">
        <f t="shared" si="102"/>
        <v>3.8229127158325165</v>
      </c>
      <c r="T562" s="83" t="str">
        <f t="shared" si="103"/>
        <v>Not OK</v>
      </c>
    </row>
    <row r="563" spans="1:20" x14ac:dyDescent="0.2">
      <c r="A563" s="73">
        <v>42276</v>
      </c>
      <c r="B563" s="146">
        <v>85.87</v>
      </c>
      <c r="C563" s="75">
        <v>68</v>
      </c>
      <c r="D563" s="76">
        <f t="shared" si="105"/>
        <v>1.7097707602249319</v>
      </c>
      <c r="E563" s="75">
        <v>0</v>
      </c>
      <c r="F563" s="76">
        <f t="shared" si="104"/>
        <v>0</v>
      </c>
      <c r="G563" s="75">
        <v>0</v>
      </c>
      <c r="H563" s="76">
        <f t="shared" si="95"/>
        <v>0</v>
      </c>
      <c r="I563" s="143">
        <v>0</v>
      </c>
      <c r="J563" s="142">
        <v>2.7302362895506049</v>
      </c>
      <c r="K563" s="76">
        <f t="shared" si="96"/>
        <v>163.8141773730363</v>
      </c>
      <c r="L563" s="79">
        <f t="shared" si="97"/>
        <v>0.10238386085814769</v>
      </c>
      <c r="M563" s="79">
        <v>0.28000000000000003</v>
      </c>
      <c r="N563" s="79">
        <v>0.56000000000000005</v>
      </c>
      <c r="O563" s="80" t="str">
        <f t="shared" si="98"/>
        <v>OK</v>
      </c>
      <c r="P563" s="81">
        <f t="shared" si="99"/>
        <v>50.870000000000005</v>
      </c>
      <c r="Q563" s="82">
        <f t="shared" si="100"/>
        <v>55.145120335194157</v>
      </c>
      <c r="R563" s="82">
        <f t="shared" si="101"/>
        <v>0.9224750928240204</v>
      </c>
      <c r="S563" s="82">
        <f t="shared" si="102"/>
        <v>3.8229127158325165</v>
      </c>
      <c r="T563" s="83" t="str">
        <f t="shared" si="103"/>
        <v>Not OK</v>
      </c>
    </row>
    <row r="564" spans="1:20" x14ac:dyDescent="0.2">
      <c r="A564" s="73">
        <v>42277</v>
      </c>
      <c r="B564" s="146">
        <v>85.87</v>
      </c>
      <c r="C564" s="75">
        <v>68</v>
      </c>
      <c r="D564" s="76">
        <f t="shared" si="105"/>
        <v>1.7097707602249319</v>
      </c>
      <c r="E564" s="75">
        <v>0</v>
      </c>
      <c r="F564" s="76">
        <f t="shared" si="104"/>
        <v>0</v>
      </c>
      <c r="G564" s="75">
        <v>0</v>
      </c>
      <c r="H564" s="76">
        <f t="shared" si="95"/>
        <v>0</v>
      </c>
      <c r="I564" s="143">
        <v>0</v>
      </c>
      <c r="J564" s="142">
        <v>2.7302362895506049</v>
      </c>
      <c r="K564" s="76">
        <f t="shared" si="96"/>
        <v>163.8141773730363</v>
      </c>
      <c r="L564" s="79">
        <f t="shared" si="97"/>
        <v>0.10238386085814769</v>
      </c>
      <c r="M564" s="79">
        <v>0.28000000000000003</v>
      </c>
      <c r="N564" s="79">
        <v>0.56000000000000005</v>
      </c>
      <c r="O564" s="80" t="str">
        <f t="shared" si="98"/>
        <v>OK</v>
      </c>
      <c r="P564" s="81">
        <f t="shared" si="99"/>
        <v>50.870000000000005</v>
      </c>
      <c r="Q564" s="82">
        <f t="shared" si="100"/>
        <v>55.145120335194157</v>
      </c>
      <c r="R564" s="82">
        <f t="shared" si="101"/>
        <v>0.9224750928240204</v>
      </c>
      <c r="S564" s="82">
        <f t="shared" si="102"/>
        <v>3.8229127158325165</v>
      </c>
      <c r="T564" s="83" t="str">
        <f t="shared" si="103"/>
        <v>Not OK</v>
      </c>
    </row>
    <row r="565" spans="1:20" x14ac:dyDescent="0.2">
      <c r="A565" s="73">
        <v>42274</v>
      </c>
      <c r="B565" s="145">
        <v>85.86</v>
      </c>
      <c r="C565" s="75">
        <v>68</v>
      </c>
      <c r="D565" s="76">
        <f t="shared" si="105"/>
        <v>1.7097707602249319</v>
      </c>
      <c r="E565" s="75">
        <v>0</v>
      </c>
      <c r="F565" s="76">
        <f t="shared" si="104"/>
        <v>0</v>
      </c>
      <c r="G565" s="75">
        <v>0</v>
      </c>
      <c r="H565" s="76">
        <f t="shared" si="95"/>
        <v>0</v>
      </c>
      <c r="I565" s="143">
        <v>0</v>
      </c>
      <c r="J565" s="142">
        <v>2.7302362895506049</v>
      </c>
      <c r="K565" s="76">
        <f t="shared" si="96"/>
        <v>163.8141773730363</v>
      </c>
      <c r="L565" s="79">
        <f t="shared" si="97"/>
        <v>0.10238386085814769</v>
      </c>
      <c r="M565" s="79">
        <v>0.28000000000000003</v>
      </c>
      <c r="N565" s="79">
        <v>0.56000000000000005</v>
      </c>
      <c r="O565" s="80" t="str">
        <f t="shared" si="98"/>
        <v>OK</v>
      </c>
      <c r="P565" s="81">
        <f t="shared" si="99"/>
        <v>50.86</v>
      </c>
      <c r="Q565" s="82">
        <f t="shared" si="100"/>
        <v>55.138531742233546</v>
      </c>
      <c r="R565" s="82">
        <f t="shared" si="101"/>
        <v>0.92240395949904497</v>
      </c>
      <c r="S565" s="82">
        <f t="shared" si="102"/>
        <v>3.8232075286309302</v>
      </c>
      <c r="T565" s="83" t="str">
        <f t="shared" si="103"/>
        <v>Not OK</v>
      </c>
    </row>
    <row r="566" spans="1:20" x14ac:dyDescent="0.2">
      <c r="A566" s="73">
        <v>42263</v>
      </c>
      <c r="B566" s="146">
        <v>85.85</v>
      </c>
      <c r="C566" s="75">
        <v>71</v>
      </c>
      <c r="D566" s="76">
        <f t="shared" si="105"/>
        <v>1.9046337499351378</v>
      </c>
      <c r="E566" s="75">
        <v>0</v>
      </c>
      <c r="F566" s="76">
        <f t="shared" si="104"/>
        <v>0</v>
      </c>
      <c r="G566" s="75">
        <v>0</v>
      </c>
      <c r="H566" s="76">
        <f t="shared" si="95"/>
        <v>0</v>
      </c>
      <c r="I566" s="143">
        <v>0</v>
      </c>
      <c r="J566" s="142">
        <v>2.7302362895506049</v>
      </c>
      <c r="K566" s="76">
        <f t="shared" si="96"/>
        <v>163.8141773730363</v>
      </c>
      <c r="L566" s="79">
        <f t="shared" si="97"/>
        <v>0.10238386085814769</v>
      </c>
      <c r="M566" s="79">
        <v>0.28000000000000003</v>
      </c>
      <c r="N566" s="79">
        <v>0.56000000000000005</v>
      </c>
      <c r="O566" s="80" t="str">
        <f t="shared" si="98"/>
        <v>OK</v>
      </c>
      <c r="P566" s="81">
        <f t="shared" si="99"/>
        <v>50.849999999999994</v>
      </c>
      <c r="Q566" s="82">
        <f t="shared" si="100"/>
        <v>55.131945020868791</v>
      </c>
      <c r="R566" s="82">
        <f t="shared" si="101"/>
        <v>0.92233277786140189</v>
      </c>
      <c r="S566" s="82">
        <f t="shared" si="102"/>
        <v>3.8235025871818888</v>
      </c>
      <c r="T566" s="83" t="str">
        <f t="shared" si="103"/>
        <v>Not OK</v>
      </c>
    </row>
    <row r="567" spans="1:20" x14ac:dyDescent="0.2">
      <c r="A567" s="73">
        <v>42264</v>
      </c>
      <c r="B567" s="146">
        <v>85.85</v>
      </c>
      <c r="C567" s="75">
        <v>71</v>
      </c>
      <c r="D567" s="76">
        <f t="shared" si="105"/>
        <v>1.9046337499351378</v>
      </c>
      <c r="E567" s="75">
        <v>0</v>
      </c>
      <c r="F567" s="76">
        <f t="shared" si="104"/>
        <v>0</v>
      </c>
      <c r="G567" s="75">
        <v>0</v>
      </c>
      <c r="H567" s="76">
        <f t="shared" si="95"/>
        <v>0</v>
      </c>
      <c r="I567" s="143">
        <v>0</v>
      </c>
      <c r="J567" s="142">
        <v>2.7302362895506049</v>
      </c>
      <c r="K567" s="76">
        <f t="shared" si="96"/>
        <v>163.8141773730363</v>
      </c>
      <c r="L567" s="79">
        <f t="shared" si="97"/>
        <v>0.10238386085814769</v>
      </c>
      <c r="M567" s="79">
        <v>0.28000000000000003</v>
      </c>
      <c r="N567" s="79">
        <v>0.56000000000000005</v>
      </c>
      <c r="O567" s="80" t="str">
        <f t="shared" si="98"/>
        <v>OK</v>
      </c>
      <c r="P567" s="81">
        <f t="shared" si="99"/>
        <v>50.849999999999994</v>
      </c>
      <c r="Q567" s="82">
        <f t="shared" si="100"/>
        <v>55.131945020868791</v>
      </c>
      <c r="R567" s="82">
        <f t="shared" si="101"/>
        <v>0.92233277786140189</v>
      </c>
      <c r="S567" s="82">
        <f t="shared" si="102"/>
        <v>3.8235025871818888</v>
      </c>
      <c r="T567" s="83" t="str">
        <f t="shared" si="103"/>
        <v>Not OK</v>
      </c>
    </row>
    <row r="568" spans="1:20" x14ac:dyDescent="0.2">
      <c r="A568" s="73">
        <v>42265</v>
      </c>
      <c r="B568" s="149">
        <v>85.85</v>
      </c>
      <c r="C568" s="75">
        <v>70</v>
      </c>
      <c r="D568" s="76">
        <f t="shared" si="105"/>
        <v>1.8382759438996092</v>
      </c>
      <c r="E568" s="75">
        <v>0</v>
      </c>
      <c r="F568" s="76">
        <f t="shared" si="104"/>
        <v>0</v>
      </c>
      <c r="G568" s="75">
        <v>0</v>
      </c>
      <c r="H568" s="76">
        <f t="shared" si="95"/>
        <v>0</v>
      </c>
      <c r="I568" s="141">
        <v>0</v>
      </c>
      <c r="J568" s="142">
        <v>2.7302362895506049</v>
      </c>
      <c r="K568" s="76">
        <f t="shared" si="96"/>
        <v>163.8141773730363</v>
      </c>
      <c r="L568" s="79">
        <f t="shared" si="97"/>
        <v>0.10238386085814769</v>
      </c>
      <c r="M568" s="79">
        <v>0.28000000000000003</v>
      </c>
      <c r="N568" s="79">
        <v>0.56000000000000005</v>
      </c>
      <c r="O568" s="80" t="str">
        <f t="shared" si="98"/>
        <v>OK</v>
      </c>
      <c r="P568" s="81">
        <f t="shared" si="99"/>
        <v>50.849999999999994</v>
      </c>
      <c r="Q568" s="82">
        <f t="shared" si="100"/>
        <v>55.131945020868791</v>
      </c>
      <c r="R568" s="82">
        <f t="shared" si="101"/>
        <v>0.92233277786140189</v>
      </c>
      <c r="S568" s="82">
        <f t="shared" si="102"/>
        <v>3.8235025871818888</v>
      </c>
      <c r="T568" s="83" t="str">
        <f t="shared" si="103"/>
        <v>Not OK</v>
      </c>
    </row>
    <row r="569" spans="1:20" x14ac:dyDescent="0.2">
      <c r="A569" s="73">
        <v>42266</v>
      </c>
      <c r="B569" s="146">
        <v>85.85</v>
      </c>
      <c r="C569" s="75">
        <v>70</v>
      </c>
      <c r="D569" s="76">
        <f t="shared" si="105"/>
        <v>1.8382759438996092</v>
      </c>
      <c r="E569" s="75">
        <v>0</v>
      </c>
      <c r="F569" s="76">
        <f t="shared" si="104"/>
        <v>0</v>
      </c>
      <c r="G569" s="75">
        <v>0</v>
      </c>
      <c r="H569" s="76">
        <f t="shared" si="95"/>
        <v>0</v>
      </c>
      <c r="I569" s="143">
        <v>0</v>
      </c>
      <c r="J569" s="142">
        <v>2.7302362895506049</v>
      </c>
      <c r="K569" s="76">
        <f t="shared" si="96"/>
        <v>163.8141773730363</v>
      </c>
      <c r="L569" s="79">
        <f t="shared" si="97"/>
        <v>0.10238386085814769</v>
      </c>
      <c r="M569" s="79">
        <v>0.28000000000000003</v>
      </c>
      <c r="N569" s="79">
        <v>0.56000000000000005</v>
      </c>
      <c r="O569" s="80" t="str">
        <f t="shared" si="98"/>
        <v>OK</v>
      </c>
      <c r="P569" s="81">
        <f t="shared" si="99"/>
        <v>50.849999999999994</v>
      </c>
      <c r="Q569" s="82">
        <f t="shared" si="100"/>
        <v>55.131945020868791</v>
      </c>
      <c r="R569" s="82">
        <f t="shared" si="101"/>
        <v>0.92233277786140189</v>
      </c>
      <c r="S569" s="82">
        <f t="shared" si="102"/>
        <v>3.8235025871818888</v>
      </c>
      <c r="T569" s="83" t="str">
        <f t="shared" si="103"/>
        <v>Not OK</v>
      </c>
    </row>
    <row r="570" spans="1:20" x14ac:dyDescent="0.2">
      <c r="A570" s="73">
        <v>42267</v>
      </c>
      <c r="B570" s="146">
        <v>85.85</v>
      </c>
      <c r="C570" s="75">
        <v>70</v>
      </c>
      <c r="D570" s="76">
        <f t="shared" si="105"/>
        <v>1.8382759438996092</v>
      </c>
      <c r="E570" s="75">
        <v>0</v>
      </c>
      <c r="F570" s="76">
        <f t="shared" si="104"/>
        <v>0</v>
      </c>
      <c r="G570" s="75">
        <v>0</v>
      </c>
      <c r="H570" s="76">
        <f t="shared" si="95"/>
        <v>0</v>
      </c>
      <c r="I570" s="143">
        <v>0</v>
      </c>
      <c r="J570" s="142">
        <v>2.7302362895506049</v>
      </c>
      <c r="K570" s="76">
        <f t="shared" si="96"/>
        <v>163.8141773730363</v>
      </c>
      <c r="L570" s="79">
        <f t="shared" si="97"/>
        <v>0.10238386085814769</v>
      </c>
      <c r="M570" s="79">
        <v>0.28000000000000003</v>
      </c>
      <c r="N570" s="79">
        <v>0.56000000000000005</v>
      </c>
      <c r="O570" s="80" t="str">
        <f t="shared" si="98"/>
        <v>OK</v>
      </c>
      <c r="P570" s="81">
        <f t="shared" si="99"/>
        <v>50.849999999999994</v>
      </c>
      <c r="Q570" s="82">
        <f t="shared" si="100"/>
        <v>55.131945020868791</v>
      </c>
      <c r="R570" s="82">
        <f t="shared" si="101"/>
        <v>0.92233277786140189</v>
      </c>
      <c r="S570" s="82">
        <f t="shared" si="102"/>
        <v>3.8235025871818888</v>
      </c>
      <c r="T570" s="83" t="str">
        <f t="shared" si="103"/>
        <v>Not OK</v>
      </c>
    </row>
    <row r="571" spans="1:20" x14ac:dyDescent="0.2">
      <c r="A571" s="73">
        <v>42268</v>
      </c>
      <c r="B571" s="146">
        <v>85.85</v>
      </c>
      <c r="C571" s="75">
        <v>70</v>
      </c>
      <c r="D571" s="76">
        <f t="shared" si="105"/>
        <v>1.8382759438996092</v>
      </c>
      <c r="E571" s="75">
        <v>0</v>
      </c>
      <c r="F571" s="76">
        <f t="shared" si="104"/>
        <v>0</v>
      </c>
      <c r="G571" s="75">
        <v>0</v>
      </c>
      <c r="H571" s="76">
        <f t="shared" si="95"/>
        <v>0</v>
      </c>
      <c r="I571" s="143">
        <v>0</v>
      </c>
      <c r="J571" s="142">
        <v>2.7302362895506049</v>
      </c>
      <c r="K571" s="76">
        <f t="shared" si="96"/>
        <v>163.8141773730363</v>
      </c>
      <c r="L571" s="79">
        <f t="shared" si="97"/>
        <v>0.10238386085814769</v>
      </c>
      <c r="M571" s="79">
        <v>0.28000000000000003</v>
      </c>
      <c r="N571" s="79">
        <v>0.56000000000000005</v>
      </c>
      <c r="O571" s="80" t="str">
        <f t="shared" si="98"/>
        <v>OK</v>
      </c>
      <c r="P571" s="81">
        <f t="shared" si="99"/>
        <v>50.849999999999994</v>
      </c>
      <c r="Q571" s="82">
        <f t="shared" si="100"/>
        <v>55.131945020868791</v>
      </c>
      <c r="R571" s="82">
        <f t="shared" si="101"/>
        <v>0.92233277786140189</v>
      </c>
      <c r="S571" s="82">
        <f t="shared" si="102"/>
        <v>3.8235025871818888</v>
      </c>
      <c r="T571" s="83" t="str">
        <f t="shared" si="103"/>
        <v>Not OK</v>
      </c>
    </row>
    <row r="572" spans="1:20" x14ac:dyDescent="0.2">
      <c r="A572" s="73">
        <v>42269</v>
      </c>
      <c r="B572" s="146">
        <v>85.85</v>
      </c>
      <c r="C572" s="75">
        <v>70</v>
      </c>
      <c r="D572" s="76">
        <f t="shared" si="105"/>
        <v>1.8382759438996092</v>
      </c>
      <c r="E572" s="75">
        <v>0</v>
      </c>
      <c r="F572" s="76">
        <f t="shared" si="104"/>
        <v>0</v>
      </c>
      <c r="G572" s="75">
        <v>0</v>
      </c>
      <c r="H572" s="76">
        <f t="shared" si="95"/>
        <v>0</v>
      </c>
      <c r="I572" s="143">
        <v>0</v>
      </c>
      <c r="J572" s="142">
        <v>2.7302362895506049</v>
      </c>
      <c r="K572" s="76">
        <f t="shared" si="96"/>
        <v>163.8141773730363</v>
      </c>
      <c r="L572" s="79">
        <f t="shared" si="97"/>
        <v>0.10238386085814769</v>
      </c>
      <c r="M572" s="79">
        <v>0.28000000000000003</v>
      </c>
      <c r="N572" s="79">
        <v>0.56000000000000005</v>
      </c>
      <c r="O572" s="80" t="str">
        <f t="shared" si="98"/>
        <v>OK</v>
      </c>
      <c r="P572" s="81">
        <f t="shared" si="99"/>
        <v>50.849999999999994</v>
      </c>
      <c r="Q572" s="82">
        <f t="shared" si="100"/>
        <v>55.131945020868791</v>
      </c>
      <c r="R572" s="82">
        <f t="shared" si="101"/>
        <v>0.92233277786140189</v>
      </c>
      <c r="S572" s="82">
        <f t="shared" si="102"/>
        <v>3.8235025871818888</v>
      </c>
      <c r="T572" s="83" t="str">
        <f t="shared" si="103"/>
        <v>Not OK</v>
      </c>
    </row>
    <row r="573" spans="1:20" x14ac:dyDescent="0.2">
      <c r="A573" s="73">
        <v>42270</v>
      </c>
      <c r="B573" s="146">
        <v>85.85</v>
      </c>
      <c r="C573" s="75">
        <v>70</v>
      </c>
      <c r="D573" s="76">
        <f t="shared" si="105"/>
        <v>1.8382759438996092</v>
      </c>
      <c r="E573" s="75">
        <v>0</v>
      </c>
      <c r="F573" s="76">
        <f t="shared" si="104"/>
        <v>0</v>
      </c>
      <c r="G573" s="75">
        <v>0</v>
      </c>
      <c r="H573" s="76">
        <f t="shared" si="95"/>
        <v>0</v>
      </c>
      <c r="I573" s="143">
        <v>0</v>
      </c>
      <c r="J573" s="142">
        <v>2.7302362895506049</v>
      </c>
      <c r="K573" s="76">
        <f t="shared" si="96"/>
        <v>163.8141773730363</v>
      </c>
      <c r="L573" s="79">
        <f t="shared" si="97"/>
        <v>0.10238386085814769</v>
      </c>
      <c r="M573" s="79">
        <v>0.28000000000000003</v>
      </c>
      <c r="N573" s="79">
        <v>0.56000000000000005</v>
      </c>
      <c r="O573" s="80" t="str">
        <f t="shared" si="98"/>
        <v>OK</v>
      </c>
      <c r="P573" s="81">
        <f t="shared" si="99"/>
        <v>50.849999999999994</v>
      </c>
      <c r="Q573" s="82">
        <f t="shared" si="100"/>
        <v>55.131945020868791</v>
      </c>
      <c r="R573" s="82">
        <f t="shared" si="101"/>
        <v>0.92233277786140189</v>
      </c>
      <c r="S573" s="82">
        <f t="shared" si="102"/>
        <v>3.8235025871818888</v>
      </c>
      <c r="T573" s="83" t="str">
        <f t="shared" si="103"/>
        <v>Not OK</v>
      </c>
    </row>
    <row r="574" spans="1:20" x14ac:dyDescent="0.2">
      <c r="A574" s="73">
        <v>42271</v>
      </c>
      <c r="B574" s="146">
        <v>85.85</v>
      </c>
      <c r="C574" s="75">
        <v>70</v>
      </c>
      <c r="D574" s="76">
        <f t="shared" si="105"/>
        <v>1.8382759438996092</v>
      </c>
      <c r="E574" s="75">
        <v>0</v>
      </c>
      <c r="F574" s="76">
        <f t="shared" si="104"/>
        <v>0</v>
      </c>
      <c r="G574" s="75">
        <v>0</v>
      </c>
      <c r="H574" s="76">
        <f t="shared" si="95"/>
        <v>0</v>
      </c>
      <c r="I574" s="143">
        <v>0</v>
      </c>
      <c r="J574" s="142">
        <v>2.7302362895506049</v>
      </c>
      <c r="K574" s="76">
        <f t="shared" si="96"/>
        <v>163.8141773730363</v>
      </c>
      <c r="L574" s="79">
        <f t="shared" si="97"/>
        <v>0.10238386085814769</v>
      </c>
      <c r="M574" s="79">
        <v>0.28000000000000003</v>
      </c>
      <c r="N574" s="79">
        <v>0.56000000000000005</v>
      </c>
      <c r="O574" s="80" t="str">
        <f t="shared" si="98"/>
        <v>OK</v>
      </c>
      <c r="P574" s="81">
        <f t="shared" si="99"/>
        <v>50.849999999999994</v>
      </c>
      <c r="Q574" s="82">
        <f t="shared" si="100"/>
        <v>55.131945020868791</v>
      </c>
      <c r="R574" s="82">
        <f t="shared" si="101"/>
        <v>0.92233277786140189</v>
      </c>
      <c r="S574" s="82">
        <f t="shared" si="102"/>
        <v>3.8235025871818888</v>
      </c>
      <c r="T574" s="83" t="str">
        <f t="shared" si="103"/>
        <v>Not OK</v>
      </c>
    </row>
    <row r="575" spans="1:20" x14ac:dyDescent="0.2">
      <c r="A575" s="73">
        <v>42272</v>
      </c>
      <c r="B575" s="146">
        <v>85.85</v>
      </c>
      <c r="C575" s="75">
        <v>70</v>
      </c>
      <c r="D575" s="76">
        <f t="shared" si="105"/>
        <v>1.8382759438996092</v>
      </c>
      <c r="E575" s="75">
        <v>0</v>
      </c>
      <c r="F575" s="76">
        <f t="shared" si="104"/>
        <v>0</v>
      </c>
      <c r="G575" s="75">
        <v>0</v>
      </c>
      <c r="H575" s="76">
        <f t="shared" si="95"/>
        <v>0</v>
      </c>
      <c r="I575" s="143">
        <v>0</v>
      </c>
      <c r="J575" s="142">
        <v>2.7302362895506049</v>
      </c>
      <c r="K575" s="76">
        <f t="shared" si="96"/>
        <v>163.8141773730363</v>
      </c>
      <c r="L575" s="79">
        <f t="shared" si="97"/>
        <v>0.10238386085814769</v>
      </c>
      <c r="M575" s="79">
        <v>0.28000000000000003</v>
      </c>
      <c r="N575" s="79">
        <v>0.56000000000000005</v>
      </c>
      <c r="O575" s="80" t="str">
        <f t="shared" si="98"/>
        <v>OK</v>
      </c>
      <c r="P575" s="81">
        <f t="shared" si="99"/>
        <v>50.849999999999994</v>
      </c>
      <c r="Q575" s="82">
        <f t="shared" si="100"/>
        <v>55.131945020868791</v>
      </c>
      <c r="R575" s="82">
        <f t="shared" si="101"/>
        <v>0.92233277786140189</v>
      </c>
      <c r="S575" s="82">
        <f t="shared" si="102"/>
        <v>3.8235025871818888</v>
      </c>
      <c r="T575" s="83" t="str">
        <f t="shared" si="103"/>
        <v>Not OK</v>
      </c>
    </row>
    <row r="576" spans="1:20" x14ac:dyDescent="0.2">
      <c r="A576" s="73">
        <v>42273</v>
      </c>
      <c r="B576" s="146">
        <v>85.85</v>
      </c>
      <c r="C576" s="75">
        <v>70</v>
      </c>
      <c r="D576" s="76">
        <f t="shared" si="105"/>
        <v>1.8382759438996092</v>
      </c>
      <c r="E576" s="75">
        <v>0</v>
      </c>
      <c r="F576" s="76">
        <f t="shared" si="104"/>
        <v>0</v>
      </c>
      <c r="G576" s="75">
        <v>0</v>
      </c>
      <c r="H576" s="76">
        <f t="shared" si="95"/>
        <v>0</v>
      </c>
      <c r="I576" s="143">
        <v>0</v>
      </c>
      <c r="J576" s="142">
        <v>2.7302362895506049</v>
      </c>
      <c r="K576" s="76">
        <f t="shared" si="96"/>
        <v>163.8141773730363</v>
      </c>
      <c r="L576" s="79">
        <f t="shared" si="97"/>
        <v>0.10238386085814769</v>
      </c>
      <c r="M576" s="79">
        <v>0.28000000000000003</v>
      </c>
      <c r="N576" s="79">
        <v>0.56000000000000005</v>
      </c>
      <c r="O576" s="80" t="str">
        <f t="shared" si="98"/>
        <v>OK</v>
      </c>
      <c r="P576" s="81">
        <f t="shared" si="99"/>
        <v>50.849999999999994</v>
      </c>
      <c r="Q576" s="82">
        <f t="shared" si="100"/>
        <v>55.131945020868791</v>
      </c>
      <c r="R576" s="82">
        <f t="shared" si="101"/>
        <v>0.92233277786140189</v>
      </c>
      <c r="S576" s="82">
        <f t="shared" si="102"/>
        <v>3.8235025871818888</v>
      </c>
      <c r="T576" s="83" t="str">
        <f t="shared" si="103"/>
        <v>Not OK</v>
      </c>
    </row>
    <row r="577" spans="1:20" x14ac:dyDescent="0.2">
      <c r="A577" s="73">
        <v>42259</v>
      </c>
      <c r="B577" s="146">
        <v>85.83</v>
      </c>
      <c r="C577" s="75">
        <v>71</v>
      </c>
      <c r="D577" s="76">
        <f t="shared" si="105"/>
        <v>1.9046337499351378</v>
      </c>
      <c r="E577" s="75">
        <v>0</v>
      </c>
      <c r="F577" s="76">
        <f t="shared" si="104"/>
        <v>0</v>
      </c>
      <c r="G577" s="75">
        <v>0</v>
      </c>
      <c r="H577" s="76">
        <f t="shared" si="95"/>
        <v>0</v>
      </c>
      <c r="I577" s="143">
        <v>0</v>
      </c>
      <c r="J577" s="142">
        <v>2.7302362895506049</v>
      </c>
      <c r="K577" s="76">
        <f t="shared" si="96"/>
        <v>163.8141773730363</v>
      </c>
      <c r="L577" s="79">
        <f t="shared" si="97"/>
        <v>0.10238386085814769</v>
      </c>
      <c r="M577" s="79">
        <v>0.28000000000000003</v>
      </c>
      <c r="N577" s="79">
        <v>0.56000000000000005</v>
      </c>
      <c r="O577" s="80" t="str">
        <f t="shared" si="98"/>
        <v>OK</v>
      </c>
      <c r="P577" s="81">
        <f t="shared" si="99"/>
        <v>50.83</v>
      </c>
      <c r="Q577" s="82">
        <f t="shared" si="100"/>
        <v>55.118777195610605</v>
      </c>
      <c r="R577" s="82">
        <f t="shared" si="101"/>
        <v>0.92219026956294403</v>
      </c>
      <c r="S577" s="82">
        <f t="shared" si="102"/>
        <v>3.824093442307813</v>
      </c>
      <c r="T577" s="83" t="str">
        <f t="shared" si="103"/>
        <v>Not OK</v>
      </c>
    </row>
    <row r="578" spans="1:20" x14ac:dyDescent="0.2">
      <c r="A578" s="73">
        <v>42260</v>
      </c>
      <c r="B578" s="146">
        <v>85.83</v>
      </c>
      <c r="C578" s="75">
        <v>71</v>
      </c>
      <c r="D578" s="76">
        <f t="shared" si="105"/>
        <v>1.9046337499351378</v>
      </c>
      <c r="E578" s="75">
        <v>0</v>
      </c>
      <c r="F578" s="76">
        <f t="shared" si="104"/>
        <v>0</v>
      </c>
      <c r="G578" s="75">
        <v>0</v>
      </c>
      <c r="H578" s="76">
        <f t="shared" si="95"/>
        <v>0</v>
      </c>
      <c r="I578" s="143">
        <v>0</v>
      </c>
      <c r="J578" s="142">
        <v>2.7302362895506049</v>
      </c>
      <c r="K578" s="76">
        <f t="shared" si="96"/>
        <v>163.8141773730363</v>
      </c>
      <c r="L578" s="79">
        <f t="shared" si="97"/>
        <v>0.10238386085814769</v>
      </c>
      <c r="M578" s="79">
        <v>0.28000000000000003</v>
      </c>
      <c r="N578" s="79">
        <v>0.56000000000000005</v>
      </c>
      <c r="O578" s="80" t="str">
        <f t="shared" si="98"/>
        <v>OK</v>
      </c>
      <c r="P578" s="81">
        <f t="shared" si="99"/>
        <v>50.83</v>
      </c>
      <c r="Q578" s="82">
        <f t="shared" si="100"/>
        <v>55.118777195610605</v>
      </c>
      <c r="R578" s="82">
        <f t="shared" si="101"/>
        <v>0.92219026956294403</v>
      </c>
      <c r="S578" s="82">
        <f t="shared" si="102"/>
        <v>3.824093442307813</v>
      </c>
      <c r="T578" s="83" t="str">
        <f t="shared" si="103"/>
        <v>Not OK</v>
      </c>
    </row>
    <row r="579" spans="1:20" x14ac:dyDescent="0.2">
      <c r="A579" s="73">
        <v>42261</v>
      </c>
      <c r="B579" s="146">
        <v>85.83</v>
      </c>
      <c r="C579" s="75">
        <v>71</v>
      </c>
      <c r="D579" s="76">
        <f t="shared" si="105"/>
        <v>1.9046337499351378</v>
      </c>
      <c r="E579" s="75">
        <v>0</v>
      </c>
      <c r="F579" s="76">
        <f t="shared" si="104"/>
        <v>0</v>
      </c>
      <c r="G579" s="75">
        <v>0</v>
      </c>
      <c r="H579" s="76">
        <f t="shared" si="95"/>
        <v>0</v>
      </c>
      <c r="I579" s="143">
        <v>0</v>
      </c>
      <c r="J579" s="142">
        <v>2.7302362895506049</v>
      </c>
      <c r="K579" s="76">
        <f t="shared" si="96"/>
        <v>163.8141773730363</v>
      </c>
      <c r="L579" s="79">
        <f t="shared" si="97"/>
        <v>0.10238386085814769</v>
      </c>
      <c r="M579" s="79">
        <v>0.28000000000000003</v>
      </c>
      <c r="N579" s="79">
        <v>0.56000000000000005</v>
      </c>
      <c r="O579" s="80" t="str">
        <f t="shared" si="98"/>
        <v>OK</v>
      </c>
      <c r="P579" s="81">
        <f t="shared" si="99"/>
        <v>50.83</v>
      </c>
      <c r="Q579" s="82">
        <f t="shared" si="100"/>
        <v>55.118777195610605</v>
      </c>
      <c r="R579" s="82">
        <f t="shared" si="101"/>
        <v>0.92219026956294403</v>
      </c>
      <c r="S579" s="82">
        <f t="shared" si="102"/>
        <v>3.824093442307813</v>
      </c>
      <c r="T579" s="83" t="str">
        <f t="shared" si="103"/>
        <v>Not OK</v>
      </c>
    </row>
    <row r="580" spans="1:20" x14ac:dyDescent="0.2">
      <c r="A580" s="73">
        <v>42262</v>
      </c>
      <c r="B580" s="147">
        <v>85.83</v>
      </c>
      <c r="C580" s="75">
        <v>71</v>
      </c>
      <c r="D580" s="76">
        <f t="shared" si="105"/>
        <v>1.9046337499351378</v>
      </c>
      <c r="E580" s="75">
        <v>0</v>
      </c>
      <c r="F580" s="76">
        <f t="shared" si="104"/>
        <v>0</v>
      </c>
      <c r="G580" s="75">
        <v>0</v>
      </c>
      <c r="H580" s="76">
        <f t="shared" si="95"/>
        <v>0</v>
      </c>
      <c r="I580" s="143">
        <v>0</v>
      </c>
      <c r="J580" s="142">
        <v>2.7302362895506049</v>
      </c>
      <c r="K580" s="76">
        <f t="shared" si="96"/>
        <v>163.8141773730363</v>
      </c>
      <c r="L580" s="79">
        <f t="shared" si="97"/>
        <v>0.10238386085814769</v>
      </c>
      <c r="M580" s="79">
        <v>0.28000000000000003</v>
      </c>
      <c r="N580" s="79">
        <v>0.56000000000000005</v>
      </c>
      <c r="O580" s="80" t="str">
        <f t="shared" si="98"/>
        <v>OK</v>
      </c>
      <c r="P580" s="81">
        <f t="shared" si="99"/>
        <v>50.83</v>
      </c>
      <c r="Q580" s="82">
        <f t="shared" si="100"/>
        <v>55.118777195610605</v>
      </c>
      <c r="R580" s="82">
        <f t="shared" si="101"/>
        <v>0.92219026956294403</v>
      </c>
      <c r="S580" s="82">
        <f t="shared" si="102"/>
        <v>3.824093442307813</v>
      </c>
      <c r="T580" s="83" t="str">
        <f t="shared" si="103"/>
        <v>Not OK</v>
      </c>
    </row>
    <row r="581" spans="1:20" x14ac:dyDescent="0.2">
      <c r="A581" s="73">
        <v>42258</v>
      </c>
      <c r="B581" s="145">
        <v>85.8</v>
      </c>
      <c r="C581" s="75">
        <v>71</v>
      </c>
      <c r="D581" s="76">
        <f t="shared" si="105"/>
        <v>1.9046337499351378</v>
      </c>
      <c r="E581" s="75">
        <v>0</v>
      </c>
      <c r="F581" s="76">
        <f t="shared" si="104"/>
        <v>0</v>
      </c>
      <c r="G581" s="75">
        <v>0</v>
      </c>
      <c r="H581" s="76">
        <f t="shared" si="95"/>
        <v>0</v>
      </c>
      <c r="I581" s="143">
        <v>0</v>
      </c>
      <c r="J581" s="142">
        <v>2.7302362895506049</v>
      </c>
      <c r="K581" s="76">
        <f t="shared" si="96"/>
        <v>163.8141773730363</v>
      </c>
      <c r="L581" s="79">
        <f t="shared" si="97"/>
        <v>0.10238386085814769</v>
      </c>
      <c r="M581" s="79">
        <v>0.28000000000000003</v>
      </c>
      <c r="N581" s="79">
        <v>0.56000000000000005</v>
      </c>
      <c r="O581" s="80" t="str">
        <f t="shared" si="98"/>
        <v>OK</v>
      </c>
      <c r="P581" s="81">
        <f t="shared" si="99"/>
        <v>50.8</v>
      </c>
      <c r="Q581" s="82">
        <f t="shared" si="100"/>
        <v>55.099039511468803</v>
      </c>
      <c r="R581" s="82">
        <f t="shared" si="101"/>
        <v>0.9219761442379778</v>
      </c>
      <c r="S581" s="82">
        <f t="shared" si="102"/>
        <v>3.8249815729347851</v>
      </c>
      <c r="T581" s="83" t="str">
        <f t="shared" si="103"/>
        <v>Not OK</v>
      </c>
    </row>
    <row r="582" spans="1:20" x14ac:dyDescent="0.2">
      <c r="A582" s="73">
        <v>42256</v>
      </c>
      <c r="B582" s="146">
        <v>85.78</v>
      </c>
      <c r="C582" s="75">
        <v>71</v>
      </c>
      <c r="D582" s="76">
        <f t="shared" si="105"/>
        <v>1.9046337499351378</v>
      </c>
      <c r="E582" s="75">
        <v>0</v>
      </c>
      <c r="F582" s="76">
        <f t="shared" si="104"/>
        <v>0</v>
      </c>
      <c r="G582" s="75">
        <v>0</v>
      </c>
      <c r="H582" s="76">
        <f t="shared" si="95"/>
        <v>0</v>
      </c>
      <c r="I582" s="143">
        <v>0</v>
      </c>
      <c r="J582" s="142">
        <v>2.7302362895506049</v>
      </c>
      <c r="K582" s="76">
        <f t="shared" si="96"/>
        <v>163.8141773730363</v>
      </c>
      <c r="L582" s="79">
        <f t="shared" si="97"/>
        <v>0.10238386085814769</v>
      </c>
      <c r="M582" s="79">
        <v>0.28000000000000003</v>
      </c>
      <c r="N582" s="79">
        <v>0.56000000000000005</v>
      </c>
      <c r="O582" s="80" t="str">
        <f t="shared" si="98"/>
        <v>OK</v>
      </c>
      <c r="P582" s="81">
        <f t="shared" si="99"/>
        <v>50.78</v>
      </c>
      <c r="Q582" s="82">
        <f t="shared" si="100"/>
        <v>55.085890432371009</v>
      </c>
      <c r="R582" s="82">
        <f t="shared" si="101"/>
        <v>0.92183315185478665</v>
      </c>
      <c r="S582" s="82">
        <f t="shared" si="102"/>
        <v>3.8255748942203951</v>
      </c>
      <c r="T582" s="83" t="str">
        <f t="shared" si="103"/>
        <v>Not OK</v>
      </c>
    </row>
    <row r="583" spans="1:20" x14ac:dyDescent="0.2">
      <c r="A583" s="73">
        <v>42257</v>
      </c>
      <c r="B583" s="147">
        <v>85.78</v>
      </c>
      <c r="C583" s="75">
        <v>71</v>
      </c>
      <c r="D583" s="76">
        <f t="shared" si="105"/>
        <v>1.9046337499351378</v>
      </c>
      <c r="E583" s="75">
        <v>0</v>
      </c>
      <c r="F583" s="76">
        <f t="shared" si="104"/>
        <v>0</v>
      </c>
      <c r="G583" s="75">
        <v>0</v>
      </c>
      <c r="H583" s="76">
        <f t="shared" si="95"/>
        <v>0</v>
      </c>
      <c r="I583" s="143">
        <v>0</v>
      </c>
      <c r="J583" s="142">
        <v>2.7302362895506049</v>
      </c>
      <c r="K583" s="76">
        <f t="shared" si="96"/>
        <v>163.8141773730363</v>
      </c>
      <c r="L583" s="79">
        <f t="shared" si="97"/>
        <v>0.10238386085814769</v>
      </c>
      <c r="M583" s="79">
        <v>0.28000000000000003</v>
      </c>
      <c r="N583" s="79">
        <v>0.56000000000000005</v>
      </c>
      <c r="O583" s="80" t="str">
        <f t="shared" si="98"/>
        <v>OK</v>
      </c>
      <c r="P583" s="81">
        <f t="shared" si="99"/>
        <v>50.78</v>
      </c>
      <c r="Q583" s="82">
        <f t="shared" si="100"/>
        <v>55.085890432371009</v>
      </c>
      <c r="R583" s="82">
        <f t="shared" si="101"/>
        <v>0.92183315185478665</v>
      </c>
      <c r="S583" s="82">
        <f t="shared" si="102"/>
        <v>3.8255748942203951</v>
      </c>
      <c r="T583" s="83" t="str">
        <f t="shared" si="103"/>
        <v>Not OK</v>
      </c>
    </row>
    <row r="584" spans="1:20" x14ac:dyDescent="0.2">
      <c r="A584" s="73">
        <v>42241</v>
      </c>
      <c r="B584" s="146">
        <v>85.75</v>
      </c>
      <c r="C584" s="75">
        <v>76</v>
      </c>
      <c r="D584" s="76">
        <f t="shared" si="105"/>
        <v>2.2578733867148584</v>
      </c>
      <c r="E584" s="75">
        <v>0</v>
      </c>
      <c r="F584" s="76">
        <f t="shared" si="104"/>
        <v>0</v>
      </c>
      <c r="G584" s="75">
        <v>0</v>
      </c>
      <c r="H584" s="76">
        <f t="shared" si="95"/>
        <v>0</v>
      </c>
      <c r="I584" s="143">
        <v>0</v>
      </c>
      <c r="J584" s="142">
        <v>2.7302362895506049</v>
      </c>
      <c r="K584" s="76">
        <f t="shared" si="96"/>
        <v>163.8141773730363</v>
      </c>
      <c r="L584" s="79">
        <f t="shared" si="97"/>
        <v>0.10238386085814769</v>
      </c>
      <c r="M584" s="79">
        <v>0.28000000000000003</v>
      </c>
      <c r="N584" s="79">
        <v>0.56000000000000005</v>
      </c>
      <c r="O584" s="80" t="str">
        <f t="shared" si="98"/>
        <v>OK</v>
      </c>
      <c r="P584" s="81">
        <f t="shared" si="99"/>
        <v>50.75</v>
      </c>
      <c r="Q584" s="82">
        <f t="shared" si="100"/>
        <v>55.066180892654067</v>
      </c>
      <c r="R584" s="82">
        <f t="shared" si="101"/>
        <v>0.92161829960447006</v>
      </c>
      <c r="S584" s="82">
        <f t="shared" si="102"/>
        <v>3.8264667313021135</v>
      </c>
      <c r="T584" s="83" t="str">
        <f t="shared" si="103"/>
        <v>Not OK</v>
      </c>
    </row>
    <row r="585" spans="1:20" x14ac:dyDescent="0.2">
      <c r="A585" s="73">
        <v>42242</v>
      </c>
      <c r="B585" s="146">
        <v>85.75</v>
      </c>
      <c r="C585" s="75">
        <v>79</v>
      </c>
      <c r="D585" s="76">
        <f t="shared" si="105"/>
        <v>2.4873295657136421</v>
      </c>
      <c r="E585" s="75">
        <v>0</v>
      </c>
      <c r="F585" s="76">
        <f t="shared" si="104"/>
        <v>0</v>
      </c>
      <c r="G585" s="75">
        <v>0</v>
      </c>
      <c r="H585" s="76">
        <f t="shared" si="95"/>
        <v>0</v>
      </c>
      <c r="I585" s="143">
        <v>0</v>
      </c>
      <c r="J585" s="142">
        <v>2.7302362895506049</v>
      </c>
      <c r="K585" s="76">
        <f t="shared" si="96"/>
        <v>163.8141773730363</v>
      </c>
      <c r="L585" s="79">
        <f t="shared" si="97"/>
        <v>0.10238386085814769</v>
      </c>
      <c r="M585" s="79">
        <v>0.28000000000000003</v>
      </c>
      <c r="N585" s="79">
        <v>0.56000000000000005</v>
      </c>
      <c r="O585" s="80" t="str">
        <f t="shared" si="98"/>
        <v>OK</v>
      </c>
      <c r="P585" s="81">
        <f t="shared" si="99"/>
        <v>50.75</v>
      </c>
      <c r="Q585" s="82">
        <f t="shared" si="100"/>
        <v>55.066180892654067</v>
      </c>
      <c r="R585" s="82">
        <f t="shared" si="101"/>
        <v>0.92161829960447006</v>
      </c>
      <c r="S585" s="82">
        <f t="shared" si="102"/>
        <v>3.8264667313021135</v>
      </c>
      <c r="T585" s="83" t="str">
        <f t="shared" si="103"/>
        <v>Not OK</v>
      </c>
    </row>
    <row r="586" spans="1:20" x14ac:dyDescent="0.2">
      <c r="A586" s="73">
        <v>42243</v>
      </c>
      <c r="B586" s="146">
        <v>85.75</v>
      </c>
      <c r="C586" s="75">
        <v>75</v>
      </c>
      <c r="D586" s="76">
        <f t="shared" si="105"/>
        <v>2.1843325746953006</v>
      </c>
      <c r="E586" s="75">
        <v>0</v>
      </c>
      <c r="F586" s="76">
        <f t="shared" si="104"/>
        <v>0</v>
      </c>
      <c r="G586" s="75">
        <v>0</v>
      </c>
      <c r="H586" s="76">
        <f t="shared" si="95"/>
        <v>0</v>
      </c>
      <c r="I586" s="143">
        <v>0</v>
      </c>
      <c r="J586" s="142">
        <v>2.7302362895506049</v>
      </c>
      <c r="K586" s="76">
        <f t="shared" si="96"/>
        <v>163.8141773730363</v>
      </c>
      <c r="L586" s="79">
        <f t="shared" si="97"/>
        <v>0.10238386085814769</v>
      </c>
      <c r="M586" s="79">
        <v>0.28000000000000003</v>
      </c>
      <c r="N586" s="79">
        <v>0.56000000000000005</v>
      </c>
      <c r="O586" s="80" t="str">
        <f t="shared" si="98"/>
        <v>OK</v>
      </c>
      <c r="P586" s="81">
        <f t="shared" si="99"/>
        <v>50.75</v>
      </c>
      <c r="Q586" s="82">
        <f t="shared" si="100"/>
        <v>55.066180892654067</v>
      </c>
      <c r="R586" s="82">
        <f t="shared" si="101"/>
        <v>0.92161829960447006</v>
      </c>
      <c r="S586" s="82">
        <f t="shared" si="102"/>
        <v>3.8264667313021135</v>
      </c>
      <c r="T586" s="83" t="str">
        <f t="shared" si="103"/>
        <v>Not OK</v>
      </c>
    </row>
    <row r="587" spans="1:20" x14ac:dyDescent="0.2">
      <c r="A587" s="73">
        <v>42244</v>
      </c>
      <c r="B587" s="146">
        <v>85.75</v>
      </c>
      <c r="C587" s="75">
        <v>74</v>
      </c>
      <c r="D587" s="76">
        <f t="shared" si="105"/>
        <v>2.1122479789986719</v>
      </c>
      <c r="E587" s="75">
        <v>0</v>
      </c>
      <c r="F587" s="76">
        <f t="shared" si="104"/>
        <v>0</v>
      </c>
      <c r="G587" s="75">
        <v>0</v>
      </c>
      <c r="H587" s="76">
        <f t="shared" si="95"/>
        <v>0</v>
      </c>
      <c r="I587" s="143">
        <v>0</v>
      </c>
      <c r="J587" s="142">
        <v>2.7302362895506049</v>
      </c>
      <c r="K587" s="76">
        <f t="shared" si="96"/>
        <v>163.8141773730363</v>
      </c>
      <c r="L587" s="79">
        <f t="shared" si="97"/>
        <v>0.10238386085814769</v>
      </c>
      <c r="M587" s="79">
        <v>0.28000000000000003</v>
      </c>
      <c r="N587" s="79">
        <v>0.56000000000000005</v>
      </c>
      <c r="O587" s="80" t="str">
        <f t="shared" si="98"/>
        <v>OK</v>
      </c>
      <c r="P587" s="81">
        <f t="shared" si="99"/>
        <v>50.75</v>
      </c>
      <c r="Q587" s="82">
        <f t="shared" si="100"/>
        <v>55.066180892654067</v>
      </c>
      <c r="R587" s="82">
        <f t="shared" si="101"/>
        <v>0.92161829960447006</v>
      </c>
      <c r="S587" s="82">
        <f t="shared" si="102"/>
        <v>3.8264667313021135</v>
      </c>
      <c r="T587" s="83" t="str">
        <f t="shared" si="103"/>
        <v>Not OK</v>
      </c>
    </row>
    <row r="588" spans="1:20" x14ac:dyDescent="0.2">
      <c r="A588" s="73">
        <v>42245</v>
      </c>
      <c r="B588" s="146">
        <v>85.75</v>
      </c>
      <c r="C588" s="75">
        <v>74</v>
      </c>
      <c r="D588" s="76">
        <f t="shared" si="105"/>
        <v>2.1122479789986719</v>
      </c>
      <c r="E588" s="75">
        <v>0</v>
      </c>
      <c r="F588" s="76">
        <f t="shared" si="104"/>
        <v>0</v>
      </c>
      <c r="G588" s="75">
        <v>0</v>
      </c>
      <c r="H588" s="76">
        <f t="shared" si="95"/>
        <v>0</v>
      </c>
      <c r="I588" s="143">
        <v>0</v>
      </c>
      <c r="J588" s="142">
        <v>2.7302362895506049</v>
      </c>
      <c r="K588" s="76">
        <f t="shared" si="96"/>
        <v>163.8141773730363</v>
      </c>
      <c r="L588" s="79">
        <f t="shared" si="97"/>
        <v>0.10238386085814769</v>
      </c>
      <c r="M588" s="79">
        <v>0.28000000000000003</v>
      </c>
      <c r="N588" s="79">
        <v>0.56000000000000005</v>
      </c>
      <c r="O588" s="80" t="str">
        <f t="shared" si="98"/>
        <v>OK</v>
      </c>
      <c r="P588" s="81">
        <f t="shared" si="99"/>
        <v>50.75</v>
      </c>
      <c r="Q588" s="82">
        <f t="shared" si="100"/>
        <v>55.066180892654067</v>
      </c>
      <c r="R588" s="82">
        <f t="shared" si="101"/>
        <v>0.92161829960447006</v>
      </c>
      <c r="S588" s="82">
        <f t="shared" si="102"/>
        <v>3.8264667313021135</v>
      </c>
      <c r="T588" s="83" t="str">
        <f t="shared" si="103"/>
        <v>Not OK</v>
      </c>
    </row>
    <row r="589" spans="1:20" x14ac:dyDescent="0.2">
      <c r="A589" s="73">
        <v>42246</v>
      </c>
      <c r="B589" s="146">
        <v>85.75</v>
      </c>
      <c r="C589" s="75">
        <v>74</v>
      </c>
      <c r="D589" s="76">
        <f t="shared" si="105"/>
        <v>2.1122479789986719</v>
      </c>
      <c r="E589" s="75">
        <v>0</v>
      </c>
      <c r="F589" s="76">
        <f t="shared" si="104"/>
        <v>0</v>
      </c>
      <c r="G589" s="75">
        <v>0</v>
      </c>
      <c r="H589" s="76">
        <f t="shared" si="95"/>
        <v>0</v>
      </c>
      <c r="I589" s="143">
        <v>0</v>
      </c>
      <c r="J589" s="142">
        <v>2.7302362895506049</v>
      </c>
      <c r="K589" s="76">
        <f t="shared" si="96"/>
        <v>163.8141773730363</v>
      </c>
      <c r="L589" s="79">
        <f t="shared" si="97"/>
        <v>0.10238386085814769</v>
      </c>
      <c r="M589" s="79">
        <v>0.28000000000000003</v>
      </c>
      <c r="N589" s="79">
        <v>0.56000000000000005</v>
      </c>
      <c r="O589" s="80" t="str">
        <f t="shared" si="98"/>
        <v>OK</v>
      </c>
      <c r="P589" s="81">
        <f t="shared" si="99"/>
        <v>50.75</v>
      </c>
      <c r="Q589" s="82">
        <f t="shared" si="100"/>
        <v>55.066180892654067</v>
      </c>
      <c r="R589" s="82">
        <f t="shared" si="101"/>
        <v>0.92161829960447006</v>
      </c>
      <c r="S589" s="82">
        <f t="shared" si="102"/>
        <v>3.8264667313021135</v>
      </c>
      <c r="T589" s="83" t="str">
        <f t="shared" si="103"/>
        <v>Not OK</v>
      </c>
    </row>
    <row r="590" spans="1:20" x14ac:dyDescent="0.2">
      <c r="A590" s="73">
        <v>42247</v>
      </c>
      <c r="B590" s="146">
        <v>85.75</v>
      </c>
      <c r="C590" s="75">
        <v>74</v>
      </c>
      <c r="D590" s="76">
        <f t="shared" si="105"/>
        <v>2.1122479789986719</v>
      </c>
      <c r="E590" s="75">
        <v>0</v>
      </c>
      <c r="F590" s="76">
        <f t="shared" si="104"/>
        <v>0</v>
      </c>
      <c r="G590" s="75">
        <v>0</v>
      </c>
      <c r="H590" s="76">
        <f t="shared" si="95"/>
        <v>0</v>
      </c>
      <c r="I590" s="144">
        <v>0</v>
      </c>
      <c r="J590" s="142">
        <v>2.7302362895506049</v>
      </c>
      <c r="K590" s="76">
        <f t="shared" si="96"/>
        <v>163.8141773730363</v>
      </c>
      <c r="L590" s="79">
        <f t="shared" si="97"/>
        <v>0.10238386085814769</v>
      </c>
      <c r="M590" s="79">
        <v>0.28000000000000003</v>
      </c>
      <c r="N590" s="79">
        <v>0.56000000000000005</v>
      </c>
      <c r="O590" s="80" t="str">
        <f t="shared" si="98"/>
        <v>OK</v>
      </c>
      <c r="P590" s="81">
        <f t="shared" si="99"/>
        <v>50.75</v>
      </c>
      <c r="Q590" s="82">
        <f t="shared" si="100"/>
        <v>55.066180892654067</v>
      </c>
      <c r="R590" s="82">
        <f t="shared" si="101"/>
        <v>0.92161829960447006</v>
      </c>
      <c r="S590" s="82">
        <f t="shared" si="102"/>
        <v>3.8264667313021135</v>
      </c>
      <c r="T590" s="83" t="str">
        <f t="shared" si="103"/>
        <v>Not OK</v>
      </c>
    </row>
    <row r="591" spans="1:20" x14ac:dyDescent="0.2">
      <c r="A591" s="73">
        <v>42248</v>
      </c>
      <c r="B591" s="146">
        <v>85.75</v>
      </c>
      <c r="C591" s="75">
        <v>74</v>
      </c>
      <c r="D591" s="76">
        <f t="shared" si="105"/>
        <v>2.1122479789986719</v>
      </c>
      <c r="E591" s="75">
        <v>0</v>
      </c>
      <c r="F591" s="76">
        <f t="shared" si="104"/>
        <v>0</v>
      </c>
      <c r="G591" s="75">
        <v>0</v>
      </c>
      <c r="H591" s="76">
        <f t="shared" si="95"/>
        <v>0</v>
      </c>
      <c r="I591" s="143">
        <v>0</v>
      </c>
      <c r="J591" s="142">
        <v>2.7302362895506049</v>
      </c>
      <c r="K591" s="76">
        <f t="shared" si="96"/>
        <v>163.8141773730363</v>
      </c>
      <c r="L591" s="79">
        <f t="shared" si="97"/>
        <v>0.10238386085814769</v>
      </c>
      <c r="M591" s="79">
        <v>0.28000000000000003</v>
      </c>
      <c r="N591" s="79">
        <v>0.56000000000000005</v>
      </c>
      <c r="O591" s="80" t="str">
        <f t="shared" si="98"/>
        <v>OK</v>
      </c>
      <c r="P591" s="81">
        <f t="shared" si="99"/>
        <v>50.75</v>
      </c>
      <c r="Q591" s="82">
        <f t="shared" si="100"/>
        <v>55.066180892654067</v>
      </c>
      <c r="R591" s="82">
        <f t="shared" si="101"/>
        <v>0.92161829960447006</v>
      </c>
      <c r="S591" s="82">
        <f t="shared" si="102"/>
        <v>3.8264667313021135</v>
      </c>
      <c r="T591" s="83" t="str">
        <f t="shared" si="103"/>
        <v>Not OK</v>
      </c>
    </row>
    <row r="592" spans="1:20" x14ac:dyDescent="0.2">
      <c r="A592" s="73">
        <v>42249</v>
      </c>
      <c r="B592" s="146">
        <v>85.75</v>
      </c>
      <c r="C592" s="75">
        <v>73</v>
      </c>
      <c r="D592" s="76">
        <f t="shared" si="105"/>
        <v>2.0416098587924632</v>
      </c>
      <c r="E592" s="75">
        <v>0</v>
      </c>
      <c r="F592" s="76">
        <f t="shared" si="104"/>
        <v>0</v>
      </c>
      <c r="G592" s="75">
        <v>0</v>
      </c>
      <c r="H592" s="76">
        <f t="shared" si="95"/>
        <v>0</v>
      </c>
      <c r="I592" s="143">
        <v>0</v>
      </c>
      <c r="J592" s="142">
        <v>2.7302362895506049</v>
      </c>
      <c r="K592" s="76">
        <f t="shared" si="96"/>
        <v>163.8141773730363</v>
      </c>
      <c r="L592" s="79">
        <f t="shared" si="97"/>
        <v>0.10238386085814769</v>
      </c>
      <c r="M592" s="79">
        <v>0.28000000000000003</v>
      </c>
      <c r="N592" s="79">
        <v>0.56000000000000005</v>
      </c>
      <c r="O592" s="80" t="str">
        <f t="shared" si="98"/>
        <v>OK</v>
      </c>
      <c r="P592" s="81">
        <f t="shared" si="99"/>
        <v>50.75</v>
      </c>
      <c r="Q592" s="82">
        <f t="shared" si="100"/>
        <v>55.066180892654067</v>
      </c>
      <c r="R592" s="82">
        <f t="shared" si="101"/>
        <v>0.92161829960447006</v>
      </c>
      <c r="S592" s="82">
        <f t="shared" si="102"/>
        <v>3.8264667313021135</v>
      </c>
      <c r="T592" s="83" t="str">
        <f t="shared" si="103"/>
        <v>Not OK</v>
      </c>
    </row>
    <row r="593" spans="1:20" x14ac:dyDescent="0.2">
      <c r="A593" s="73">
        <v>42250</v>
      </c>
      <c r="B593" s="146">
        <v>85.75</v>
      </c>
      <c r="C593" s="75">
        <v>73</v>
      </c>
      <c r="D593" s="76">
        <f t="shared" si="105"/>
        <v>2.0416098587924632</v>
      </c>
      <c r="E593" s="75">
        <v>0</v>
      </c>
      <c r="F593" s="76">
        <f t="shared" si="104"/>
        <v>0</v>
      </c>
      <c r="G593" s="75">
        <v>0</v>
      </c>
      <c r="H593" s="76">
        <f t="shared" si="95"/>
        <v>0</v>
      </c>
      <c r="I593" s="143">
        <v>0</v>
      </c>
      <c r="J593" s="142">
        <v>2.7302362895506049</v>
      </c>
      <c r="K593" s="76">
        <f t="shared" si="96"/>
        <v>163.8141773730363</v>
      </c>
      <c r="L593" s="79">
        <f t="shared" si="97"/>
        <v>0.10238386085814769</v>
      </c>
      <c r="M593" s="79">
        <v>0.28000000000000003</v>
      </c>
      <c r="N593" s="79">
        <v>0.56000000000000005</v>
      </c>
      <c r="O593" s="80" t="str">
        <f t="shared" si="98"/>
        <v>OK</v>
      </c>
      <c r="P593" s="81">
        <f t="shared" si="99"/>
        <v>50.75</v>
      </c>
      <c r="Q593" s="82">
        <f t="shared" si="100"/>
        <v>55.066180892654067</v>
      </c>
      <c r="R593" s="82">
        <f t="shared" si="101"/>
        <v>0.92161829960447006</v>
      </c>
      <c r="S593" s="82">
        <f t="shared" si="102"/>
        <v>3.8264667313021135</v>
      </c>
      <c r="T593" s="83" t="str">
        <f t="shared" si="103"/>
        <v>Not OK</v>
      </c>
    </row>
    <row r="594" spans="1:20" x14ac:dyDescent="0.2">
      <c r="A594" s="73">
        <v>42251</v>
      </c>
      <c r="B594" s="146">
        <v>85.75</v>
      </c>
      <c r="C594" s="75">
        <v>73</v>
      </c>
      <c r="D594" s="76">
        <f t="shared" si="105"/>
        <v>2.0416098587924632</v>
      </c>
      <c r="E594" s="75">
        <v>0</v>
      </c>
      <c r="F594" s="76">
        <f t="shared" si="104"/>
        <v>0</v>
      </c>
      <c r="G594" s="75">
        <v>0</v>
      </c>
      <c r="H594" s="76">
        <f t="shared" si="95"/>
        <v>0</v>
      </c>
      <c r="I594" s="143">
        <v>0</v>
      </c>
      <c r="J594" s="142">
        <v>2.7302362895506049</v>
      </c>
      <c r="K594" s="76">
        <f t="shared" si="96"/>
        <v>163.8141773730363</v>
      </c>
      <c r="L594" s="79">
        <f t="shared" si="97"/>
        <v>0.10238386085814769</v>
      </c>
      <c r="M594" s="79">
        <v>0.28000000000000003</v>
      </c>
      <c r="N594" s="79">
        <v>0.56000000000000005</v>
      </c>
      <c r="O594" s="80" t="str">
        <f t="shared" si="98"/>
        <v>OK</v>
      </c>
      <c r="P594" s="81">
        <f t="shared" si="99"/>
        <v>50.75</v>
      </c>
      <c r="Q594" s="82">
        <f t="shared" si="100"/>
        <v>55.066180892654067</v>
      </c>
      <c r="R594" s="82">
        <f t="shared" si="101"/>
        <v>0.92161829960447006</v>
      </c>
      <c r="S594" s="82">
        <f t="shared" si="102"/>
        <v>3.8264667313021135</v>
      </c>
      <c r="T594" s="83" t="str">
        <f t="shared" si="103"/>
        <v>Not OK</v>
      </c>
    </row>
    <row r="595" spans="1:20" x14ac:dyDescent="0.2">
      <c r="A595" s="73">
        <v>42252</v>
      </c>
      <c r="B595" s="146">
        <v>85.75</v>
      </c>
      <c r="C595" s="75">
        <v>73</v>
      </c>
      <c r="D595" s="76">
        <f t="shared" si="105"/>
        <v>2.0416098587924632</v>
      </c>
      <c r="E595" s="75">
        <v>0</v>
      </c>
      <c r="F595" s="76">
        <f t="shared" si="104"/>
        <v>0</v>
      </c>
      <c r="G595" s="75">
        <v>0</v>
      </c>
      <c r="H595" s="76">
        <f t="shared" si="95"/>
        <v>0</v>
      </c>
      <c r="I595" s="143">
        <v>0</v>
      </c>
      <c r="J595" s="142">
        <v>2.7302362895506049</v>
      </c>
      <c r="K595" s="76">
        <f t="shared" si="96"/>
        <v>163.8141773730363</v>
      </c>
      <c r="L595" s="79">
        <f t="shared" si="97"/>
        <v>0.10238386085814769</v>
      </c>
      <c r="M595" s="79">
        <v>0.28000000000000003</v>
      </c>
      <c r="N595" s="79">
        <v>0.56000000000000005</v>
      </c>
      <c r="O595" s="80" t="str">
        <f t="shared" si="98"/>
        <v>OK</v>
      </c>
      <c r="P595" s="81">
        <f t="shared" si="99"/>
        <v>50.75</v>
      </c>
      <c r="Q595" s="82">
        <f t="shared" si="100"/>
        <v>55.066180892654067</v>
      </c>
      <c r="R595" s="82">
        <f t="shared" si="101"/>
        <v>0.92161829960447006</v>
      </c>
      <c r="S595" s="82">
        <f t="shared" si="102"/>
        <v>3.8264667313021135</v>
      </c>
      <c r="T595" s="83" t="str">
        <f t="shared" si="103"/>
        <v>Not OK</v>
      </c>
    </row>
    <row r="596" spans="1:20" x14ac:dyDescent="0.2">
      <c r="A596" s="73">
        <v>42253</v>
      </c>
      <c r="B596" s="146">
        <v>85.75</v>
      </c>
      <c r="C596" s="75">
        <v>71</v>
      </c>
      <c r="D596" s="76">
        <f t="shared" si="105"/>
        <v>1.9046337499351378</v>
      </c>
      <c r="E596" s="75">
        <v>0</v>
      </c>
      <c r="F596" s="76">
        <f t="shared" si="104"/>
        <v>0</v>
      </c>
      <c r="G596" s="75">
        <v>0</v>
      </c>
      <c r="H596" s="76">
        <f t="shared" si="95"/>
        <v>0</v>
      </c>
      <c r="I596" s="143">
        <v>0</v>
      </c>
      <c r="J596" s="142">
        <v>2.7302362895506049</v>
      </c>
      <c r="K596" s="76">
        <f t="shared" si="96"/>
        <v>163.8141773730363</v>
      </c>
      <c r="L596" s="79">
        <f t="shared" si="97"/>
        <v>0.10238386085814769</v>
      </c>
      <c r="M596" s="79">
        <v>0.28000000000000003</v>
      </c>
      <c r="N596" s="79">
        <v>0.56000000000000005</v>
      </c>
      <c r="O596" s="80" t="str">
        <f t="shared" si="98"/>
        <v>OK</v>
      </c>
      <c r="P596" s="81">
        <f t="shared" si="99"/>
        <v>50.75</v>
      </c>
      <c r="Q596" s="82">
        <f t="shared" si="100"/>
        <v>55.066180892654067</v>
      </c>
      <c r="R596" s="82">
        <f t="shared" si="101"/>
        <v>0.92161829960447006</v>
      </c>
      <c r="S596" s="82">
        <f t="shared" si="102"/>
        <v>3.8264667313021135</v>
      </c>
      <c r="T596" s="83" t="str">
        <f t="shared" si="103"/>
        <v>Not OK</v>
      </c>
    </row>
    <row r="597" spans="1:20" x14ac:dyDescent="0.2">
      <c r="A597" s="73">
        <v>42254</v>
      </c>
      <c r="B597" s="146">
        <v>85.75</v>
      </c>
      <c r="C597" s="75">
        <v>71</v>
      </c>
      <c r="D597" s="76">
        <f t="shared" si="105"/>
        <v>1.9046337499351378</v>
      </c>
      <c r="E597" s="75">
        <v>0</v>
      </c>
      <c r="F597" s="76">
        <f t="shared" si="104"/>
        <v>0</v>
      </c>
      <c r="G597" s="75">
        <v>0</v>
      </c>
      <c r="H597" s="76">
        <f t="shared" si="95"/>
        <v>0</v>
      </c>
      <c r="I597" s="143">
        <v>0</v>
      </c>
      <c r="J597" s="142">
        <v>2.7302362895506049</v>
      </c>
      <c r="K597" s="76">
        <f t="shared" si="96"/>
        <v>163.8141773730363</v>
      </c>
      <c r="L597" s="79">
        <f t="shared" si="97"/>
        <v>0.10238386085814769</v>
      </c>
      <c r="M597" s="79">
        <v>0.28000000000000003</v>
      </c>
      <c r="N597" s="79">
        <v>0.56000000000000005</v>
      </c>
      <c r="O597" s="80" t="str">
        <f t="shared" si="98"/>
        <v>OK</v>
      </c>
      <c r="P597" s="81">
        <f t="shared" si="99"/>
        <v>50.75</v>
      </c>
      <c r="Q597" s="82">
        <f t="shared" si="100"/>
        <v>55.066180892654067</v>
      </c>
      <c r="R597" s="82">
        <f t="shared" si="101"/>
        <v>0.92161829960447006</v>
      </c>
      <c r="S597" s="82">
        <f t="shared" si="102"/>
        <v>3.8264667313021135</v>
      </c>
      <c r="T597" s="83" t="str">
        <f t="shared" si="103"/>
        <v>Not OK</v>
      </c>
    </row>
    <row r="598" spans="1:20" x14ac:dyDescent="0.2">
      <c r="A598" s="73">
        <v>42255</v>
      </c>
      <c r="B598" s="146">
        <v>85.75</v>
      </c>
      <c r="C598" s="75">
        <v>71</v>
      </c>
      <c r="D598" s="76">
        <f t="shared" si="105"/>
        <v>1.9046337499351378</v>
      </c>
      <c r="E598" s="75">
        <v>0</v>
      </c>
      <c r="F598" s="76">
        <f t="shared" si="104"/>
        <v>0</v>
      </c>
      <c r="G598" s="75">
        <v>0</v>
      </c>
      <c r="H598" s="76">
        <f t="shared" ref="H598:H661" si="106">4.484*(G598/100)^(5/2)</f>
        <v>0</v>
      </c>
      <c r="I598" s="143">
        <v>0</v>
      </c>
      <c r="J598" s="142">
        <v>2.7302362895506049</v>
      </c>
      <c r="K598" s="76">
        <f t="shared" ref="K598:K661" si="107">J598*60</f>
        <v>163.8141773730363</v>
      </c>
      <c r="L598" s="79">
        <f t="shared" ref="L598:L661" si="108">K598/$F$6</f>
        <v>0.10238386085814769</v>
      </c>
      <c r="M598" s="79">
        <v>0.28000000000000003</v>
      </c>
      <c r="N598" s="79">
        <v>0.56000000000000005</v>
      </c>
      <c r="O598" s="80" t="str">
        <f t="shared" ref="O598:O661" si="109">IF(L598&lt;M598,"OK",IF(AND(L598&gt;M598,L598&lt;N598),"ANTARA",IF(L598&gt;N598,"Not OK")))</f>
        <v>OK</v>
      </c>
      <c r="P598" s="81">
        <f t="shared" ref="P598:P661" si="110">B598-$F$8</f>
        <v>50.75</v>
      </c>
      <c r="Q598" s="82">
        <f t="shared" ref="Q598:Q661" si="111">((P598^2)+((-0.6826*B598+79.904)^2))^0.5</f>
        <v>55.066180892654067</v>
      </c>
      <c r="R598" s="82">
        <f t="shared" ref="R598:R661" si="112">P598/Q598</f>
        <v>0.92161829960447006</v>
      </c>
      <c r="S598" s="82">
        <f t="shared" ref="S598:S661" si="113">J598/(1000*$F$9*$F$12*R598)</f>
        <v>3.8264667313021135</v>
      </c>
      <c r="T598" s="83" t="str">
        <f t="shared" ref="T598:T661" si="114">IF(S598&lt;1,"OK",IF(S598&gt;1,"Not OK"))</f>
        <v>Not OK</v>
      </c>
    </row>
    <row r="599" spans="1:20" x14ac:dyDescent="0.2">
      <c r="A599" s="73">
        <v>42240</v>
      </c>
      <c r="B599" s="146">
        <v>85.74</v>
      </c>
      <c r="C599" s="75">
        <v>76</v>
      </c>
      <c r="D599" s="76">
        <f t="shared" si="105"/>
        <v>2.2578733867148584</v>
      </c>
      <c r="E599" s="75">
        <v>0</v>
      </c>
      <c r="F599" s="76">
        <f t="shared" ref="F599:F662" si="115">4.484*(E599/100)^(5/2)</f>
        <v>0</v>
      </c>
      <c r="G599" s="75">
        <v>0</v>
      </c>
      <c r="H599" s="76">
        <f t="shared" si="106"/>
        <v>0</v>
      </c>
      <c r="I599" s="143">
        <v>0</v>
      </c>
      <c r="J599" s="142">
        <v>2.7302362895506049</v>
      </c>
      <c r="K599" s="76">
        <f t="shared" si="107"/>
        <v>163.8141773730363</v>
      </c>
      <c r="L599" s="79">
        <f t="shared" si="108"/>
        <v>0.10238386085814769</v>
      </c>
      <c r="M599" s="79">
        <v>0.28000000000000003</v>
      </c>
      <c r="N599" s="79">
        <v>0.56000000000000005</v>
      </c>
      <c r="O599" s="80" t="str">
        <f t="shared" si="109"/>
        <v>OK</v>
      </c>
      <c r="P599" s="81">
        <f t="shared" si="110"/>
        <v>50.739999999999995</v>
      </c>
      <c r="Q599" s="82">
        <f t="shared" si="111"/>
        <v>55.059614803151099</v>
      </c>
      <c r="R599" s="82">
        <f t="shared" si="112"/>
        <v>0.9215465851224246</v>
      </c>
      <c r="S599" s="82">
        <f t="shared" si="113"/>
        <v>3.8267645058087201</v>
      </c>
      <c r="T599" s="83" t="str">
        <f t="shared" si="114"/>
        <v>Not OK</v>
      </c>
    </row>
    <row r="600" spans="1:20" x14ac:dyDescent="0.2">
      <c r="A600" s="73">
        <v>42239</v>
      </c>
      <c r="B600" s="148">
        <v>85.72</v>
      </c>
      <c r="C600" s="75">
        <v>76</v>
      </c>
      <c r="D600" s="76">
        <f t="shared" si="105"/>
        <v>2.2578733867148584</v>
      </c>
      <c r="E600" s="75">
        <v>0</v>
      </c>
      <c r="F600" s="76">
        <f t="shared" si="115"/>
        <v>0</v>
      </c>
      <c r="G600" s="75">
        <v>0</v>
      </c>
      <c r="H600" s="76">
        <f t="shared" si="106"/>
        <v>0</v>
      </c>
      <c r="I600" s="143">
        <v>0</v>
      </c>
      <c r="J600" s="142">
        <v>2.7302362895506049</v>
      </c>
      <c r="K600" s="76">
        <f t="shared" si="107"/>
        <v>163.8141773730363</v>
      </c>
      <c r="L600" s="79">
        <f t="shared" si="108"/>
        <v>0.10238386085814769</v>
      </c>
      <c r="M600" s="79">
        <v>0.28000000000000003</v>
      </c>
      <c r="N600" s="79">
        <v>0.56000000000000005</v>
      </c>
      <c r="O600" s="80" t="str">
        <f t="shared" si="109"/>
        <v>OK</v>
      </c>
      <c r="P600" s="81">
        <f t="shared" si="110"/>
        <v>50.72</v>
      </c>
      <c r="Q600" s="82">
        <f t="shared" si="111"/>
        <v>55.046488263782862</v>
      </c>
      <c r="R600" s="82">
        <f t="shared" si="112"/>
        <v>0.92140301043273964</v>
      </c>
      <c r="S600" s="82">
        <f t="shared" si="113"/>
        <v>3.8273607992006426</v>
      </c>
      <c r="T600" s="83" t="str">
        <f t="shared" si="114"/>
        <v>Not OK</v>
      </c>
    </row>
    <row r="601" spans="1:20" x14ac:dyDescent="0.2">
      <c r="A601" s="73">
        <v>42237</v>
      </c>
      <c r="B601" s="146">
        <v>85.69</v>
      </c>
      <c r="C601" s="75">
        <v>76</v>
      </c>
      <c r="D601" s="76">
        <f t="shared" si="105"/>
        <v>2.2578733867148584</v>
      </c>
      <c r="E601" s="75">
        <v>0</v>
      </c>
      <c r="F601" s="76">
        <f t="shared" si="115"/>
        <v>0</v>
      </c>
      <c r="G601" s="75">
        <v>0</v>
      </c>
      <c r="H601" s="76">
        <f t="shared" si="106"/>
        <v>0</v>
      </c>
      <c r="I601" s="143">
        <v>0</v>
      </c>
      <c r="J601" s="142">
        <v>2.7302362895506049</v>
      </c>
      <c r="K601" s="76">
        <f t="shared" si="107"/>
        <v>163.8141773730363</v>
      </c>
      <c r="L601" s="79">
        <f t="shared" si="108"/>
        <v>0.10238386085814769</v>
      </c>
      <c r="M601" s="79">
        <v>0.28000000000000003</v>
      </c>
      <c r="N601" s="79">
        <v>0.56000000000000005</v>
      </c>
      <c r="O601" s="80" t="str">
        <f t="shared" si="109"/>
        <v>OK</v>
      </c>
      <c r="P601" s="81">
        <f t="shared" si="110"/>
        <v>50.69</v>
      </c>
      <c r="Q601" s="82">
        <f t="shared" si="111"/>
        <v>55.026812563913204</v>
      </c>
      <c r="R601" s="82">
        <f t="shared" si="112"/>
        <v>0.92118728376505488</v>
      </c>
      <c r="S601" s="82">
        <f t="shared" si="113"/>
        <v>3.8282571031399071</v>
      </c>
      <c r="T601" s="83" t="str">
        <f t="shared" si="114"/>
        <v>Not OK</v>
      </c>
    </row>
    <row r="602" spans="1:20" x14ac:dyDescent="0.2">
      <c r="A602" s="73">
        <v>42238</v>
      </c>
      <c r="B602" s="145">
        <v>85.69</v>
      </c>
      <c r="C602" s="75">
        <v>76</v>
      </c>
      <c r="D602" s="76">
        <f t="shared" si="105"/>
        <v>2.2578733867148584</v>
      </c>
      <c r="E602" s="75">
        <v>0</v>
      </c>
      <c r="F602" s="76">
        <f t="shared" si="115"/>
        <v>0</v>
      </c>
      <c r="G602" s="75">
        <v>0</v>
      </c>
      <c r="H602" s="76">
        <f t="shared" si="106"/>
        <v>0</v>
      </c>
      <c r="I602" s="143">
        <v>0</v>
      </c>
      <c r="J602" s="142">
        <v>2.7302362895506049</v>
      </c>
      <c r="K602" s="76">
        <f t="shared" si="107"/>
        <v>163.8141773730363</v>
      </c>
      <c r="L602" s="79">
        <f t="shared" si="108"/>
        <v>0.10238386085814769</v>
      </c>
      <c r="M602" s="79">
        <v>0.28000000000000003</v>
      </c>
      <c r="N602" s="79">
        <v>0.56000000000000005</v>
      </c>
      <c r="O602" s="80" t="str">
        <f t="shared" si="109"/>
        <v>OK</v>
      </c>
      <c r="P602" s="81">
        <f t="shared" si="110"/>
        <v>50.69</v>
      </c>
      <c r="Q602" s="82">
        <f t="shared" si="111"/>
        <v>55.026812563913204</v>
      </c>
      <c r="R602" s="82">
        <f t="shared" si="112"/>
        <v>0.92118728376505488</v>
      </c>
      <c r="S602" s="82">
        <f t="shared" si="113"/>
        <v>3.8282571031399071</v>
      </c>
      <c r="T602" s="83" t="str">
        <f t="shared" si="114"/>
        <v>Not OK</v>
      </c>
    </row>
    <row r="603" spans="1:20" x14ac:dyDescent="0.2">
      <c r="A603" s="73">
        <v>42236</v>
      </c>
      <c r="B603" s="147">
        <v>85.67</v>
      </c>
      <c r="C603" s="75">
        <v>76</v>
      </c>
      <c r="D603" s="76">
        <f t="shared" si="105"/>
        <v>2.2578733867148584</v>
      </c>
      <c r="E603" s="75">
        <v>0</v>
      </c>
      <c r="F603" s="76">
        <f t="shared" si="115"/>
        <v>0</v>
      </c>
      <c r="G603" s="75">
        <v>0</v>
      </c>
      <c r="H603" s="76">
        <f t="shared" si="106"/>
        <v>0</v>
      </c>
      <c r="I603" s="143">
        <v>0</v>
      </c>
      <c r="J603" s="142">
        <v>2.7302362895506049</v>
      </c>
      <c r="K603" s="76">
        <f t="shared" si="107"/>
        <v>163.8141773730363</v>
      </c>
      <c r="L603" s="79">
        <f t="shared" si="108"/>
        <v>0.10238386085814769</v>
      </c>
      <c r="M603" s="79">
        <v>0.28000000000000003</v>
      </c>
      <c r="N603" s="79">
        <v>0.56000000000000005</v>
      </c>
      <c r="O603" s="80" t="str">
        <f t="shared" si="109"/>
        <v>OK</v>
      </c>
      <c r="P603" s="81">
        <f t="shared" si="110"/>
        <v>50.67</v>
      </c>
      <c r="Q603" s="82">
        <f t="shared" si="111"/>
        <v>55.013704844638163</v>
      </c>
      <c r="R603" s="82">
        <f t="shared" si="112"/>
        <v>0.92104322264961014</v>
      </c>
      <c r="S603" s="82">
        <f t="shared" si="113"/>
        <v>3.8288558839299127</v>
      </c>
      <c r="T603" s="83" t="str">
        <f t="shared" si="114"/>
        <v>Not OK</v>
      </c>
    </row>
    <row r="604" spans="1:20" x14ac:dyDescent="0.2">
      <c r="A604" s="73">
        <v>42235</v>
      </c>
      <c r="B604" s="146">
        <v>85.62</v>
      </c>
      <c r="C604" s="75">
        <v>76</v>
      </c>
      <c r="D604" s="76">
        <f t="shared" si="105"/>
        <v>2.2578733867148584</v>
      </c>
      <c r="E604" s="75">
        <v>0</v>
      </c>
      <c r="F604" s="76">
        <f t="shared" si="115"/>
        <v>0</v>
      </c>
      <c r="G604" s="75">
        <v>0</v>
      </c>
      <c r="H604" s="76">
        <f t="shared" si="106"/>
        <v>0</v>
      </c>
      <c r="I604" s="143">
        <v>0</v>
      </c>
      <c r="J604" s="142">
        <v>2.7302362895506049</v>
      </c>
      <c r="K604" s="76">
        <f t="shared" si="107"/>
        <v>163.8141773730363</v>
      </c>
      <c r="L604" s="79">
        <f t="shared" si="108"/>
        <v>0.10238386085814769</v>
      </c>
      <c r="M604" s="79">
        <v>0.28000000000000003</v>
      </c>
      <c r="N604" s="79">
        <v>0.56000000000000005</v>
      </c>
      <c r="O604" s="80" t="str">
        <f t="shared" si="109"/>
        <v>OK</v>
      </c>
      <c r="P604" s="81">
        <f t="shared" si="110"/>
        <v>50.620000000000005</v>
      </c>
      <c r="Q604" s="82">
        <f t="shared" si="111"/>
        <v>54.980968534620636</v>
      </c>
      <c r="R604" s="82">
        <f t="shared" si="112"/>
        <v>0.92068221694067465</v>
      </c>
      <c r="S604" s="82">
        <f t="shared" si="113"/>
        <v>3.8303572041545864</v>
      </c>
      <c r="T604" s="83" t="str">
        <f t="shared" si="114"/>
        <v>Not OK</v>
      </c>
    </row>
    <row r="605" spans="1:20" x14ac:dyDescent="0.2">
      <c r="A605" s="73">
        <v>42226</v>
      </c>
      <c r="B605" s="146">
        <v>85.61</v>
      </c>
      <c r="C605" s="75">
        <v>76</v>
      </c>
      <c r="D605" s="76">
        <f t="shared" si="105"/>
        <v>2.2578733867148584</v>
      </c>
      <c r="E605" s="75">
        <v>0</v>
      </c>
      <c r="F605" s="76">
        <f t="shared" si="115"/>
        <v>0</v>
      </c>
      <c r="G605" s="75">
        <v>0</v>
      </c>
      <c r="H605" s="76">
        <f t="shared" si="106"/>
        <v>0</v>
      </c>
      <c r="I605" s="143">
        <v>0</v>
      </c>
      <c r="J605" s="142">
        <v>2.73</v>
      </c>
      <c r="K605" s="76">
        <f t="shared" si="107"/>
        <v>163.80000000000001</v>
      </c>
      <c r="L605" s="79">
        <f t="shared" si="108"/>
        <v>0.10237500000000001</v>
      </c>
      <c r="M605" s="79">
        <v>0.28000000000000003</v>
      </c>
      <c r="N605" s="79">
        <v>0.56000000000000005</v>
      </c>
      <c r="O605" s="80" t="str">
        <f t="shared" si="109"/>
        <v>OK</v>
      </c>
      <c r="P605" s="81">
        <f t="shared" si="110"/>
        <v>50.61</v>
      </c>
      <c r="Q605" s="82">
        <f t="shared" si="111"/>
        <v>54.974426933120419</v>
      </c>
      <c r="R605" s="82">
        <f t="shared" si="112"/>
        <v>0.92060986941382761</v>
      </c>
      <c r="S605" s="82">
        <f t="shared" si="113"/>
        <v>3.8303266925308552</v>
      </c>
      <c r="T605" s="83" t="str">
        <f t="shared" si="114"/>
        <v>Not OK</v>
      </c>
    </row>
    <row r="606" spans="1:20" x14ac:dyDescent="0.2">
      <c r="A606" s="73">
        <v>42227</v>
      </c>
      <c r="B606" s="146">
        <v>85.61</v>
      </c>
      <c r="C606" s="75">
        <v>76</v>
      </c>
      <c r="D606" s="76">
        <f t="shared" si="105"/>
        <v>2.2578733867148584</v>
      </c>
      <c r="E606" s="75">
        <v>0</v>
      </c>
      <c r="F606" s="76">
        <f t="shared" si="115"/>
        <v>0</v>
      </c>
      <c r="G606" s="75">
        <v>0</v>
      </c>
      <c r="H606" s="76">
        <f t="shared" si="106"/>
        <v>0</v>
      </c>
      <c r="I606" s="143">
        <v>0</v>
      </c>
      <c r="J606" s="142">
        <v>2.73</v>
      </c>
      <c r="K606" s="76">
        <f t="shared" si="107"/>
        <v>163.80000000000001</v>
      </c>
      <c r="L606" s="79">
        <f t="shared" si="108"/>
        <v>0.10237500000000001</v>
      </c>
      <c r="M606" s="79">
        <v>0.28000000000000003</v>
      </c>
      <c r="N606" s="79">
        <v>0.56000000000000005</v>
      </c>
      <c r="O606" s="80" t="str">
        <f t="shared" si="109"/>
        <v>OK</v>
      </c>
      <c r="P606" s="81">
        <f t="shared" si="110"/>
        <v>50.61</v>
      </c>
      <c r="Q606" s="82">
        <f t="shared" si="111"/>
        <v>54.974426933120419</v>
      </c>
      <c r="R606" s="82">
        <f t="shared" si="112"/>
        <v>0.92060986941382761</v>
      </c>
      <c r="S606" s="82">
        <f t="shared" si="113"/>
        <v>3.8303266925308552</v>
      </c>
      <c r="T606" s="83" t="str">
        <f t="shared" si="114"/>
        <v>Not OK</v>
      </c>
    </row>
    <row r="607" spans="1:20" x14ac:dyDescent="0.2">
      <c r="A607" s="73">
        <v>42228</v>
      </c>
      <c r="B607" s="146">
        <v>85.61</v>
      </c>
      <c r="C607" s="75">
        <v>76</v>
      </c>
      <c r="D607" s="76">
        <f t="shared" si="105"/>
        <v>2.2578733867148584</v>
      </c>
      <c r="E607" s="75">
        <v>0</v>
      </c>
      <c r="F607" s="76">
        <f t="shared" si="115"/>
        <v>0</v>
      </c>
      <c r="G607" s="75">
        <v>0</v>
      </c>
      <c r="H607" s="76">
        <f t="shared" si="106"/>
        <v>0</v>
      </c>
      <c r="I607" s="143">
        <v>0</v>
      </c>
      <c r="J607" s="142">
        <v>2.73</v>
      </c>
      <c r="K607" s="76">
        <f t="shared" si="107"/>
        <v>163.80000000000001</v>
      </c>
      <c r="L607" s="79">
        <f t="shared" si="108"/>
        <v>0.10237500000000001</v>
      </c>
      <c r="M607" s="79">
        <v>0.28000000000000003</v>
      </c>
      <c r="N607" s="79">
        <v>0.56000000000000005</v>
      </c>
      <c r="O607" s="80" t="str">
        <f t="shared" si="109"/>
        <v>OK</v>
      </c>
      <c r="P607" s="81">
        <f t="shared" si="110"/>
        <v>50.61</v>
      </c>
      <c r="Q607" s="82">
        <f t="shared" si="111"/>
        <v>54.974426933120419</v>
      </c>
      <c r="R607" s="82">
        <f t="shared" si="112"/>
        <v>0.92060986941382761</v>
      </c>
      <c r="S607" s="82">
        <f t="shared" si="113"/>
        <v>3.8303266925308552</v>
      </c>
      <c r="T607" s="83" t="str">
        <f t="shared" si="114"/>
        <v>Not OK</v>
      </c>
    </row>
    <row r="608" spans="1:20" x14ac:dyDescent="0.2">
      <c r="A608" s="73">
        <v>42229</v>
      </c>
      <c r="B608" s="146">
        <v>85.61</v>
      </c>
      <c r="C608" s="75">
        <v>76</v>
      </c>
      <c r="D608" s="76">
        <f t="shared" si="105"/>
        <v>2.2578733867148584</v>
      </c>
      <c r="E608" s="75">
        <v>0</v>
      </c>
      <c r="F608" s="76">
        <f t="shared" si="115"/>
        <v>0</v>
      </c>
      <c r="G608" s="75">
        <v>0</v>
      </c>
      <c r="H608" s="76">
        <f t="shared" si="106"/>
        <v>0</v>
      </c>
      <c r="I608" s="143">
        <v>0</v>
      </c>
      <c r="J608" s="142">
        <v>2.73</v>
      </c>
      <c r="K608" s="76">
        <f t="shared" si="107"/>
        <v>163.80000000000001</v>
      </c>
      <c r="L608" s="79">
        <f t="shared" si="108"/>
        <v>0.10237500000000001</v>
      </c>
      <c r="M608" s="79">
        <v>0.28000000000000003</v>
      </c>
      <c r="N608" s="79">
        <v>0.56000000000000005</v>
      </c>
      <c r="O608" s="80" t="str">
        <f t="shared" si="109"/>
        <v>OK</v>
      </c>
      <c r="P608" s="81">
        <f t="shared" si="110"/>
        <v>50.61</v>
      </c>
      <c r="Q608" s="82">
        <f t="shared" si="111"/>
        <v>54.974426933120419</v>
      </c>
      <c r="R608" s="82">
        <f t="shared" si="112"/>
        <v>0.92060986941382761</v>
      </c>
      <c r="S608" s="82">
        <f t="shared" si="113"/>
        <v>3.8303266925308552</v>
      </c>
      <c r="T608" s="83" t="str">
        <f t="shared" si="114"/>
        <v>Not OK</v>
      </c>
    </row>
    <row r="609" spans="1:20" x14ac:dyDescent="0.2">
      <c r="A609" s="73">
        <v>42230</v>
      </c>
      <c r="B609" s="146">
        <v>85.61</v>
      </c>
      <c r="C609" s="75">
        <v>76</v>
      </c>
      <c r="D609" s="76">
        <f t="shared" si="105"/>
        <v>2.2578733867148584</v>
      </c>
      <c r="E609" s="75">
        <v>0</v>
      </c>
      <c r="F609" s="76">
        <f t="shared" si="115"/>
        <v>0</v>
      </c>
      <c r="G609" s="75">
        <v>0</v>
      </c>
      <c r="H609" s="76">
        <f t="shared" si="106"/>
        <v>0</v>
      </c>
      <c r="I609" s="143">
        <v>0</v>
      </c>
      <c r="J609" s="142">
        <v>2.73</v>
      </c>
      <c r="K609" s="76">
        <f t="shared" si="107"/>
        <v>163.80000000000001</v>
      </c>
      <c r="L609" s="79">
        <f t="shared" si="108"/>
        <v>0.10237500000000001</v>
      </c>
      <c r="M609" s="79">
        <v>0.28000000000000003</v>
      </c>
      <c r="N609" s="79">
        <v>0.56000000000000005</v>
      </c>
      <c r="O609" s="80" t="str">
        <f t="shared" si="109"/>
        <v>OK</v>
      </c>
      <c r="P609" s="81">
        <f t="shared" si="110"/>
        <v>50.61</v>
      </c>
      <c r="Q609" s="82">
        <f t="shared" si="111"/>
        <v>54.974426933120419</v>
      </c>
      <c r="R609" s="82">
        <f t="shared" si="112"/>
        <v>0.92060986941382761</v>
      </c>
      <c r="S609" s="82">
        <f t="shared" si="113"/>
        <v>3.8303266925308552</v>
      </c>
      <c r="T609" s="83" t="str">
        <f t="shared" si="114"/>
        <v>Not OK</v>
      </c>
    </row>
    <row r="610" spans="1:20" x14ac:dyDescent="0.2">
      <c r="A610" s="73">
        <v>42231</v>
      </c>
      <c r="B610" s="146">
        <v>85.61</v>
      </c>
      <c r="C610" s="75">
        <v>76</v>
      </c>
      <c r="D610" s="76">
        <f t="shared" si="105"/>
        <v>2.2578733867148584</v>
      </c>
      <c r="E610" s="75">
        <v>0</v>
      </c>
      <c r="F610" s="76">
        <f t="shared" si="115"/>
        <v>0</v>
      </c>
      <c r="G610" s="75">
        <v>0</v>
      </c>
      <c r="H610" s="76">
        <f t="shared" si="106"/>
        <v>0</v>
      </c>
      <c r="I610" s="143">
        <v>0</v>
      </c>
      <c r="J610" s="142">
        <v>2.73</v>
      </c>
      <c r="K610" s="76">
        <f t="shared" si="107"/>
        <v>163.80000000000001</v>
      </c>
      <c r="L610" s="79">
        <f t="shared" si="108"/>
        <v>0.10237500000000001</v>
      </c>
      <c r="M610" s="79">
        <v>0.28000000000000003</v>
      </c>
      <c r="N610" s="79">
        <v>0.56000000000000005</v>
      </c>
      <c r="O610" s="80" t="str">
        <f t="shared" si="109"/>
        <v>OK</v>
      </c>
      <c r="P610" s="81">
        <f t="shared" si="110"/>
        <v>50.61</v>
      </c>
      <c r="Q610" s="82">
        <f t="shared" si="111"/>
        <v>54.974426933120419</v>
      </c>
      <c r="R610" s="82">
        <f t="shared" si="112"/>
        <v>0.92060986941382761</v>
      </c>
      <c r="S610" s="82">
        <f t="shared" si="113"/>
        <v>3.8303266925308552</v>
      </c>
      <c r="T610" s="83" t="str">
        <f t="shared" si="114"/>
        <v>Not OK</v>
      </c>
    </row>
    <row r="611" spans="1:20" x14ac:dyDescent="0.2">
      <c r="A611" s="73">
        <v>42232</v>
      </c>
      <c r="B611" s="146">
        <v>85.61</v>
      </c>
      <c r="C611" s="75">
        <v>76</v>
      </c>
      <c r="D611" s="76">
        <f t="shared" si="105"/>
        <v>2.2578733867148584</v>
      </c>
      <c r="E611" s="75">
        <v>0</v>
      </c>
      <c r="F611" s="76">
        <f t="shared" si="115"/>
        <v>0</v>
      </c>
      <c r="G611" s="75">
        <v>0</v>
      </c>
      <c r="H611" s="76">
        <f t="shared" si="106"/>
        <v>0</v>
      </c>
      <c r="I611" s="143">
        <v>0</v>
      </c>
      <c r="J611" s="142">
        <v>2.73</v>
      </c>
      <c r="K611" s="76">
        <f t="shared" si="107"/>
        <v>163.80000000000001</v>
      </c>
      <c r="L611" s="79">
        <f t="shared" si="108"/>
        <v>0.10237500000000001</v>
      </c>
      <c r="M611" s="79">
        <v>0.28000000000000003</v>
      </c>
      <c r="N611" s="79">
        <v>0.56000000000000005</v>
      </c>
      <c r="O611" s="80" t="str">
        <f t="shared" si="109"/>
        <v>OK</v>
      </c>
      <c r="P611" s="81">
        <f t="shared" si="110"/>
        <v>50.61</v>
      </c>
      <c r="Q611" s="82">
        <f t="shared" si="111"/>
        <v>54.974426933120419</v>
      </c>
      <c r="R611" s="82">
        <f t="shared" si="112"/>
        <v>0.92060986941382761</v>
      </c>
      <c r="S611" s="82">
        <f t="shared" si="113"/>
        <v>3.8303266925308552</v>
      </c>
      <c r="T611" s="83" t="str">
        <f t="shared" si="114"/>
        <v>Not OK</v>
      </c>
    </row>
    <row r="612" spans="1:20" x14ac:dyDescent="0.2">
      <c r="A612" s="73">
        <v>42233</v>
      </c>
      <c r="B612" s="146">
        <v>85.61</v>
      </c>
      <c r="C612" s="75">
        <v>76</v>
      </c>
      <c r="D612" s="76">
        <f t="shared" si="105"/>
        <v>2.2578733867148584</v>
      </c>
      <c r="E612" s="75">
        <v>0</v>
      </c>
      <c r="F612" s="76">
        <f t="shared" si="115"/>
        <v>0</v>
      </c>
      <c r="G612" s="75">
        <v>0</v>
      </c>
      <c r="H612" s="76">
        <f t="shared" si="106"/>
        <v>0</v>
      </c>
      <c r="I612" s="143">
        <v>0</v>
      </c>
      <c r="J612" s="142">
        <v>2.73</v>
      </c>
      <c r="K612" s="76">
        <f t="shared" si="107"/>
        <v>163.80000000000001</v>
      </c>
      <c r="L612" s="79">
        <f t="shared" si="108"/>
        <v>0.10237500000000001</v>
      </c>
      <c r="M612" s="79">
        <v>0.28000000000000003</v>
      </c>
      <c r="N612" s="79">
        <v>0.56000000000000005</v>
      </c>
      <c r="O612" s="80" t="str">
        <f t="shared" si="109"/>
        <v>OK</v>
      </c>
      <c r="P612" s="81">
        <f t="shared" si="110"/>
        <v>50.61</v>
      </c>
      <c r="Q612" s="82">
        <f t="shared" si="111"/>
        <v>54.974426933120419</v>
      </c>
      <c r="R612" s="82">
        <f t="shared" si="112"/>
        <v>0.92060986941382761</v>
      </c>
      <c r="S612" s="82">
        <f t="shared" si="113"/>
        <v>3.8303266925308552</v>
      </c>
      <c r="T612" s="83" t="str">
        <f t="shared" si="114"/>
        <v>Not OK</v>
      </c>
    </row>
    <row r="613" spans="1:20" x14ac:dyDescent="0.2">
      <c r="A613" s="73">
        <v>42234</v>
      </c>
      <c r="B613" s="146">
        <v>85.61</v>
      </c>
      <c r="C613" s="75">
        <v>76</v>
      </c>
      <c r="D613" s="76">
        <f t="shared" si="105"/>
        <v>2.2578733867148584</v>
      </c>
      <c r="E613" s="75">
        <v>0</v>
      </c>
      <c r="F613" s="76">
        <f t="shared" si="115"/>
        <v>0</v>
      </c>
      <c r="G613" s="75">
        <v>0</v>
      </c>
      <c r="H613" s="76">
        <f t="shared" si="106"/>
        <v>0</v>
      </c>
      <c r="I613" s="143">
        <v>0</v>
      </c>
      <c r="J613" s="142">
        <v>2.73</v>
      </c>
      <c r="K613" s="76">
        <f t="shared" si="107"/>
        <v>163.80000000000001</v>
      </c>
      <c r="L613" s="79">
        <f t="shared" si="108"/>
        <v>0.10237500000000001</v>
      </c>
      <c r="M613" s="79">
        <v>0.28000000000000003</v>
      </c>
      <c r="N613" s="79">
        <v>0.56000000000000005</v>
      </c>
      <c r="O613" s="80" t="str">
        <f t="shared" si="109"/>
        <v>OK</v>
      </c>
      <c r="P613" s="81">
        <f t="shared" si="110"/>
        <v>50.61</v>
      </c>
      <c r="Q613" s="82">
        <f t="shared" si="111"/>
        <v>54.974426933120419</v>
      </c>
      <c r="R613" s="82">
        <f t="shared" si="112"/>
        <v>0.92060986941382761</v>
      </c>
      <c r="S613" s="82">
        <f t="shared" si="113"/>
        <v>3.8303266925308552</v>
      </c>
      <c r="T613" s="83" t="str">
        <f t="shared" si="114"/>
        <v>Not OK</v>
      </c>
    </row>
    <row r="614" spans="1:20" x14ac:dyDescent="0.2">
      <c r="A614" s="73">
        <v>42223</v>
      </c>
      <c r="B614" s="146">
        <v>85.6</v>
      </c>
      <c r="C614" s="75">
        <v>78</v>
      </c>
      <c r="D614" s="76">
        <f t="shared" si="105"/>
        <v>2.4093623006855198</v>
      </c>
      <c r="E614" s="75">
        <v>0</v>
      </c>
      <c r="F614" s="76">
        <f t="shared" si="115"/>
        <v>0</v>
      </c>
      <c r="G614" s="75">
        <v>0</v>
      </c>
      <c r="H614" s="76">
        <f t="shared" si="106"/>
        <v>0</v>
      </c>
      <c r="I614" s="143">
        <v>0</v>
      </c>
      <c r="J614" s="142">
        <v>2.65</v>
      </c>
      <c r="K614" s="76">
        <f t="shared" si="107"/>
        <v>159</v>
      </c>
      <c r="L614" s="79">
        <f t="shared" si="108"/>
        <v>9.9375000000000005E-2</v>
      </c>
      <c r="M614" s="79">
        <v>0.28000000000000003</v>
      </c>
      <c r="N614" s="79">
        <v>0.56000000000000005</v>
      </c>
      <c r="O614" s="80" t="str">
        <f t="shared" si="109"/>
        <v>OK</v>
      </c>
      <c r="P614" s="81">
        <f t="shared" si="110"/>
        <v>50.599999999999994</v>
      </c>
      <c r="Q614" s="82">
        <f t="shared" si="111"/>
        <v>54.967887220026924</v>
      </c>
      <c r="R614" s="82">
        <f t="shared" si="112"/>
        <v>0.92053747304234135</v>
      </c>
      <c r="S614" s="82">
        <f t="shared" si="113"/>
        <v>3.7183750983369106</v>
      </c>
      <c r="T614" s="83" t="str">
        <f t="shared" si="114"/>
        <v>Not OK</v>
      </c>
    </row>
    <row r="615" spans="1:20" x14ac:dyDescent="0.2">
      <c r="A615" s="73">
        <v>42224</v>
      </c>
      <c r="B615" s="150">
        <v>85.6</v>
      </c>
      <c r="C615" s="75">
        <v>78</v>
      </c>
      <c r="D615" s="76">
        <f t="shared" si="105"/>
        <v>2.4093623006855198</v>
      </c>
      <c r="E615" s="75">
        <v>0</v>
      </c>
      <c r="F615" s="76">
        <f t="shared" si="115"/>
        <v>0</v>
      </c>
      <c r="G615" s="75">
        <v>0</v>
      </c>
      <c r="H615" s="76">
        <f t="shared" si="106"/>
        <v>0</v>
      </c>
      <c r="I615" s="141">
        <v>0</v>
      </c>
      <c r="J615" s="142">
        <v>2.65</v>
      </c>
      <c r="K615" s="76">
        <f t="shared" si="107"/>
        <v>159</v>
      </c>
      <c r="L615" s="79">
        <f t="shared" si="108"/>
        <v>9.9375000000000005E-2</v>
      </c>
      <c r="M615" s="79">
        <v>0.28000000000000003</v>
      </c>
      <c r="N615" s="79">
        <v>0.56000000000000005</v>
      </c>
      <c r="O615" s="80" t="str">
        <f t="shared" si="109"/>
        <v>OK</v>
      </c>
      <c r="P615" s="81">
        <f t="shared" si="110"/>
        <v>50.599999999999994</v>
      </c>
      <c r="Q615" s="82">
        <f t="shared" si="111"/>
        <v>54.967887220026924</v>
      </c>
      <c r="R615" s="82">
        <f t="shared" si="112"/>
        <v>0.92053747304234135</v>
      </c>
      <c r="S615" s="82">
        <f t="shared" si="113"/>
        <v>3.7183750983369106</v>
      </c>
      <c r="T615" s="83" t="str">
        <f t="shared" si="114"/>
        <v>Not OK</v>
      </c>
    </row>
    <row r="616" spans="1:20" x14ac:dyDescent="0.2">
      <c r="A616" s="73">
        <v>42225</v>
      </c>
      <c r="B616" s="145">
        <v>85.6</v>
      </c>
      <c r="C616" s="75">
        <v>76</v>
      </c>
      <c r="D616" s="76">
        <f t="shared" si="105"/>
        <v>2.2578733867148584</v>
      </c>
      <c r="E616" s="75">
        <v>0</v>
      </c>
      <c r="F616" s="76">
        <f t="shared" si="115"/>
        <v>0</v>
      </c>
      <c r="G616" s="75">
        <v>0</v>
      </c>
      <c r="H616" s="76">
        <f t="shared" si="106"/>
        <v>0</v>
      </c>
      <c r="I616" s="143">
        <v>0</v>
      </c>
      <c r="J616" s="142">
        <v>2.65</v>
      </c>
      <c r="K616" s="76">
        <f t="shared" si="107"/>
        <v>159</v>
      </c>
      <c r="L616" s="79">
        <f t="shared" si="108"/>
        <v>9.9375000000000005E-2</v>
      </c>
      <c r="M616" s="79">
        <v>0.28000000000000003</v>
      </c>
      <c r="N616" s="79">
        <v>0.56000000000000005</v>
      </c>
      <c r="O616" s="80" t="str">
        <f t="shared" si="109"/>
        <v>OK</v>
      </c>
      <c r="P616" s="81">
        <f t="shared" si="110"/>
        <v>50.599999999999994</v>
      </c>
      <c r="Q616" s="82">
        <f t="shared" si="111"/>
        <v>54.967887220026924</v>
      </c>
      <c r="R616" s="82">
        <f t="shared" si="112"/>
        <v>0.92053747304234135</v>
      </c>
      <c r="S616" s="82">
        <f t="shared" si="113"/>
        <v>3.7183750983369106</v>
      </c>
      <c r="T616" s="83" t="str">
        <f t="shared" si="114"/>
        <v>Not OK</v>
      </c>
    </row>
    <row r="617" spans="1:20" x14ac:dyDescent="0.2">
      <c r="A617" s="73">
        <v>42218</v>
      </c>
      <c r="B617" s="146">
        <v>85.59</v>
      </c>
      <c r="C617" s="75">
        <v>78</v>
      </c>
      <c r="D617" s="76">
        <f t="shared" si="105"/>
        <v>2.4093623006855198</v>
      </c>
      <c r="E617" s="75">
        <v>0</v>
      </c>
      <c r="F617" s="76">
        <f t="shared" si="115"/>
        <v>0</v>
      </c>
      <c r="G617" s="75">
        <v>0</v>
      </c>
      <c r="H617" s="76">
        <f t="shared" si="106"/>
        <v>0</v>
      </c>
      <c r="I617" s="143">
        <v>0</v>
      </c>
      <c r="J617" s="142">
        <v>2.6477571600000003</v>
      </c>
      <c r="K617" s="76">
        <f t="shared" si="107"/>
        <v>158.86542960000003</v>
      </c>
      <c r="L617" s="79">
        <f t="shared" si="108"/>
        <v>9.9290893500000019E-2</v>
      </c>
      <c r="M617" s="79">
        <v>0.28000000000000003</v>
      </c>
      <c r="N617" s="79">
        <v>0.56000000000000005</v>
      </c>
      <c r="O617" s="80" t="str">
        <f t="shared" si="109"/>
        <v>OK</v>
      </c>
      <c r="P617" s="81">
        <f t="shared" si="110"/>
        <v>50.59</v>
      </c>
      <c r="Q617" s="82">
        <f t="shared" si="111"/>
        <v>54.961349396014249</v>
      </c>
      <c r="R617" s="82">
        <f t="shared" si="112"/>
        <v>0.92046502780495321</v>
      </c>
      <c r="S617" s="82">
        <f t="shared" si="113"/>
        <v>3.7155204412062006</v>
      </c>
      <c r="T617" s="83" t="str">
        <f t="shared" si="114"/>
        <v>Not OK</v>
      </c>
    </row>
    <row r="618" spans="1:20" x14ac:dyDescent="0.2">
      <c r="A618" s="73">
        <v>42219</v>
      </c>
      <c r="B618" s="146">
        <v>85.59</v>
      </c>
      <c r="C618" s="75">
        <v>78</v>
      </c>
      <c r="D618" s="76">
        <f t="shared" si="105"/>
        <v>2.4093623006855198</v>
      </c>
      <c r="E618" s="75">
        <v>0</v>
      </c>
      <c r="F618" s="76">
        <f t="shared" si="115"/>
        <v>0</v>
      </c>
      <c r="G618" s="75">
        <v>0</v>
      </c>
      <c r="H618" s="76">
        <f t="shared" si="106"/>
        <v>0</v>
      </c>
      <c r="I618" s="143">
        <v>0</v>
      </c>
      <c r="J618" s="142">
        <v>2.65</v>
      </c>
      <c r="K618" s="76">
        <f t="shared" si="107"/>
        <v>159</v>
      </c>
      <c r="L618" s="79">
        <f t="shared" si="108"/>
        <v>9.9375000000000005E-2</v>
      </c>
      <c r="M618" s="79">
        <v>0.28000000000000003</v>
      </c>
      <c r="N618" s="79">
        <v>0.56000000000000005</v>
      </c>
      <c r="O618" s="80" t="str">
        <f t="shared" si="109"/>
        <v>OK</v>
      </c>
      <c r="P618" s="81">
        <f t="shared" si="110"/>
        <v>50.59</v>
      </c>
      <c r="Q618" s="82">
        <f t="shared" si="111"/>
        <v>54.961349396014249</v>
      </c>
      <c r="R618" s="82">
        <f t="shared" si="112"/>
        <v>0.92046502780495321</v>
      </c>
      <c r="S618" s="82">
        <f t="shared" si="113"/>
        <v>3.7186677532000068</v>
      </c>
      <c r="T618" s="83" t="str">
        <f t="shared" si="114"/>
        <v>Not OK</v>
      </c>
    </row>
    <row r="619" spans="1:20" x14ac:dyDescent="0.2">
      <c r="A619" s="73">
        <v>42220</v>
      </c>
      <c r="B619" s="146">
        <v>85.59</v>
      </c>
      <c r="C619" s="75">
        <v>78</v>
      </c>
      <c r="D619" s="76">
        <f t="shared" si="105"/>
        <v>2.4093623006855198</v>
      </c>
      <c r="E619" s="75">
        <v>0</v>
      </c>
      <c r="F619" s="76">
        <f t="shared" si="115"/>
        <v>0</v>
      </c>
      <c r="G619" s="75">
        <v>0</v>
      </c>
      <c r="H619" s="76">
        <f t="shared" si="106"/>
        <v>0</v>
      </c>
      <c r="I619" s="143">
        <v>0</v>
      </c>
      <c r="J619" s="142">
        <v>2.65</v>
      </c>
      <c r="K619" s="76">
        <f t="shared" si="107"/>
        <v>159</v>
      </c>
      <c r="L619" s="79">
        <f t="shared" si="108"/>
        <v>9.9375000000000005E-2</v>
      </c>
      <c r="M619" s="79">
        <v>0.28000000000000003</v>
      </c>
      <c r="N619" s="79">
        <v>0.56000000000000005</v>
      </c>
      <c r="O619" s="80" t="str">
        <f t="shared" si="109"/>
        <v>OK</v>
      </c>
      <c r="P619" s="81">
        <f t="shared" si="110"/>
        <v>50.59</v>
      </c>
      <c r="Q619" s="82">
        <f t="shared" si="111"/>
        <v>54.961349396014249</v>
      </c>
      <c r="R619" s="82">
        <f t="shared" si="112"/>
        <v>0.92046502780495321</v>
      </c>
      <c r="S619" s="82">
        <f t="shared" si="113"/>
        <v>3.7186677532000068</v>
      </c>
      <c r="T619" s="83" t="str">
        <f t="shared" si="114"/>
        <v>Not OK</v>
      </c>
    </row>
    <row r="620" spans="1:20" x14ac:dyDescent="0.2">
      <c r="A620" s="73">
        <v>42221</v>
      </c>
      <c r="B620" s="146">
        <v>85.59</v>
      </c>
      <c r="C620" s="75">
        <v>78</v>
      </c>
      <c r="D620" s="76">
        <f t="shared" si="105"/>
        <v>2.4093623006855198</v>
      </c>
      <c r="E620" s="75">
        <v>0</v>
      </c>
      <c r="F620" s="76">
        <f t="shared" si="115"/>
        <v>0</v>
      </c>
      <c r="G620" s="75">
        <v>0</v>
      </c>
      <c r="H620" s="76">
        <f t="shared" si="106"/>
        <v>0</v>
      </c>
      <c r="I620" s="143">
        <v>0</v>
      </c>
      <c r="J620" s="142">
        <v>2.65</v>
      </c>
      <c r="K620" s="76">
        <f t="shared" si="107"/>
        <v>159</v>
      </c>
      <c r="L620" s="79">
        <f t="shared" si="108"/>
        <v>9.9375000000000005E-2</v>
      </c>
      <c r="M620" s="79">
        <v>0.28000000000000003</v>
      </c>
      <c r="N620" s="79">
        <v>0.56000000000000005</v>
      </c>
      <c r="O620" s="80" t="str">
        <f t="shared" si="109"/>
        <v>OK</v>
      </c>
      <c r="P620" s="81">
        <f t="shared" si="110"/>
        <v>50.59</v>
      </c>
      <c r="Q620" s="82">
        <f t="shared" si="111"/>
        <v>54.961349396014249</v>
      </c>
      <c r="R620" s="82">
        <f t="shared" si="112"/>
        <v>0.92046502780495321</v>
      </c>
      <c r="S620" s="82">
        <f t="shared" si="113"/>
        <v>3.7186677532000068</v>
      </c>
      <c r="T620" s="83" t="str">
        <f t="shared" si="114"/>
        <v>Not OK</v>
      </c>
    </row>
    <row r="621" spans="1:20" x14ac:dyDescent="0.2">
      <c r="A621" s="73">
        <v>42222</v>
      </c>
      <c r="B621" s="146">
        <v>85.59</v>
      </c>
      <c r="C621" s="75">
        <v>78</v>
      </c>
      <c r="D621" s="76">
        <f t="shared" si="105"/>
        <v>2.4093623006855198</v>
      </c>
      <c r="E621" s="75">
        <v>0</v>
      </c>
      <c r="F621" s="76">
        <f t="shared" si="115"/>
        <v>0</v>
      </c>
      <c r="G621" s="75">
        <v>0</v>
      </c>
      <c r="H621" s="76">
        <f t="shared" si="106"/>
        <v>0</v>
      </c>
      <c r="I621" s="143">
        <v>0</v>
      </c>
      <c r="J621" s="142">
        <v>2.65</v>
      </c>
      <c r="K621" s="76">
        <f t="shared" si="107"/>
        <v>159</v>
      </c>
      <c r="L621" s="79">
        <f t="shared" si="108"/>
        <v>9.9375000000000005E-2</v>
      </c>
      <c r="M621" s="79">
        <v>0.28000000000000003</v>
      </c>
      <c r="N621" s="79">
        <v>0.56000000000000005</v>
      </c>
      <c r="O621" s="80" t="str">
        <f t="shared" si="109"/>
        <v>OK</v>
      </c>
      <c r="P621" s="81">
        <f t="shared" si="110"/>
        <v>50.59</v>
      </c>
      <c r="Q621" s="82">
        <f t="shared" si="111"/>
        <v>54.961349396014249</v>
      </c>
      <c r="R621" s="82">
        <f t="shared" si="112"/>
        <v>0.92046502780495321</v>
      </c>
      <c r="S621" s="82">
        <f t="shared" si="113"/>
        <v>3.7186677532000068</v>
      </c>
      <c r="T621" s="83" t="str">
        <f t="shared" si="114"/>
        <v>Not OK</v>
      </c>
    </row>
    <row r="622" spans="1:20" x14ac:dyDescent="0.2">
      <c r="A622" s="73">
        <v>42217</v>
      </c>
      <c r="B622" s="148">
        <v>85.55</v>
      </c>
      <c r="C622" s="75">
        <v>78</v>
      </c>
      <c r="D622" s="76">
        <f t="shared" si="105"/>
        <v>2.4093623006855198</v>
      </c>
      <c r="E622" s="75">
        <v>0</v>
      </c>
      <c r="F622" s="76">
        <f t="shared" si="115"/>
        <v>0</v>
      </c>
      <c r="G622" s="75">
        <v>0</v>
      </c>
      <c r="H622" s="76">
        <f t="shared" si="106"/>
        <v>0</v>
      </c>
      <c r="I622" s="143">
        <v>0</v>
      </c>
      <c r="J622" s="142">
        <v>2.6477571600000003</v>
      </c>
      <c r="K622" s="76">
        <f t="shared" si="107"/>
        <v>158.86542960000003</v>
      </c>
      <c r="L622" s="79">
        <f t="shared" si="108"/>
        <v>9.9290893500000019E-2</v>
      </c>
      <c r="M622" s="79">
        <v>0.28000000000000003</v>
      </c>
      <c r="N622" s="79">
        <v>0.56000000000000005</v>
      </c>
      <c r="O622" s="80" t="str">
        <f t="shared" si="109"/>
        <v>OK</v>
      </c>
      <c r="P622" s="81">
        <f t="shared" si="110"/>
        <v>50.55</v>
      </c>
      <c r="Q622" s="82">
        <f t="shared" si="111"/>
        <v>54.935217004257844</v>
      </c>
      <c r="R622" s="82">
        <f t="shared" si="112"/>
        <v>0.92017475777117685</v>
      </c>
      <c r="S622" s="82">
        <f t="shared" si="113"/>
        <v>3.7166925057894304</v>
      </c>
      <c r="T622" s="83" t="str">
        <f t="shared" si="114"/>
        <v>Not OK</v>
      </c>
    </row>
    <row r="623" spans="1:20" x14ac:dyDescent="0.2">
      <c r="A623" s="73">
        <f t="shared" ref="A623:A652" si="116">+A622+1</f>
        <v>42218</v>
      </c>
      <c r="B623" s="145">
        <v>85.51</v>
      </c>
      <c r="C623" s="75">
        <v>78</v>
      </c>
      <c r="D623" s="76">
        <f t="shared" ref="D623:D686" si="117">4.484*(C623/100)^(5/2)</f>
        <v>2.4093623006855198</v>
      </c>
      <c r="E623" s="75">
        <v>0</v>
      </c>
      <c r="F623" s="76">
        <f t="shared" si="115"/>
        <v>0</v>
      </c>
      <c r="G623" s="75">
        <v>0</v>
      </c>
      <c r="H623" s="76">
        <f t="shared" si="106"/>
        <v>0</v>
      </c>
      <c r="I623" s="144">
        <v>0</v>
      </c>
      <c r="J623" s="142">
        <v>2.6477571600000003</v>
      </c>
      <c r="K623" s="76">
        <f t="shared" si="107"/>
        <v>158.86542960000003</v>
      </c>
      <c r="L623" s="79">
        <f t="shared" si="108"/>
        <v>9.9290893500000019E-2</v>
      </c>
      <c r="M623" s="79">
        <v>0.28000000000000003</v>
      </c>
      <c r="N623" s="79">
        <v>0.56000000000000005</v>
      </c>
      <c r="O623" s="80" t="str">
        <f t="shared" si="109"/>
        <v>OK</v>
      </c>
      <c r="P623" s="81">
        <f t="shared" si="110"/>
        <v>50.510000000000005</v>
      </c>
      <c r="Q623" s="82">
        <f t="shared" si="111"/>
        <v>54.909114891754321</v>
      </c>
      <c r="R623" s="82">
        <f t="shared" si="112"/>
        <v>0.91988370418232823</v>
      </c>
      <c r="S623" s="82">
        <f t="shared" si="113"/>
        <v>3.7178684769339769</v>
      </c>
      <c r="T623" s="83" t="str">
        <f t="shared" si="114"/>
        <v>Not OK</v>
      </c>
    </row>
    <row r="624" spans="1:20" x14ac:dyDescent="0.2">
      <c r="A624" s="73">
        <f t="shared" si="116"/>
        <v>42219</v>
      </c>
      <c r="B624" s="146">
        <v>85.48</v>
      </c>
      <c r="C624" s="75">
        <v>78</v>
      </c>
      <c r="D624" s="76">
        <f t="shared" si="117"/>
        <v>2.4093623006855198</v>
      </c>
      <c r="E624" s="75">
        <v>0</v>
      </c>
      <c r="F624" s="76">
        <f t="shared" si="115"/>
        <v>0</v>
      </c>
      <c r="G624" s="75">
        <v>0</v>
      </c>
      <c r="H624" s="76">
        <f t="shared" si="106"/>
        <v>0</v>
      </c>
      <c r="I624" s="143">
        <v>0</v>
      </c>
      <c r="J624" s="142">
        <v>2.6477571600000003</v>
      </c>
      <c r="K624" s="76">
        <f t="shared" si="107"/>
        <v>158.86542960000003</v>
      </c>
      <c r="L624" s="79">
        <f t="shared" si="108"/>
        <v>9.9290893500000019E-2</v>
      </c>
      <c r="M624" s="79">
        <v>0.28000000000000003</v>
      </c>
      <c r="N624" s="79">
        <v>0.56000000000000005</v>
      </c>
      <c r="O624" s="80" t="str">
        <f t="shared" si="109"/>
        <v>OK</v>
      </c>
      <c r="P624" s="81">
        <f t="shared" si="110"/>
        <v>50.480000000000004</v>
      </c>
      <c r="Q624" s="82">
        <f t="shared" si="111"/>
        <v>54.889558204123887</v>
      </c>
      <c r="R624" s="82">
        <f t="shared" si="112"/>
        <v>0.91966489896447023</v>
      </c>
      <c r="S624" s="82">
        <f t="shared" si="113"/>
        <v>3.7187530263203663</v>
      </c>
      <c r="T624" s="83" t="str">
        <f t="shared" si="114"/>
        <v>Not OK</v>
      </c>
    </row>
    <row r="625" spans="1:20" x14ac:dyDescent="0.2">
      <c r="A625" s="73">
        <f t="shared" si="116"/>
        <v>42220</v>
      </c>
      <c r="B625" s="147">
        <v>85.46</v>
      </c>
      <c r="C625" s="75">
        <v>78</v>
      </c>
      <c r="D625" s="76">
        <f t="shared" si="117"/>
        <v>2.4093623006855198</v>
      </c>
      <c r="E625" s="75">
        <v>0</v>
      </c>
      <c r="F625" s="76">
        <f t="shared" si="115"/>
        <v>0</v>
      </c>
      <c r="G625" s="75">
        <v>0</v>
      </c>
      <c r="H625" s="76">
        <f t="shared" si="106"/>
        <v>0</v>
      </c>
      <c r="I625" s="143">
        <v>0</v>
      </c>
      <c r="J625" s="142">
        <v>2.6477571600000003</v>
      </c>
      <c r="K625" s="76">
        <f t="shared" si="107"/>
        <v>158.86542960000003</v>
      </c>
      <c r="L625" s="79">
        <f t="shared" si="108"/>
        <v>9.9290893500000019E-2</v>
      </c>
      <c r="M625" s="79">
        <v>0.28000000000000003</v>
      </c>
      <c r="N625" s="79">
        <v>0.56000000000000005</v>
      </c>
      <c r="O625" s="80" t="str">
        <f t="shared" si="109"/>
        <v>OK</v>
      </c>
      <c r="P625" s="81">
        <f t="shared" si="110"/>
        <v>50.459999999999994</v>
      </c>
      <c r="Q625" s="82">
        <f t="shared" si="111"/>
        <v>54.876529897142866</v>
      </c>
      <c r="R625" s="82">
        <f t="shared" si="112"/>
        <v>0.91951878324994418</v>
      </c>
      <c r="S625" s="82">
        <f t="shared" si="113"/>
        <v>3.7193439530806289</v>
      </c>
      <c r="T625" s="83" t="str">
        <f t="shared" si="114"/>
        <v>Not OK</v>
      </c>
    </row>
    <row r="626" spans="1:20" x14ac:dyDescent="0.2">
      <c r="A626" s="73">
        <f t="shared" si="116"/>
        <v>42221</v>
      </c>
      <c r="B626" s="146">
        <v>85.44</v>
      </c>
      <c r="C626" s="75">
        <v>78</v>
      </c>
      <c r="D626" s="76">
        <f t="shared" si="117"/>
        <v>2.4093623006855198</v>
      </c>
      <c r="E626" s="75">
        <v>0</v>
      </c>
      <c r="F626" s="76">
        <f t="shared" si="115"/>
        <v>0</v>
      </c>
      <c r="G626" s="75">
        <v>0</v>
      </c>
      <c r="H626" s="76">
        <f t="shared" si="106"/>
        <v>0</v>
      </c>
      <c r="I626" s="143">
        <v>0</v>
      </c>
      <c r="J626" s="142">
        <v>2.6477571600000003</v>
      </c>
      <c r="K626" s="76">
        <f t="shared" si="107"/>
        <v>158.86542960000003</v>
      </c>
      <c r="L626" s="79">
        <f t="shared" si="108"/>
        <v>9.9290893500000019E-2</v>
      </c>
      <c r="M626" s="79">
        <v>0.28000000000000003</v>
      </c>
      <c r="N626" s="79">
        <v>0.56000000000000005</v>
      </c>
      <c r="O626" s="80" t="str">
        <f t="shared" si="109"/>
        <v>OK</v>
      </c>
      <c r="P626" s="81">
        <f t="shared" si="110"/>
        <v>50.44</v>
      </c>
      <c r="Q626" s="82">
        <f t="shared" si="111"/>
        <v>54.863509184286926</v>
      </c>
      <c r="R626" s="82">
        <f t="shared" si="112"/>
        <v>0.91937247088172347</v>
      </c>
      <c r="S626" s="82">
        <f t="shared" si="113"/>
        <v>3.7199358633664357</v>
      </c>
      <c r="T626" s="83" t="str">
        <f t="shared" si="114"/>
        <v>Not OK</v>
      </c>
    </row>
    <row r="627" spans="1:20" x14ac:dyDescent="0.2">
      <c r="A627" s="73">
        <f t="shared" si="116"/>
        <v>42222</v>
      </c>
      <c r="B627" s="145">
        <v>85.4</v>
      </c>
      <c r="C627" s="75">
        <v>80</v>
      </c>
      <c r="D627" s="76">
        <f t="shared" si="117"/>
        <v>2.5667913756439189</v>
      </c>
      <c r="E627" s="75">
        <v>0</v>
      </c>
      <c r="F627" s="76">
        <f t="shared" si="115"/>
        <v>0</v>
      </c>
      <c r="G627" s="75">
        <v>0</v>
      </c>
      <c r="H627" s="76">
        <f t="shared" si="106"/>
        <v>0</v>
      </c>
      <c r="I627" s="143">
        <v>0</v>
      </c>
      <c r="J627" s="142">
        <v>2.6477571600000003</v>
      </c>
      <c r="K627" s="76">
        <f t="shared" si="107"/>
        <v>158.86542960000003</v>
      </c>
      <c r="L627" s="79">
        <f t="shared" si="108"/>
        <v>9.9290893500000019E-2</v>
      </c>
      <c r="M627" s="79">
        <v>0.28000000000000003</v>
      </c>
      <c r="N627" s="79">
        <v>0.56000000000000005</v>
      </c>
      <c r="O627" s="80" t="str">
        <f t="shared" si="109"/>
        <v>OK</v>
      </c>
      <c r="P627" s="81">
        <f t="shared" si="110"/>
        <v>50.400000000000006</v>
      </c>
      <c r="Q627" s="82">
        <f t="shared" si="111"/>
        <v>54.837490562585018</v>
      </c>
      <c r="R627" s="82">
        <f t="shared" si="112"/>
        <v>0.91907925550457881</v>
      </c>
      <c r="S627" s="82">
        <f t="shared" si="113"/>
        <v>3.7211226406662155</v>
      </c>
      <c r="T627" s="83" t="str">
        <f t="shared" si="114"/>
        <v>Not OK</v>
      </c>
    </row>
    <row r="628" spans="1:20" x14ac:dyDescent="0.2">
      <c r="A628" s="73">
        <f t="shared" si="116"/>
        <v>42223</v>
      </c>
      <c r="B628" s="148">
        <v>85.38</v>
      </c>
      <c r="C628" s="75">
        <v>80</v>
      </c>
      <c r="D628" s="76">
        <f t="shared" si="117"/>
        <v>2.5667913756439189</v>
      </c>
      <c r="E628" s="75">
        <v>0</v>
      </c>
      <c r="F628" s="76">
        <f t="shared" si="115"/>
        <v>0</v>
      </c>
      <c r="G628" s="75">
        <v>0</v>
      </c>
      <c r="H628" s="76">
        <f t="shared" si="106"/>
        <v>0</v>
      </c>
      <c r="I628" s="143">
        <v>0</v>
      </c>
      <c r="J628" s="142">
        <v>2.6477571600000003</v>
      </c>
      <c r="K628" s="76">
        <f t="shared" si="107"/>
        <v>158.86542960000003</v>
      </c>
      <c r="L628" s="79">
        <f t="shared" si="108"/>
        <v>9.9290893500000019E-2</v>
      </c>
      <c r="M628" s="79">
        <v>0.28000000000000003</v>
      </c>
      <c r="N628" s="79">
        <v>0.56000000000000005</v>
      </c>
      <c r="O628" s="80" t="str">
        <f t="shared" si="109"/>
        <v>OK</v>
      </c>
      <c r="P628" s="81">
        <f t="shared" si="110"/>
        <v>50.379999999999995</v>
      </c>
      <c r="Q628" s="82">
        <f t="shared" si="111"/>
        <v>54.824492664561369</v>
      </c>
      <c r="R628" s="82">
        <f t="shared" si="112"/>
        <v>0.91893235215591329</v>
      </c>
      <c r="S628" s="82">
        <f t="shared" si="113"/>
        <v>3.7217175107623945</v>
      </c>
      <c r="T628" s="83" t="str">
        <f t="shared" si="114"/>
        <v>Not OK</v>
      </c>
    </row>
    <row r="629" spans="1:20" x14ac:dyDescent="0.2">
      <c r="A629" s="73">
        <f t="shared" si="116"/>
        <v>42224</v>
      </c>
      <c r="B629" s="146">
        <v>85.36</v>
      </c>
      <c r="C629" s="75">
        <v>80</v>
      </c>
      <c r="D629" s="76">
        <f t="shared" si="117"/>
        <v>2.5667913756439189</v>
      </c>
      <c r="E629" s="75">
        <v>0</v>
      </c>
      <c r="F629" s="76">
        <f t="shared" si="115"/>
        <v>0</v>
      </c>
      <c r="G629" s="75">
        <v>0</v>
      </c>
      <c r="H629" s="76">
        <f t="shared" si="106"/>
        <v>0</v>
      </c>
      <c r="I629" s="143">
        <v>0</v>
      </c>
      <c r="J629" s="142">
        <v>2.6477571600000003</v>
      </c>
      <c r="K629" s="76">
        <f t="shared" si="107"/>
        <v>158.86542960000003</v>
      </c>
      <c r="L629" s="79">
        <f t="shared" si="108"/>
        <v>9.9290893500000019E-2</v>
      </c>
      <c r="M629" s="79">
        <v>0.28000000000000003</v>
      </c>
      <c r="N629" s="79">
        <v>0.56000000000000005</v>
      </c>
      <c r="O629" s="80" t="str">
        <f t="shared" si="109"/>
        <v>OK</v>
      </c>
      <c r="P629" s="81">
        <f t="shared" si="110"/>
        <v>50.36</v>
      </c>
      <c r="Q629" s="82">
        <f t="shared" si="111"/>
        <v>54.811502382307452</v>
      </c>
      <c r="R629" s="82">
        <f t="shared" si="112"/>
        <v>0.91878525147407109</v>
      </c>
      <c r="S629" s="82">
        <f t="shared" si="113"/>
        <v>3.7223133705485401</v>
      </c>
      <c r="T629" s="83" t="str">
        <f t="shared" si="114"/>
        <v>Not OK</v>
      </c>
    </row>
    <row r="630" spans="1:20" x14ac:dyDescent="0.2">
      <c r="A630" s="73">
        <f t="shared" si="116"/>
        <v>42225</v>
      </c>
      <c r="B630" s="147">
        <v>85.32</v>
      </c>
      <c r="C630" s="75">
        <v>80</v>
      </c>
      <c r="D630" s="76">
        <f t="shared" si="117"/>
        <v>2.5667913756439189</v>
      </c>
      <c r="E630" s="75">
        <v>0</v>
      </c>
      <c r="F630" s="76">
        <f t="shared" si="115"/>
        <v>0</v>
      </c>
      <c r="G630" s="75">
        <v>0</v>
      </c>
      <c r="H630" s="76">
        <f t="shared" si="106"/>
        <v>0</v>
      </c>
      <c r="I630" s="143">
        <v>0</v>
      </c>
      <c r="J630" s="142">
        <v>2.6477571600000003</v>
      </c>
      <c r="K630" s="76">
        <f t="shared" si="107"/>
        <v>158.86542960000003</v>
      </c>
      <c r="L630" s="79">
        <f t="shared" si="108"/>
        <v>9.9290893500000019E-2</v>
      </c>
      <c r="M630" s="79">
        <v>0.28000000000000003</v>
      </c>
      <c r="N630" s="79">
        <v>0.56000000000000005</v>
      </c>
      <c r="O630" s="80" t="str">
        <f t="shared" si="109"/>
        <v>OK</v>
      </c>
      <c r="P630" s="81">
        <f t="shared" si="110"/>
        <v>50.319999999999993</v>
      </c>
      <c r="Q630" s="82">
        <f t="shared" si="111"/>
        <v>54.785544686775026</v>
      </c>
      <c r="R630" s="82">
        <f t="shared" si="112"/>
        <v>0.91849045743168467</v>
      </c>
      <c r="S630" s="82">
        <f t="shared" si="113"/>
        <v>3.7235080653835868</v>
      </c>
      <c r="T630" s="83" t="str">
        <f t="shared" si="114"/>
        <v>Not OK</v>
      </c>
    </row>
    <row r="631" spans="1:20" x14ac:dyDescent="0.2">
      <c r="A631" s="73">
        <f t="shared" si="116"/>
        <v>42226</v>
      </c>
      <c r="B631" s="145">
        <v>85.3</v>
      </c>
      <c r="C631" s="75">
        <v>80</v>
      </c>
      <c r="D631" s="76">
        <f t="shared" si="117"/>
        <v>2.5667913756439189</v>
      </c>
      <c r="E631" s="75">
        <v>0</v>
      </c>
      <c r="F631" s="76">
        <f t="shared" si="115"/>
        <v>0</v>
      </c>
      <c r="G631" s="75">
        <v>0</v>
      </c>
      <c r="H631" s="76">
        <f t="shared" si="106"/>
        <v>0</v>
      </c>
      <c r="I631" s="143">
        <v>0</v>
      </c>
      <c r="J631" s="142">
        <v>2.6477571600000003</v>
      </c>
      <c r="K631" s="76">
        <f t="shared" si="107"/>
        <v>158.86542960000003</v>
      </c>
      <c r="L631" s="79">
        <f t="shared" si="108"/>
        <v>9.9290893500000019E-2</v>
      </c>
      <c r="M631" s="79">
        <v>0.28000000000000003</v>
      </c>
      <c r="N631" s="79">
        <v>0.56000000000000005</v>
      </c>
      <c r="O631" s="80" t="str">
        <f t="shared" si="109"/>
        <v>OK</v>
      </c>
      <c r="P631" s="81">
        <f t="shared" si="110"/>
        <v>50.3</v>
      </c>
      <c r="Q631" s="82">
        <f t="shared" si="111"/>
        <v>54.772577284334538</v>
      </c>
      <c r="R631" s="82">
        <f t="shared" si="112"/>
        <v>0.91834276373162849</v>
      </c>
      <c r="S631" s="82">
        <f t="shared" si="113"/>
        <v>3.7241069035354015</v>
      </c>
      <c r="T631" s="83" t="str">
        <f t="shared" si="114"/>
        <v>Not OK</v>
      </c>
    </row>
    <row r="632" spans="1:20" x14ac:dyDescent="0.2">
      <c r="A632" s="73">
        <f t="shared" si="116"/>
        <v>42227</v>
      </c>
      <c r="B632" s="146">
        <v>85.29</v>
      </c>
      <c r="C632" s="75">
        <v>80</v>
      </c>
      <c r="D632" s="76">
        <f t="shared" si="117"/>
        <v>2.5667913756439189</v>
      </c>
      <c r="E632" s="75">
        <v>0</v>
      </c>
      <c r="F632" s="76">
        <f t="shared" si="115"/>
        <v>0</v>
      </c>
      <c r="G632" s="75">
        <v>0</v>
      </c>
      <c r="H632" s="76">
        <f t="shared" si="106"/>
        <v>0</v>
      </c>
      <c r="I632" s="143">
        <v>0</v>
      </c>
      <c r="J632" s="142">
        <v>2.6477571600000003</v>
      </c>
      <c r="K632" s="76">
        <f t="shared" si="107"/>
        <v>158.86542960000003</v>
      </c>
      <c r="L632" s="79">
        <f t="shared" si="108"/>
        <v>9.9290893500000019E-2</v>
      </c>
      <c r="M632" s="79">
        <v>0.28000000000000003</v>
      </c>
      <c r="N632" s="79">
        <v>0.56000000000000005</v>
      </c>
      <c r="O632" s="80" t="str">
        <f t="shared" si="109"/>
        <v>OK</v>
      </c>
      <c r="P632" s="81">
        <f t="shared" si="110"/>
        <v>50.290000000000006</v>
      </c>
      <c r="Q632" s="82">
        <f t="shared" si="111"/>
        <v>54.7660964468175</v>
      </c>
      <c r="R632" s="82">
        <f t="shared" si="112"/>
        <v>0.91826884263763142</v>
      </c>
      <c r="S632" s="82">
        <f t="shared" si="113"/>
        <v>3.7244066959749231</v>
      </c>
      <c r="T632" s="83" t="str">
        <f t="shared" si="114"/>
        <v>Not OK</v>
      </c>
    </row>
    <row r="633" spans="1:20" x14ac:dyDescent="0.2">
      <c r="A633" s="73">
        <f t="shared" si="116"/>
        <v>42228</v>
      </c>
      <c r="B633" s="146">
        <v>85.24</v>
      </c>
      <c r="C633" s="75">
        <v>80</v>
      </c>
      <c r="D633" s="76">
        <f t="shared" si="117"/>
        <v>2.5667913756439189</v>
      </c>
      <c r="E633" s="75">
        <v>0</v>
      </c>
      <c r="F633" s="76">
        <f t="shared" si="115"/>
        <v>0</v>
      </c>
      <c r="G633" s="75">
        <v>0</v>
      </c>
      <c r="H633" s="76">
        <f t="shared" si="106"/>
        <v>0</v>
      </c>
      <c r="I633" s="143">
        <v>0</v>
      </c>
      <c r="J633" s="142">
        <v>2.6477571600000003</v>
      </c>
      <c r="K633" s="76">
        <f t="shared" si="107"/>
        <v>158.86542960000003</v>
      </c>
      <c r="L633" s="79">
        <f t="shared" si="108"/>
        <v>9.9290893500000019E-2</v>
      </c>
      <c r="M633" s="79">
        <v>0.28000000000000003</v>
      </c>
      <c r="N633" s="79">
        <v>0.56000000000000005</v>
      </c>
      <c r="O633" s="80" t="str">
        <f t="shared" si="109"/>
        <v>OK</v>
      </c>
      <c r="P633" s="81">
        <f t="shared" si="110"/>
        <v>50.239999999999995</v>
      </c>
      <c r="Q633" s="82">
        <f t="shared" si="111"/>
        <v>54.733720923384844</v>
      </c>
      <c r="R633" s="82">
        <f t="shared" si="112"/>
        <v>0.91789849387957623</v>
      </c>
      <c r="S633" s="82">
        <f t="shared" si="113"/>
        <v>3.725909399600154</v>
      </c>
      <c r="T633" s="83" t="str">
        <f t="shared" si="114"/>
        <v>Not OK</v>
      </c>
    </row>
    <row r="634" spans="1:20" x14ac:dyDescent="0.2">
      <c r="A634" s="73">
        <f t="shared" si="116"/>
        <v>42229</v>
      </c>
      <c r="B634" s="148">
        <v>85.2</v>
      </c>
      <c r="C634" s="75">
        <v>83</v>
      </c>
      <c r="D634" s="76">
        <f t="shared" si="117"/>
        <v>2.8142380773943518</v>
      </c>
      <c r="E634" s="75">
        <v>0</v>
      </c>
      <c r="F634" s="76">
        <f t="shared" si="115"/>
        <v>0</v>
      </c>
      <c r="G634" s="75">
        <v>0</v>
      </c>
      <c r="H634" s="76">
        <f t="shared" si="106"/>
        <v>0</v>
      </c>
      <c r="I634" s="143">
        <v>0</v>
      </c>
      <c r="J634" s="142">
        <v>2.6477571600000003</v>
      </c>
      <c r="K634" s="76">
        <f t="shared" si="107"/>
        <v>158.86542960000003</v>
      </c>
      <c r="L634" s="79">
        <f t="shared" si="108"/>
        <v>9.9290893500000019E-2</v>
      </c>
      <c r="M634" s="79">
        <v>0.28000000000000003</v>
      </c>
      <c r="N634" s="79">
        <v>0.56000000000000005</v>
      </c>
      <c r="O634" s="80" t="str">
        <f t="shared" si="109"/>
        <v>OK</v>
      </c>
      <c r="P634" s="81">
        <f t="shared" si="110"/>
        <v>50.2</v>
      </c>
      <c r="Q634" s="82">
        <f t="shared" si="111"/>
        <v>54.707854942324325</v>
      </c>
      <c r="R634" s="82">
        <f t="shared" si="112"/>
        <v>0.91760132165524089</v>
      </c>
      <c r="S634" s="82">
        <f t="shared" si="113"/>
        <v>3.7271160639300982</v>
      </c>
      <c r="T634" s="83" t="str">
        <f t="shared" si="114"/>
        <v>Not OK</v>
      </c>
    </row>
    <row r="635" spans="1:20" x14ac:dyDescent="0.2">
      <c r="A635" s="73">
        <f t="shared" si="116"/>
        <v>42230</v>
      </c>
      <c r="B635" s="145">
        <v>85.2</v>
      </c>
      <c r="C635" s="75">
        <v>80</v>
      </c>
      <c r="D635" s="76">
        <f t="shared" si="117"/>
        <v>2.5667913756439189</v>
      </c>
      <c r="E635" s="75">
        <v>0</v>
      </c>
      <c r="F635" s="76">
        <f t="shared" si="115"/>
        <v>0</v>
      </c>
      <c r="G635" s="75">
        <v>0</v>
      </c>
      <c r="H635" s="76">
        <f t="shared" si="106"/>
        <v>0</v>
      </c>
      <c r="I635" s="143">
        <v>0</v>
      </c>
      <c r="J635" s="142">
        <v>2.6477571600000003</v>
      </c>
      <c r="K635" s="76">
        <f t="shared" si="107"/>
        <v>158.86542960000003</v>
      </c>
      <c r="L635" s="79">
        <f t="shared" si="108"/>
        <v>9.9290893500000019E-2</v>
      </c>
      <c r="M635" s="79">
        <v>0.28000000000000003</v>
      </c>
      <c r="N635" s="79">
        <v>0.56000000000000005</v>
      </c>
      <c r="O635" s="80" t="str">
        <f t="shared" si="109"/>
        <v>OK</v>
      </c>
      <c r="P635" s="81">
        <f t="shared" si="110"/>
        <v>50.2</v>
      </c>
      <c r="Q635" s="82">
        <f t="shared" si="111"/>
        <v>54.707854942324325</v>
      </c>
      <c r="R635" s="82">
        <f t="shared" si="112"/>
        <v>0.91760132165524089</v>
      </c>
      <c r="S635" s="82">
        <f t="shared" si="113"/>
        <v>3.7271160639300982</v>
      </c>
      <c r="T635" s="83" t="str">
        <f t="shared" si="114"/>
        <v>Not OK</v>
      </c>
    </row>
    <row r="636" spans="1:20" x14ac:dyDescent="0.2">
      <c r="A636" s="73">
        <f t="shared" si="116"/>
        <v>42231</v>
      </c>
      <c r="B636" s="147">
        <v>85.16</v>
      </c>
      <c r="C636" s="75">
        <v>83</v>
      </c>
      <c r="D636" s="76">
        <f t="shared" si="117"/>
        <v>2.8142380773943518</v>
      </c>
      <c r="E636" s="75">
        <v>0</v>
      </c>
      <c r="F636" s="76">
        <f t="shared" si="115"/>
        <v>0</v>
      </c>
      <c r="G636" s="75">
        <v>0</v>
      </c>
      <c r="H636" s="76">
        <f t="shared" si="106"/>
        <v>0</v>
      </c>
      <c r="I636" s="143">
        <v>0</v>
      </c>
      <c r="J636" s="142">
        <v>2.6477571600000003</v>
      </c>
      <c r="K636" s="76">
        <f t="shared" si="107"/>
        <v>158.86542960000003</v>
      </c>
      <c r="L636" s="79">
        <f t="shared" si="108"/>
        <v>9.9290893500000019E-2</v>
      </c>
      <c r="M636" s="79">
        <v>0.28000000000000003</v>
      </c>
      <c r="N636" s="79">
        <v>0.56000000000000005</v>
      </c>
      <c r="O636" s="80" t="str">
        <f t="shared" si="109"/>
        <v>OK</v>
      </c>
      <c r="P636" s="81">
        <f t="shared" si="110"/>
        <v>50.16</v>
      </c>
      <c r="Q636" s="82">
        <f t="shared" si="111"/>
        <v>54.682019619603075</v>
      </c>
      <c r="R636" s="82">
        <f t="shared" si="112"/>
        <v>0.91730335398983742</v>
      </c>
      <c r="S636" s="82">
        <f t="shared" si="113"/>
        <v>3.7283267431099212</v>
      </c>
      <c r="T636" s="83" t="str">
        <f t="shared" si="114"/>
        <v>Not OK</v>
      </c>
    </row>
    <row r="637" spans="1:20" x14ac:dyDescent="0.2">
      <c r="A637" s="73">
        <f t="shared" si="116"/>
        <v>42232</v>
      </c>
      <c r="B637" s="146">
        <v>85.15</v>
      </c>
      <c r="C637" s="75">
        <v>83</v>
      </c>
      <c r="D637" s="76">
        <f t="shared" si="117"/>
        <v>2.8142380773943518</v>
      </c>
      <c r="E637" s="75">
        <v>0</v>
      </c>
      <c r="F637" s="76">
        <f t="shared" si="115"/>
        <v>0</v>
      </c>
      <c r="G637" s="75">
        <v>0</v>
      </c>
      <c r="H637" s="76">
        <f t="shared" si="106"/>
        <v>0</v>
      </c>
      <c r="I637" s="143">
        <v>0</v>
      </c>
      <c r="J637" s="142">
        <v>2.6477571600000003</v>
      </c>
      <c r="K637" s="76">
        <f t="shared" si="107"/>
        <v>158.86542960000003</v>
      </c>
      <c r="L637" s="79">
        <f t="shared" si="108"/>
        <v>9.9290893500000019E-2</v>
      </c>
      <c r="M637" s="79">
        <v>0.28000000000000003</v>
      </c>
      <c r="N637" s="79">
        <v>0.56000000000000005</v>
      </c>
      <c r="O637" s="80" t="str">
        <f t="shared" si="109"/>
        <v>OK</v>
      </c>
      <c r="P637" s="81">
        <f t="shared" si="110"/>
        <v>50.150000000000006</v>
      </c>
      <c r="Q637" s="82">
        <f t="shared" si="111"/>
        <v>54.67556558438239</v>
      </c>
      <c r="R637" s="82">
        <f t="shared" si="112"/>
        <v>0.91722873762690305</v>
      </c>
      <c r="S637" s="82">
        <f t="shared" si="113"/>
        <v>3.7286300416983642</v>
      </c>
      <c r="T637" s="83" t="str">
        <f t="shared" si="114"/>
        <v>Not OK</v>
      </c>
    </row>
    <row r="638" spans="1:20" x14ac:dyDescent="0.2">
      <c r="A638" s="73">
        <f t="shared" si="116"/>
        <v>42233</v>
      </c>
      <c r="B638" s="145">
        <v>85.13</v>
      </c>
      <c r="C638" s="75">
        <v>83</v>
      </c>
      <c r="D638" s="76">
        <f t="shared" si="117"/>
        <v>2.8142380773943518</v>
      </c>
      <c r="E638" s="75">
        <v>0</v>
      </c>
      <c r="F638" s="76">
        <f t="shared" si="115"/>
        <v>0</v>
      </c>
      <c r="G638" s="75">
        <v>0</v>
      </c>
      <c r="H638" s="76">
        <f t="shared" si="106"/>
        <v>0</v>
      </c>
      <c r="I638" s="143">
        <v>0</v>
      </c>
      <c r="J638" s="142">
        <v>2.6477571600000003</v>
      </c>
      <c r="K638" s="76">
        <f t="shared" si="107"/>
        <v>158.86542960000003</v>
      </c>
      <c r="L638" s="79">
        <f t="shared" si="108"/>
        <v>9.9290893500000019E-2</v>
      </c>
      <c r="M638" s="79">
        <v>0.28000000000000003</v>
      </c>
      <c r="N638" s="79">
        <v>0.56000000000000005</v>
      </c>
      <c r="O638" s="80" t="str">
        <f t="shared" si="109"/>
        <v>OK</v>
      </c>
      <c r="P638" s="81">
        <f t="shared" si="110"/>
        <v>50.129999999999995</v>
      </c>
      <c r="Q638" s="82">
        <f t="shared" si="111"/>
        <v>54.66266327324935</v>
      </c>
      <c r="R638" s="82">
        <f t="shared" si="112"/>
        <v>0.91707935541685293</v>
      </c>
      <c r="S638" s="82">
        <f t="shared" si="113"/>
        <v>3.7292373948055935</v>
      </c>
      <c r="T638" s="83" t="str">
        <f t="shared" si="114"/>
        <v>Not OK</v>
      </c>
    </row>
    <row r="639" spans="1:20" x14ac:dyDescent="0.2">
      <c r="A639" s="73">
        <f t="shared" si="116"/>
        <v>42234</v>
      </c>
      <c r="B639" s="146">
        <v>85.12</v>
      </c>
      <c r="C639" s="75">
        <v>85</v>
      </c>
      <c r="D639" s="76">
        <f t="shared" si="117"/>
        <v>2.986846598284719</v>
      </c>
      <c r="E639" s="75">
        <v>0</v>
      </c>
      <c r="F639" s="76">
        <f t="shared" si="115"/>
        <v>0</v>
      </c>
      <c r="G639" s="75">
        <v>0</v>
      </c>
      <c r="H639" s="76">
        <f t="shared" si="106"/>
        <v>0</v>
      </c>
      <c r="I639" s="143">
        <v>0</v>
      </c>
      <c r="J639" s="142">
        <v>2.6477571600000003</v>
      </c>
      <c r="K639" s="76">
        <f t="shared" si="107"/>
        <v>158.86542960000003</v>
      </c>
      <c r="L639" s="79">
        <f t="shared" si="108"/>
        <v>9.9290893500000019E-2</v>
      </c>
      <c r="M639" s="79">
        <v>0.28000000000000003</v>
      </c>
      <c r="N639" s="79">
        <v>0.56000000000000005</v>
      </c>
      <c r="O639" s="80" t="str">
        <f t="shared" si="109"/>
        <v>OK</v>
      </c>
      <c r="P639" s="81">
        <f t="shared" si="110"/>
        <v>50.120000000000005</v>
      </c>
      <c r="Q639" s="82">
        <f t="shared" si="111"/>
        <v>54.656214998696569</v>
      </c>
      <c r="R639" s="82">
        <f t="shared" si="112"/>
        <v>0.91700458952738051</v>
      </c>
      <c r="S639" s="82">
        <f t="shared" si="113"/>
        <v>3.7295414497187975</v>
      </c>
      <c r="T639" s="83" t="str">
        <f t="shared" si="114"/>
        <v>Not OK</v>
      </c>
    </row>
    <row r="640" spans="1:20" x14ac:dyDescent="0.2">
      <c r="A640" s="73">
        <f t="shared" si="116"/>
        <v>42235</v>
      </c>
      <c r="B640" s="145">
        <v>85.12</v>
      </c>
      <c r="C640" s="75">
        <v>85</v>
      </c>
      <c r="D640" s="76">
        <f t="shared" si="117"/>
        <v>2.986846598284719</v>
      </c>
      <c r="E640" s="75">
        <v>0</v>
      </c>
      <c r="F640" s="76">
        <f t="shared" si="115"/>
        <v>0</v>
      </c>
      <c r="G640" s="75">
        <v>0</v>
      </c>
      <c r="H640" s="76">
        <f t="shared" si="106"/>
        <v>0</v>
      </c>
      <c r="I640" s="143">
        <v>0</v>
      </c>
      <c r="J640" s="142">
        <v>2.6477571600000003</v>
      </c>
      <c r="K640" s="76">
        <f t="shared" si="107"/>
        <v>158.86542960000003</v>
      </c>
      <c r="L640" s="79">
        <f t="shared" si="108"/>
        <v>9.9290893500000019E-2</v>
      </c>
      <c r="M640" s="79">
        <v>0.28000000000000003</v>
      </c>
      <c r="N640" s="79">
        <v>0.56000000000000005</v>
      </c>
      <c r="O640" s="80" t="str">
        <f t="shared" si="109"/>
        <v>OK</v>
      </c>
      <c r="P640" s="81">
        <f t="shared" si="110"/>
        <v>50.120000000000005</v>
      </c>
      <c r="Q640" s="82">
        <f t="shared" si="111"/>
        <v>54.656214998696569</v>
      </c>
      <c r="R640" s="82">
        <f t="shared" si="112"/>
        <v>0.91700458952738051</v>
      </c>
      <c r="S640" s="82">
        <f t="shared" si="113"/>
        <v>3.7295414497187975</v>
      </c>
      <c r="T640" s="83" t="str">
        <f t="shared" si="114"/>
        <v>Not OK</v>
      </c>
    </row>
    <row r="641" spans="1:20" x14ac:dyDescent="0.2">
      <c r="A641" s="73">
        <f t="shared" si="116"/>
        <v>42236</v>
      </c>
      <c r="B641" s="145">
        <v>85.1</v>
      </c>
      <c r="C641" s="75">
        <v>85</v>
      </c>
      <c r="D641" s="76">
        <f t="shared" si="117"/>
        <v>2.986846598284719</v>
      </c>
      <c r="E641" s="75">
        <v>0</v>
      </c>
      <c r="F641" s="76">
        <f t="shared" si="115"/>
        <v>0</v>
      </c>
      <c r="G641" s="75">
        <v>0</v>
      </c>
      <c r="H641" s="76">
        <f t="shared" si="106"/>
        <v>0</v>
      </c>
      <c r="I641" s="143">
        <v>0</v>
      </c>
      <c r="J641" s="142">
        <v>2.6477571600000003</v>
      </c>
      <c r="K641" s="76">
        <f t="shared" si="107"/>
        <v>158.86542960000003</v>
      </c>
      <c r="L641" s="79">
        <f t="shared" si="108"/>
        <v>9.9290893500000019E-2</v>
      </c>
      <c r="M641" s="79">
        <v>0.28000000000000003</v>
      </c>
      <c r="N641" s="79">
        <v>0.56000000000000005</v>
      </c>
      <c r="O641" s="80" t="str">
        <f t="shared" si="109"/>
        <v>OK</v>
      </c>
      <c r="P641" s="81">
        <f t="shared" si="110"/>
        <v>50.099999999999994</v>
      </c>
      <c r="Q641" s="82">
        <f t="shared" si="111"/>
        <v>54.643324215018247</v>
      </c>
      <c r="R641" s="82">
        <f t="shared" si="112"/>
        <v>0.91685490807366443</v>
      </c>
      <c r="S641" s="82">
        <f t="shared" si="113"/>
        <v>3.7301503172516783</v>
      </c>
      <c r="T641" s="83" t="str">
        <f t="shared" si="114"/>
        <v>Not OK</v>
      </c>
    </row>
    <row r="642" spans="1:20" x14ac:dyDescent="0.2">
      <c r="A642" s="73">
        <f t="shared" si="116"/>
        <v>42237</v>
      </c>
      <c r="B642" s="148">
        <v>85.02</v>
      </c>
      <c r="C642" s="75">
        <v>85</v>
      </c>
      <c r="D642" s="76">
        <f t="shared" si="117"/>
        <v>2.986846598284719</v>
      </c>
      <c r="E642" s="75">
        <v>0</v>
      </c>
      <c r="F642" s="76">
        <f t="shared" si="115"/>
        <v>0</v>
      </c>
      <c r="G642" s="75">
        <v>0</v>
      </c>
      <c r="H642" s="76">
        <f t="shared" si="106"/>
        <v>0</v>
      </c>
      <c r="I642" s="143">
        <v>0</v>
      </c>
      <c r="J642" s="142">
        <v>2.6477571600000003</v>
      </c>
      <c r="K642" s="76">
        <f t="shared" si="107"/>
        <v>158.86542960000003</v>
      </c>
      <c r="L642" s="79">
        <f t="shared" si="108"/>
        <v>9.9290893500000019E-2</v>
      </c>
      <c r="M642" s="79">
        <v>0.28000000000000003</v>
      </c>
      <c r="N642" s="79">
        <v>0.56000000000000005</v>
      </c>
      <c r="O642" s="80" t="str">
        <f t="shared" si="109"/>
        <v>OK</v>
      </c>
      <c r="P642" s="81">
        <f t="shared" si="110"/>
        <v>50.019999999999996</v>
      </c>
      <c r="Q642" s="82">
        <f t="shared" si="111"/>
        <v>54.591838052451607</v>
      </c>
      <c r="R642" s="82">
        <f t="shared" si="112"/>
        <v>0.91625418349059784</v>
      </c>
      <c r="S642" s="82">
        <f t="shared" si="113"/>
        <v>3.7325959191757754</v>
      </c>
      <c r="T642" s="83" t="str">
        <f t="shared" si="114"/>
        <v>Not OK</v>
      </c>
    </row>
    <row r="643" spans="1:20" x14ac:dyDescent="0.2">
      <c r="A643" s="73">
        <f t="shared" si="116"/>
        <v>42238</v>
      </c>
      <c r="B643" s="147">
        <v>85</v>
      </c>
      <c r="C643" s="75">
        <v>85</v>
      </c>
      <c r="D643" s="76">
        <f t="shared" si="117"/>
        <v>2.986846598284719</v>
      </c>
      <c r="E643" s="75">
        <v>0</v>
      </c>
      <c r="F643" s="76">
        <f t="shared" si="115"/>
        <v>0</v>
      </c>
      <c r="G643" s="75">
        <v>0</v>
      </c>
      <c r="H643" s="76">
        <f t="shared" si="106"/>
        <v>0</v>
      </c>
      <c r="I643" s="143">
        <v>0</v>
      </c>
      <c r="J643" s="142">
        <v>2.6477571600000003</v>
      </c>
      <c r="K643" s="76">
        <f t="shared" si="107"/>
        <v>158.86542960000003</v>
      </c>
      <c r="L643" s="79">
        <f t="shared" si="108"/>
        <v>9.9290893500000019E-2</v>
      </c>
      <c r="M643" s="79">
        <v>0.28000000000000003</v>
      </c>
      <c r="N643" s="79">
        <v>0.56000000000000005</v>
      </c>
      <c r="O643" s="80" t="str">
        <f t="shared" si="109"/>
        <v>OK</v>
      </c>
      <c r="P643" s="81">
        <f t="shared" si="110"/>
        <v>50</v>
      </c>
      <c r="Q643" s="82">
        <f t="shared" si="111"/>
        <v>54.578985782075499</v>
      </c>
      <c r="R643" s="82">
        <f t="shared" si="112"/>
        <v>0.91610350180638023</v>
      </c>
      <c r="S643" s="82">
        <f t="shared" si="113"/>
        <v>3.7332098605464785</v>
      </c>
      <c r="T643" s="83" t="str">
        <f t="shared" si="114"/>
        <v>Not OK</v>
      </c>
    </row>
    <row r="644" spans="1:20" x14ac:dyDescent="0.2">
      <c r="A644" s="73">
        <f t="shared" si="116"/>
        <v>42239</v>
      </c>
      <c r="B644" s="145">
        <v>85</v>
      </c>
      <c r="C644" s="75">
        <v>85</v>
      </c>
      <c r="D644" s="76">
        <f t="shared" si="117"/>
        <v>2.986846598284719</v>
      </c>
      <c r="E644" s="75">
        <v>0</v>
      </c>
      <c r="F644" s="76">
        <f t="shared" si="115"/>
        <v>0</v>
      </c>
      <c r="G644" s="75">
        <v>0</v>
      </c>
      <c r="H644" s="76">
        <f t="shared" si="106"/>
        <v>0</v>
      </c>
      <c r="I644" s="143">
        <v>0</v>
      </c>
      <c r="J644" s="142">
        <v>2.6477571600000003</v>
      </c>
      <c r="K644" s="76">
        <f t="shared" si="107"/>
        <v>158.86542960000003</v>
      </c>
      <c r="L644" s="79">
        <f t="shared" si="108"/>
        <v>9.9290893500000019E-2</v>
      </c>
      <c r="M644" s="79">
        <v>0.28000000000000003</v>
      </c>
      <c r="N644" s="79">
        <v>0.56000000000000005</v>
      </c>
      <c r="O644" s="80" t="str">
        <f t="shared" si="109"/>
        <v>OK</v>
      </c>
      <c r="P644" s="81">
        <f t="shared" si="110"/>
        <v>50</v>
      </c>
      <c r="Q644" s="82">
        <f t="shared" si="111"/>
        <v>54.578985782075499</v>
      </c>
      <c r="R644" s="82">
        <f t="shared" si="112"/>
        <v>0.91610350180638023</v>
      </c>
      <c r="S644" s="82">
        <f t="shared" si="113"/>
        <v>3.7332098605464785</v>
      </c>
      <c r="T644" s="83" t="str">
        <f t="shared" si="114"/>
        <v>Not OK</v>
      </c>
    </row>
    <row r="645" spans="1:20" x14ac:dyDescent="0.2">
      <c r="A645" s="73">
        <f t="shared" si="116"/>
        <v>42240</v>
      </c>
      <c r="B645" s="146">
        <v>84.95</v>
      </c>
      <c r="C645" s="75">
        <v>85</v>
      </c>
      <c r="D645" s="76">
        <f t="shared" si="117"/>
        <v>2.986846598284719</v>
      </c>
      <c r="E645" s="75">
        <v>0</v>
      </c>
      <c r="F645" s="76">
        <f t="shared" si="115"/>
        <v>0</v>
      </c>
      <c r="G645" s="75">
        <v>0</v>
      </c>
      <c r="H645" s="76">
        <f t="shared" si="106"/>
        <v>0</v>
      </c>
      <c r="I645" s="143">
        <v>0</v>
      </c>
      <c r="J645" s="142">
        <v>2.6477571600000003</v>
      </c>
      <c r="K645" s="76">
        <f t="shared" si="107"/>
        <v>158.86542960000003</v>
      </c>
      <c r="L645" s="79">
        <f t="shared" si="108"/>
        <v>9.9290893500000019E-2</v>
      </c>
      <c r="M645" s="79">
        <v>0.28000000000000003</v>
      </c>
      <c r="N645" s="79">
        <v>0.56000000000000005</v>
      </c>
      <c r="O645" s="80" t="str">
        <f t="shared" si="109"/>
        <v>OK</v>
      </c>
      <c r="P645" s="81">
        <f t="shared" si="110"/>
        <v>49.95</v>
      </c>
      <c r="Q645" s="82">
        <f t="shared" si="111"/>
        <v>54.546888888706569</v>
      </c>
      <c r="R645" s="82">
        <f t="shared" si="112"/>
        <v>0.9157259198029476</v>
      </c>
      <c r="S645" s="82">
        <f t="shared" si="113"/>
        <v>3.734749177964384</v>
      </c>
      <c r="T645" s="83" t="str">
        <f t="shared" si="114"/>
        <v>Not OK</v>
      </c>
    </row>
    <row r="646" spans="1:20" x14ac:dyDescent="0.2">
      <c r="A646" s="73">
        <f t="shared" si="116"/>
        <v>42241</v>
      </c>
      <c r="B646" s="151">
        <v>84.93</v>
      </c>
      <c r="C646" s="75">
        <v>86</v>
      </c>
      <c r="D646" s="76">
        <f t="shared" si="117"/>
        <v>3.07547167848805</v>
      </c>
      <c r="E646" s="75">
        <v>0</v>
      </c>
      <c r="F646" s="76">
        <f t="shared" si="115"/>
        <v>0</v>
      </c>
      <c r="G646" s="75">
        <v>0</v>
      </c>
      <c r="H646" s="76">
        <f t="shared" si="106"/>
        <v>0</v>
      </c>
      <c r="I646" s="141">
        <v>0</v>
      </c>
      <c r="J646" s="142">
        <v>2.6477571600000003</v>
      </c>
      <c r="K646" s="76">
        <f t="shared" si="107"/>
        <v>158.86542960000003</v>
      </c>
      <c r="L646" s="79">
        <f t="shared" si="108"/>
        <v>9.9290893500000019E-2</v>
      </c>
      <c r="M646" s="79">
        <v>0.28000000000000003</v>
      </c>
      <c r="N646" s="79">
        <v>0.56000000000000005</v>
      </c>
      <c r="O646" s="80" t="str">
        <f t="shared" si="109"/>
        <v>OK</v>
      </c>
      <c r="P646" s="81">
        <f t="shared" si="110"/>
        <v>49.930000000000007</v>
      </c>
      <c r="Q646" s="82">
        <f t="shared" si="111"/>
        <v>54.534063658703488</v>
      </c>
      <c r="R646" s="82">
        <f t="shared" si="112"/>
        <v>0.91557453544049827</v>
      </c>
      <c r="S646" s="82">
        <f t="shared" si="113"/>
        <v>3.7353666947271695</v>
      </c>
      <c r="T646" s="83" t="str">
        <f t="shared" si="114"/>
        <v>Not OK</v>
      </c>
    </row>
    <row r="647" spans="1:20" x14ac:dyDescent="0.2">
      <c r="A647" s="73">
        <f t="shared" si="116"/>
        <v>42242</v>
      </c>
      <c r="B647" s="145">
        <v>84.9</v>
      </c>
      <c r="C647" s="75">
        <v>86</v>
      </c>
      <c r="D647" s="76">
        <f t="shared" si="117"/>
        <v>3.07547167848805</v>
      </c>
      <c r="E647" s="75">
        <v>0</v>
      </c>
      <c r="F647" s="76">
        <f t="shared" si="115"/>
        <v>0</v>
      </c>
      <c r="G647" s="75">
        <v>0</v>
      </c>
      <c r="H647" s="76">
        <f t="shared" si="106"/>
        <v>0</v>
      </c>
      <c r="I647" s="143">
        <v>0</v>
      </c>
      <c r="J647" s="142">
        <v>2.6477571600000003</v>
      </c>
      <c r="K647" s="76">
        <f t="shared" si="107"/>
        <v>158.86542960000003</v>
      </c>
      <c r="L647" s="79">
        <f t="shared" si="108"/>
        <v>9.9290893500000019E-2</v>
      </c>
      <c r="M647" s="79">
        <v>0.28000000000000003</v>
      </c>
      <c r="N647" s="79">
        <v>0.56000000000000005</v>
      </c>
      <c r="O647" s="80" t="str">
        <f t="shared" si="109"/>
        <v>OK</v>
      </c>
      <c r="P647" s="81">
        <f t="shared" si="110"/>
        <v>49.900000000000006</v>
      </c>
      <c r="Q647" s="82">
        <f t="shared" si="111"/>
        <v>54.514840324333711</v>
      </c>
      <c r="R647" s="82">
        <f t="shared" si="112"/>
        <v>0.91534708169595824</v>
      </c>
      <c r="S647" s="82">
        <f t="shared" si="113"/>
        <v>3.7362948925211383</v>
      </c>
      <c r="T647" s="83" t="str">
        <f t="shared" si="114"/>
        <v>Not OK</v>
      </c>
    </row>
    <row r="648" spans="1:20" x14ac:dyDescent="0.2">
      <c r="A648" s="73">
        <f t="shared" si="116"/>
        <v>42243</v>
      </c>
      <c r="B648" s="146">
        <v>84.89</v>
      </c>
      <c r="C648" s="75">
        <v>86</v>
      </c>
      <c r="D648" s="76">
        <f t="shared" si="117"/>
        <v>3.07547167848805</v>
      </c>
      <c r="E648" s="75">
        <v>0</v>
      </c>
      <c r="F648" s="76">
        <f t="shared" si="115"/>
        <v>0</v>
      </c>
      <c r="G648" s="75">
        <v>0</v>
      </c>
      <c r="H648" s="76">
        <f t="shared" si="106"/>
        <v>0</v>
      </c>
      <c r="I648" s="143">
        <v>0</v>
      </c>
      <c r="J648" s="142">
        <v>2.6477571600000003</v>
      </c>
      <c r="K648" s="76">
        <f t="shared" si="107"/>
        <v>158.86542960000003</v>
      </c>
      <c r="L648" s="79">
        <f t="shared" si="108"/>
        <v>9.9290893500000019E-2</v>
      </c>
      <c r="M648" s="79">
        <v>0.28000000000000003</v>
      </c>
      <c r="N648" s="79">
        <v>0.56000000000000005</v>
      </c>
      <c r="O648" s="80" t="str">
        <f t="shared" si="109"/>
        <v>OK</v>
      </c>
      <c r="P648" s="81">
        <f t="shared" si="110"/>
        <v>49.89</v>
      </c>
      <c r="Q648" s="82">
        <f t="shared" si="111"/>
        <v>54.508436418442564</v>
      </c>
      <c r="R648" s="82">
        <f t="shared" si="112"/>
        <v>0.91527116310971735</v>
      </c>
      <c r="S648" s="82">
        <f t="shared" si="113"/>
        <v>3.7366048052961189</v>
      </c>
      <c r="T648" s="83" t="str">
        <f t="shared" si="114"/>
        <v>Not OK</v>
      </c>
    </row>
    <row r="649" spans="1:20" x14ac:dyDescent="0.2">
      <c r="A649" s="73">
        <f t="shared" si="116"/>
        <v>42244</v>
      </c>
      <c r="B649" s="148">
        <v>84.86</v>
      </c>
      <c r="C649" s="75">
        <v>86</v>
      </c>
      <c r="D649" s="76">
        <f t="shared" si="117"/>
        <v>3.07547167848805</v>
      </c>
      <c r="E649" s="75">
        <v>0</v>
      </c>
      <c r="F649" s="76">
        <f t="shared" si="115"/>
        <v>0</v>
      </c>
      <c r="G649" s="75">
        <v>0</v>
      </c>
      <c r="H649" s="76">
        <f t="shared" si="106"/>
        <v>0</v>
      </c>
      <c r="I649" s="143">
        <v>0</v>
      </c>
      <c r="J649" s="142">
        <v>2.6477571600000003</v>
      </c>
      <c r="K649" s="76">
        <f t="shared" si="107"/>
        <v>158.86542960000003</v>
      </c>
      <c r="L649" s="79">
        <f t="shared" si="108"/>
        <v>9.9290893500000019E-2</v>
      </c>
      <c r="M649" s="79">
        <v>0.28000000000000003</v>
      </c>
      <c r="N649" s="79">
        <v>0.56000000000000005</v>
      </c>
      <c r="O649" s="80" t="str">
        <f t="shared" si="109"/>
        <v>OK</v>
      </c>
      <c r="P649" s="81">
        <f t="shared" si="110"/>
        <v>49.86</v>
      </c>
      <c r="Q649" s="82">
        <f t="shared" si="111"/>
        <v>54.489236327022383</v>
      </c>
      <c r="R649" s="82">
        <f t="shared" si="112"/>
        <v>0.91504310504115749</v>
      </c>
      <c r="S649" s="82">
        <f t="shared" si="113"/>
        <v>3.737536086970362</v>
      </c>
      <c r="T649" s="83" t="str">
        <f t="shared" si="114"/>
        <v>Not OK</v>
      </c>
    </row>
    <row r="650" spans="1:20" x14ac:dyDescent="0.2">
      <c r="A650" s="73">
        <f t="shared" si="116"/>
        <v>42245</v>
      </c>
      <c r="B650" s="146">
        <v>84.84</v>
      </c>
      <c r="C650" s="75">
        <v>88</v>
      </c>
      <c r="D650" s="76">
        <f t="shared" si="117"/>
        <v>3.2574089424804344</v>
      </c>
      <c r="E650" s="75">
        <v>0</v>
      </c>
      <c r="F650" s="76">
        <f t="shared" si="115"/>
        <v>0</v>
      </c>
      <c r="G650" s="75">
        <v>0</v>
      </c>
      <c r="H650" s="76">
        <f t="shared" si="106"/>
        <v>0</v>
      </c>
      <c r="I650" s="143">
        <v>0</v>
      </c>
      <c r="J650" s="142">
        <v>2.6477571600000003</v>
      </c>
      <c r="K650" s="76">
        <f t="shared" si="107"/>
        <v>158.86542960000003</v>
      </c>
      <c r="L650" s="79">
        <f t="shared" si="108"/>
        <v>9.9290893500000019E-2</v>
      </c>
      <c r="M650" s="79">
        <v>0.28000000000000003</v>
      </c>
      <c r="N650" s="79">
        <v>0.56000000000000005</v>
      </c>
      <c r="O650" s="80" t="str">
        <f t="shared" si="109"/>
        <v>OK</v>
      </c>
      <c r="P650" s="81">
        <f t="shared" si="110"/>
        <v>49.84</v>
      </c>
      <c r="Q650" s="82">
        <f t="shared" si="111"/>
        <v>54.476445961448846</v>
      </c>
      <c r="R650" s="82">
        <f t="shared" si="112"/>
        <v>0.91489081419279994</v>
      </c>
      <c r="S650" s="82">
        <f t="shared" si="113"/>
        <v>3.7381582295611739</v>
      </c>
      <c r="T650" s="83" t="str">
        <f t="shared" si="114"/>
        <v>Not OK</v>
      </c>
    </row>
    <row r="651" spans="1:20" x14ac:dyDescent="0.2">
      <c r="A651" s="73">
        <f t="shared" si="116"/>
        <v>42246</v>
      </c>
      <c r="B651" s="147">
        <v>84.84</v>
      </c>
      <c r="C651" s="75">
        <v>88</v>
      </c>
      <c r="D651" s="76">
        <f t="shared" si="117"/>
        <v>3.2574089424804344</v>
      </c>
      <c r="E651" s="75">
        <v>0</v>
      </c>
      <c r="F651" s="76">
        <f t="shared" si="115"/>
        <v>0</v>
      </c>
      <c r="G651" s="75">
        <v>0</v>
      </c>
      <c r="H651" s="76">
        <f t="shared" si="106"/>
        <v>0</v>
      </c>
      <c r="I651" s="143">
        <v>0</v>
      </c>
      <c r="J651" s="142">
        <v>2.6477571600000003</v>
      </c>
      <c r="K651" s="76">
        <f t="shared" si="107"/>
        <v>158.86542960000003</v>
      </c>
      <c r="L651" s="79">
        <f t="shared" si="108"/>
        <v>9.9290893500000019E-2</v>
      </c>
      <c r="M651" s="79">
        <v>0.28000000000000003</v>
      </c>
      <c r="N651" s="79">
        <v>0.56000000000000005</v>
      </c>
      <c r="O651" s="80" t="str">
        <f t="shared" si="109"/>
        <v>OK</v>
      </c>
      <c r="P651" s="81">
        <f t="shared" si="110"/>
        <v>49.84</v>
      </c>
      <c r="Q651" s="82">
        <f t="shared" si="111"/>
        <v>54.476445961448846</v>
      </c>
      <c r="R651" s="82">
        <f t="shared" si="112"/>
        <v>0.91489081419279994</v>
      </c>
      <c r="S651" s="82">
        <f t="shared" si="113"/>
        <v>3.7381582295611739</v>
      </c>
      <c r="T651" s="83" t="str">
        <f t="shared" si="114"/>
        <v>Not OK</v>
      </c>
    </row>
    <row r="652" spans="1:20" x14ac:dyDescent="0.2">
      <c r="A652" s="73">
        <f t="shared" si="116"/>
        <v>42247</v>
      </c>
      <c r="B652" s="145">
        <v>84.81</v>
      </c>
      <c r="C652" s="75">
        <v>88</v>
      </c>
      <c r="D652" s="76">
        <f t="shared" si="117"/>
        <v>3.2574089424804344</v>
      </c>
      <c r="E652" s="75">
        <v>0</v>
      </c>
      <c r="F652" s="76">
        <f t="shared" si="115"/>
        <v>0</v>
      </c>
      <c r="G652" s="75">
        <v>0</v>
      </c>
      <c r="H652" s="76">
        <f t="shared" si="106"/>
        <v>0</v>
      </c>
      <c r="I652" s="143">
        <v>0</v>
      </c>
      <c r="J652" s="142">
        <v>2.57</v>
      </c>
      <c r="K652" s="76">
        <f t="shared" si="107"/>
        <v>154.19999999999999</v>
      </c>
      <c r="L652" s="79">
        <f t="shared" si="108"/>
        <v>9.6374999999999988E-2</v>
      </c>
      <c r="M652" s="79">
        <v>0.28000000000000003</v>
      </c>
      <c r="N652" s="79">
        <v>0.56000000000000005</v>
      </c>
      <c r="O652" s="80" t="str">
        <f t="shared" si="109"/>
        <v>OK</v>
      </c>
      <c r="P652" s="81">
        <f t="shared" si="110"/>
        <v>49.81</v>
      </c>
      <c r="Q652" s="82">
        <f t="shared" si="111"/>
        <v>54.457274969811301</v>
      </c>
      <c r="R652" s="82">
        <f t="shared" si="112"/>
        <v>0.91466199929417069</v>
      </c>
      <c r="S652" s="82">
        <f t="shared" si="113"/>
        <v>3.6292867529554984</v>
      </c>
      <c r="T652" s="83" t="str">
        <f t="shared" si="114"/>
        <v>Not OK</v>
      </c>
    </row>
    <row r="653" spans="1:20" x14ac:dyDescent="0.2">
      <c r="A653" s="73">
        <v>42186</v>
      </c>
      <c r="B653" s="146">
        <v>84.77</v>
      </c>
      <c r="C653" s="75">
        <v>87</v>
      </c>
      <c r="D653" s="76">
        <f t="shared" si="117"/>
        <v>3.1656561132488634</v>
      </c>
      <c r="E653" s="75">
        <v>0</v>
      </c>
      <c r="F653" s="76">
        <f t="shared" si="115"/>
        <v>0</v>
      </c>
      <c r="G653" s="75">
        <v>0</v>
      </c>
      <c r="H653" s="76">
        <f t="shared" si="106"/>
        <v>0</v>
      </c>
      <c r="I653" s="143">
        <v>0</v>
      </c>
      <c r="J653" s="142">
        <v>2.57</v>
      </c>
      <c r="K653" s="76">
        <f t="shared" si="107"/>
        <v>154.19999999999999</v>
      </c>
      <c r="L653" s="79">
        <f t="shared" si="108"/>
        <v>9.6374999999999988E-2</v>
      </c>
      <c r="M653" s="79">
        <v>0.28000000000000003</v>
      </c>
      <c r="N653" s="79">
        <v>0.56000000000000005</v>
      </c>
      <c r="O653" s="80" t="str">
        <f t="shared" si="109"/>
        <v>OK</v>
      </c>
      <c r="P653" s="81">
        <f t="shared" si="110"/>
        <v>49.769999999999996</v>
      </c>
      <c r="Q653" s="82">
        <f t="shared" si="111"/>
        <v>54.431740848883415</v>
      </c>
      <c r="R653" s="82">
        <f t="shared" si="112"/>
        <v>0.91435620510786864</v>
      </c>
      <c r="S653" s="82">
        <f t="shared" si="113"/>
        <v>3.6305005193009081</v>
      </c>
      <c r="T653" s="83" t="str">
        <f t="shared" si="114"/>
        <v>Not OK</v>
      </c>
    </row>
    <row r="654" spans="1:20" x14ac:dyDescent="0.2">
      <c r="A654" s="73">
        <v>42185</v>
      </c>
      <c r="B654" s="147">
        <v>84.76</v>
      </c>
      <c r="C654" s="75">
        <v>87</v>
      </c>
      <c r="D654" s="76">
        <f t="shared" si="117"/>
        <v>3.1656561132488634</v>
      </c>
      <c r="E654" s="75">
        <v>0</v>
      </c>
      <c r="F654" s="76">
        <f t="shared" si="115"/>
        <v>0</v>
      </c>
      <c r="G654" s="75">
        <v>0</v>
      </c>
      <c r="H654" s="76">
        <f t="shared" si="106"/>
        <v>0</v>
      </c>
      <c r="I654" s="143">
        <v>0</v>
      </c>
      <c r="J654" s="142">
        <v>2.57</v>
      </c>
      <c r="K654" s="76">
        <f t="shared" si="107"/>
        <v>154.19999999999999</v>
      </c>
      <c r="L654" s="79">
        <f t="shared" si="108"/>
        <v>9.6374999999999988E-2</v>
      </c>
      <c r="M654" s="79">
        <v>0.28000000000000003</v>
      </c>
      <c r="N654" s="79">
        <v>0.56000000000000005</v>
      </c>
      <c r="O654" s="80" t="str">
        <f t="shared" si="109"/>
        <v>OK</v>
      </c>
      <c r="P654" s="81">
        <f t="shared" si="110"/>
        <v>49.760000000000005</v>
      </c>
      <c r="Q654" s="82">
        <f t="shared" si="111"/>
        <v>54.425362180576954</v>
      </c>
      <c r="R654" s="82">
        <f t="shared" si="112"/>
        <v>0.91427963005376378</v>
      </c>
      <c r="S654" s="82">
        <f t="shared" si="113"/>
        <v>3.630804590139364</v>
      </c>
      <c r="T654" s="83" t="str">
        <f t="shared" si="114"/>
        <v>Not OK</v>
      </c>
    </row>
    <row r="655" spans="1:20" x14ac:dyDescent="0.2">
      <c r="A655" s="73">
        <v>42184</v>
      </c>
      <c r="B655" s="145">
        <v>84.73</v>
      </c>
      <c r="C655" s="75">
        <v>87</v>
      </c>
      <c r="D655" s="76">
        <f t="shared" si="117"/>
        <v>3.1656561132488634</v>
      </c>
      <c r="E655" s="75">
        <v>0</v>
      </c>
      <c r="F655" s="76">
        <f t="shared" si="115"/>
        <v>0</v>
      </c>
      <c r="G655" s="75">
        <v>0</v>
      </c>
      <c r="H655" s="76">
        <f t="shared" si="106"/>
        <v>0</v>
      </c>
      <c r="I655" s="143">
        <v>0</v>
      </c>
      <c r="J655" s="142">
        <v>2.57</v>
      </c>
      <c r="K655" s="76">
        <f t="shared" si="107"/>
        <v>154.19999999999999</v>
      </c>
      <c r="L655" s="79">
        <f t="shared" si="108"/>
        <v>9.6374999999999988E-2</v>
      </c>
      <c r="M655" s="79">
        <v>0.28000000000000003</v>
      </c>
      <c r="N655" s="79">
        <v>0.56000000000000005</v>
      </c>
      <c r="O655" s="80" t="str">
        <f t="shared" si="109"/>
        <v>OK</v>
      </c>
      <c r="P655" s="81">
        <f t="shared" si="110"/>
        <v>49.730000000000004</v>
      </c>
      <c r="Q655" s="82">
        <f t="shared" si="111"/>
        <v>54.406237855223957</v>
      </c>
      <c r="R655" s="82">
        <f t="shared" si="112"/>
        <v>0.91404960093606347</v>
      </c>
      <c r="S655" s="82">
        <f t="shared" si="113"/>
        <v>3.6317183160198372</v>
      </c>
      <c r="T655" s="83" t="str">
        <f t="shared" si="114"/>
        <v>Not OK</v>
      </c>
    </row>
    <row r="656" spans="1:20" x14ac:dyDescent="0.2">
      <c r="A656" s="73">
        <v>42183</v>
      </c>
      <c r="B656" s="145">
        <v>84.71</v>
      </c>
      <c r="C656" s="75">
        <v>87</v>
      </c>
      <c r="D656" s="76">
        <f t="shared" si="117"/>
        <v>3.1656561132488634</v>
      </c>
      <c r="E656" s="75">
        <v>0</v>
      </c>
      <c r="F656" s="76">
        <f t="shared" si="115"/>
        <v>0</v>
      </c>
      <c r="G656" s="75">
        <v>0</v>
      </c>
      <c r="H656" s="76">
        <f t="shared" si="106"/>
        <v>0</v>
      </c>
      <c r="I656" s="143">
        <v>0</v>
      </c>
      <c r="J656" s="142">
        <v>2.57</v>
      </c>
      <c r="K656" s="76">
        <f t="shared" si="107"/>
        <v>154.19999999999999</v>
      </c>
      <c r="L656" s="79">
        <f t="shared" si="108"/>
        <v>9.6374999999999988E-2</v>
      </c>
      <c r="M656" s="79">
        <v>0.28000000000000003</v>
      </c>
      <c r="N656" s="79">
        <v>0.56000000000000005</v>
      </c>
      <c r="O656" s="80" t="str">
        <f t="shared" si="109"/>
        <v>OK</v>
      </c>
      <c r="P656" s="81">
        <f t="shared" si="110"/>
        <v>49.709999999999994</v>
      </c>
      <c r="Q656" s="82">
        <f t="shared" si="111"/>
        <v>54.393498044804176</v>
      </c>
      <c r="R656" s="82">
        <f t="shared" si="112"/>
        <v>0.91389599468402705</v>
      </c>
      <c r="S656" s="82">
        <f t="shared" si="113"/>
        <v>3.6323287297236075</v>
      </c>
      <c r="T656" s="83" t="str">
        <f t="shared" si="114"/>
        <v>Not OK</v>
      </c>
    </row>
    <row r="657" spans="1:20" x14ac:dyDescent="0.2">
      <c r="A657" s="73">
        <v>42182</v>
      </c>
      <c r="B657" s="146">
        <v>84.7</v>
      </c>
      <c r="C657" s="75">
        <v>89</v>
      </c>
      <c r="D657" s="76">
        <f t="shared" si="117"/>
        <v>3.3507391542883926</v>
      </c>
      <c r="E657" s="75">
        <v>0</v>
      </c>
      <c r="F657" s="76">
        <f t="shared" si="115"/>
        <v>0</v>
      </c>
      <c r="G657" s="75">
        <v>0</v>
      </c>
      <c r="H657" s="76">
        <f t="shared" si="106"/>
        <v>0</v>
      </c>
      <c r="I657" s="143">
        <v>0</v>
      </c>
      <c r="J657" s="142">
        <v>2.57</v>
      </c>
      <c r="K657" s="76">
        <f t="shared" si="107"/>
        <v>154.19999999999999</v>
      </c>
      <c r="L657" s="79">
        <f t="shared" si="108"/>
        <v>9.6374999999999988E-2</v>
      </c>
      <c r="M657" s="79">
        <v>0.28000000000000003</v>
      </c>
      <c r="N657" s="79">
        <v>0.56000000000000005</v>
      </c>
      <c r="O657" s="80" t="str">
        <f t="shared" si="109"/>
        <v>OK</v>
      </c>
      <c r="P657" s="81">
        <f t="shared" si="110"/>
        <v>49.7</v>
      </c>
      <c r="Q657" s="82">
        <f t="shared" si="111"/>
        <v>54.387131063592605</v>
      </c>
      <c r="R657" s="82">
        <f t="shared" si="112"/>
        <v>0.91381911544272976</v>
      </c>
      <c r="S657" s="82">
        <f t="shared" si="113"/>
        <v>3.632634316105162</v>
      </c>
      <c r="T657" s="83" t="str">
        <f t="shared" si="114"/>
        <v>Not OK</v>
      </c>
    </row>
    <row r="658" spans="1:20" x14ac:dyDescent="0.2">
      <c r="A658" s="73">
        <v>42181</v>
      </c>
      <c r="B658" s="147">
        <v>84.69</v>
      </c>
      <c r="C658" s="75">
        <v>89</v>
      </c>
      <c r="D658" s="76">
        <f t="shared" si="117"/>
        <v>3.3507391542883926</v>
      </c>
      <c r="E658" s="75">
        <v>0</v>
      </c>
      <c r="F658" s="76">
        <f t="shared" si="115"/>
        <v>0</v>
      </c>
      <c r="G658" s="75">
        <v>0</v>
      </c>
      <c r="H658" s="76">
        <f t="shared" si="106"/>
        <v>0</v>
      </c>
      <c r="I658" s="143">
        <v>0</v>
      </c>
      <c r="J658" s="142">
        <v>2.57</v>
      </c>
      <c r="K658" s="76">
        <f t="shared" si="107"/>
        <v>154.19999999999999</v>
      </c>
      <c r="L658" s="79">
        <f t="shared" si="108"/>
        <v>9.6374999999999988E-2</v>
      </c>
      <c r="M658" s="79">
        <v>0.28000000000000003</v>
      </c>
      <c r="N658" s="79">
        <v>0.56000000000000005</v>
      </c>
      <c r="O658" s="80" t="str">
        <f t="shared" si="109"/>
        <v>OK</v>
      </c>
      <c r="P658" s="81">
        <f t="shared" si="110"/>
        <v>49.69</v>
      </c>
      <c r="Q658" s="82">
        <f t="shared" si="111"/>
        <v>54.380766032626241</v>
      </c>
      <c r="R658" s="82">
        <f t="shared" si="112"/>
        <v>0.91374218542982688</v>
      </c>
      <c r="S658" s="82">
        <f t="shared" si="113"/>
        <v>3.6329401557711702</v>
      </c>
      <c r="T658" s="83" t="str">
        <f t="shared" si="114"/>
        <v>Not OK</v>
      </c>
    </row>
    <row r="659" spans="1:20" x14ac:dyDescent="0.2">
      <c r="A659" s="73">
        <v>41898</v>
      </c>
      <c r="B659" s="146">
        <v>84.61</v>
      </c>
      <c r="C659" s="75">
        <v>80</v>
      </c>
      <c r="D659" s="76">
        <f t="shared" si="117"/>
        <v>2.5667913756439189</v>
      </c>
      <c r="E659" s="75">
        <v>0</v>
      </c>
      <c r="F659" s="76">
        <f t="shared" si="115"/>
        <v>0</v>
      </c>
      <c r="G659" s="75">
        <v>0</v>
      </c>
      <c r="H659" s="76">
        <f t="shared" si="106"/>
        <v>0</v>
      </c>
      <c r="I659" s="143">
        <v>0</v>
      </c>
      <c r="J659" s="142">
        <v>2.57</v>
      </c>
      <c r="K659" s="76">
        <f t="shared" si="107"/>
        <v>154.19999999999999</v>
      </c>
      <c r="L659" s="79">
        <f t="shared" si="108"/>
        <v>9.6374999999999988E-2</v>
      </c>
      <c r="M659" s="79">
        <v>0.28000000000000003</v>
      </c>
      <c r="N659" s="79">
        <v>0.56000000000000005</v>
      </c>
      <c r="O659" s="80" t="str">
        <f t="shared" si="109"/>
        <v>OK</v>
      </c>
      <c r="P659" s="81">
        <f t="shared" si="110"/>
        <v>49.61</v>
      </c>
      <c r="Q659" s="82">
        <f t="shared" si="111"/>
        <v>54.329916075931827</v>
      </c>
      <c r="R659" s="82">
        <f t="shared" si="112"/>
        <v>0.91312491502222748</v>
      </c>
      <c r="S659" s="82">
        <f t="shared" si="113"/>
        <v>3.6353960152202385</v>
      </c>
      <c r="T659" s="83" t="str">
        <f t="shared" si="114"/>
        <v>Not OK</v>
      </c>
    </row>
    <row r="660" spans="1:20" x14ac:dyDescent="0.2">
      <c r="A660" s="73">
        <v>42180</v>
      </c>
      <c r="B660" s="148">
        <v>84.61</v>
      </c>
      <c r="C660" s="75">
        <v>89</v>
      </c>
      <c r="D660" s="76">
        <f t="shared" si="117"/>
        <v>3.3507391542883926</v>
      </c>
      <c r="E660" s="75">
        <v>0</v>
      </c>
      <c r="F660" s="76">
        <f t="shared" si="115"/>
        <v>0</v>
      </c>
      <c r="G660" s="75">
        <v>0</v>
      </c>
      <c r="H660" s="76">
        <f t="shared" si="106"/>
        <v>0</v>
      </c>
      <c r="I660" s="143">
        <v>0</v>
      </c>
      <c r="J660" s="142">
        <v>2.57</v>
      </c>
      <c r="K660" s="76">
        <f t="shared" si="107"/>
        <v>154.19999999999999</v>
      </c>
      <c r="L660" s="79">
        <f t="shared" si="108"/>
        <v>9.6374999999999988E-2</v>
      </c>
      <c r="M660" s="79">
        <v>0.28000000000000003</v>
      </c>
      <c r="N660" s="79">
        <v>0.56000000000000005</v>
      </c>
      <c r="O660" s="80" t="str">
        <f t="shared" si="109"/>
        <v>OK</v>
      </c>
      <c r="P660" s="81">
        <f t="shared" si="110"/>
        <v>49.61</v>
      </c>
      <c r="Q660" s="82">
        <f t="shared" si="111"/>
        <v>54.329916075931827</v>
      </c>
      <c r="R660" s="82">
        <f t="shared" si="112"/>
        <v>0.91312491502222748</v>
      </c>
      <c r="S660" s="82">
        <f t="shared" si="113"/>
        <v>3.6353960152202385</v>
      </c>
      <c r="T660" s="83" t="str">
        <f t="shared" si="114"/>
        <v>Not OK</v>
      </c>
    </row>
    <row r="661" spans="1:20" x14ac:dyDescent="0.2">
      <c r="A661" s="73">
        <v>41897</v>
      </c>
      <c r="B661" s="145">
        <v>84.6</v>
      </c>
      <c r="C661" s="75">
        <v>80</v>
      </c>
      <c r="D661" s="76">
        <f t="shared" si="117"/>
        <v>2.5667913756439189</v>
      </c>
      <c r="E661" s="75">
        <v>0</v>
      </c>
      <c r="F661" s="76">
        <f t="shared" si="115"/>
        <v>0</v>
      </c>
      <c r="G661" s="75">
        <v>0</v>
      </c>
      <c r="H661" s="76">
        <f t="shared" si="106"/>
        <v>0</v>
      </c>
      <c r="I661" s="143">
        <v>0</v>
      </c>
      <c r="J661" s="142">
        <v>2.57</v>
      </c>
      <c r="K661" s="76">
        <f t="shared" si="107"/>
        <v>154.19999999999999</v>
      </c>
      <c r="L661" s="79">
        <f t="shared" si="108"/>
        <v>9.6374999999999988E-2</v>
      </c>
      <c r="M661" s="79">
        <v>0.28000000000000003</v>
      </c>
      <c r="N661" s="79">
        <v>0.56000000000000005</v>
      </c>
      <c r="O661" s="80" t="str">
        <f t="shared" si="109"/>
        <v>OK</v>
      </c>
      <c r="P661" s="81">
        <f t="shared" si="110"/>
        <v>49.599999999999994</v>
      </c>
      <c r="Q661" s="82">
        <f t="shared" si="111"/>
        <v>54.323568628005283</v>
      </c>
      <c r="R661" s="82">
        <f t="shared" si="112"/>
        <v>0.91304752711753623</v>
      </c>
      <c r="S661" s="82">
        <f t="shared" si="113"/>
        <v>3.6357041434085153</v>
      </c>
      <c r="T661" s="83" t="str">
        <f t="shared" si="114"/>
        <v>Not OK</v>
      </c>
    </row>
    <row r="662" spans="1:20" x14ac:dyDescent="0.2">
      <c r="A662" s="73">
        <v>41896</v>
      </c>
      <c r="B662" s="146">
        <v>84.58</v>
      </c>
      <c r="C662" s="75">
        <v>80</v>
      </c>
      <c r="D662" s="76">
        <f t="shared" si="117"/>
        <v>2.5667913756439189</v>
      </c>
      <c r="E662" s="75">
        <v>0</v>
      </c>
      <c r="F662" s="76">
        <f t="shared" si="115"/>
        <v>0</v>
      </c>
      <c r="G662" s="75">
        <v>0</v>
      </c>
      <c r="H662" s="76">
        <f t="shared" ref="H662:H725" si="118">4.484*(G662/100)^(5/2)</f>
        <v>0</v>
      </c>
      <c r="I662" s="143">
        <v>0</v>
      </c>
      <c r="J662" s="142">
        <v>2.57</v>
      </c>
      <c r="K662" s="76">
        <f t="shared" ref="K662:K725" si="119">J662*60</f>
        <v>154.19999999999999</v>
      </c>
      <c r="L662" s="79">
        <f t="shared" ref="L662:L725" si="120">K662/$F$6</f>
        <v>9.6374999999999988E-2</v>
      </c>
      <c r="M662" s="79">
        <v>0.28000000000000003</v>
      </c>
      <c r="N662" s="79">
        <v>0.56000000000000005</v>
      </c>
      <c r="O662" s="80" t="str">
        <f t="shared" ref="O662:O725" si="121">IF(L662&lt;M662,"OK",IF(AND(L662&gt;M662,L662&lt;N662),"ANTARA",IF(L662&gt;N662,"Not OK")))</f>
        <v>OK</v>
      </c>
      <c r="P662" s="81">
        <f t="shared" ref="P662:P725" si="122">B662-$F$8</f>
        <v>49.58</v>
      </c>
      <c r="Q662" s="82">
        <f t="shared" ref="Q662:Q725" si="123">((P662^2)+((-0.6826*B662+79.904)^2))^0.5</f>
        <v>54.310879604135152</v>
      </c>
      <c r="R662" s="82">
        <f t="shared" ref="R662:R725" si="124">P662/Q662</f>
        <v>0.9128925983409234</v>
      </c>
      <c r="S662" s="82">
        <f t="shared" ref="S662:S725" si="125">J662/(1000*$F$9*$F$12*R662)</f>
        <v>3.6363211658228582</v>
      </c>
      <c r="T662" s="83" t="str">
        <f t="shared" ref="T662:T725" si="126">IF(S662&lt;1,"OK",IF(S662&gt;1,"Not OK"))</f>
        <v>Not OK</v>
      </c>
    </row>
    <row r="663" spans="1:20" x14ac:dyDescent="0.2">
      <c r="A663" s="73">
        <v>41893</v>
      </c>
      <c r="B663" s="147">
        <v>84.55</v>
      </c>
      <c r="C663" s="75">
        <v>81</v>
      </c>
      <c r="D663" s="76">
        <f t="shared" si="117"/>
        <v>2.6477571600000003</v>
      </c>
      <c r="E663" s="75">
        <v>0</v>
      </c>
      <c r="F663" s="76">
        <f t="shared" ref="F663:F726" si="127">4.484*(E663/100)^(5/2)</f>
        <v>0</v>
      </c>
      <c r="G663" s="75">
        <v>0</v>
      </c>
      <c r="H663" s="76">
        <f t="shared" si="118"/>
        <v>0</v>
      </c>
      <c r="I663" s="143">
        <v>0</v>
      </c>
      <c r="J663" s="142">
        <v>2.5667913756439189</v>
      </c>
      <c r="K663" s="76">
        <f t="shared" si="119"/>
        <v>154.00748253863514</v>
      </c>
      <c r="L663" s="79">
        <f t="shared" si="120"/>
        <v>9.6254676586646964E-2</v>
      </c>
      <c r="M663" s="79">
        <v>0.28000000000000003</v>
      </c>
      <c r="N663" s="79">
        <v>0.56000000000000005</v>
      </c>
      <c r="O663" s="80" t="str">
        <f t="shared" si="121"/>
        <v>OK</v>
      </c>
      <c r="P663" s="81">
        <f t="shared" si="122"/>
        <v>49.55</v>
      </c>
      <c r="Q663" s="82">
        <f t="shared" si="123"/>
        <v>54.291860758578721</v>
      </c>
      <c r="R663" s="82">
        <f t="shared" si="124"/>
        <v>0.91265982244254806</v>
      </c>
      <c r="S663" s="82">
        <f t="shared" si="125"/>
        <v>3.6327075418650527</v>
      </c>
      <c r="T663" s="83" t="str">
        <f t="shared" si="126"/>
        <v>Not OK</v>
      </c>
    </row>
    <row r="664" spans="1:20" x14ac:dyDescent="0.2">
      <c r="A664" s="73">
        <v>41892</v>
      </c>
      <c r="B664" s="145">
        <v>84.52</v>
      </c>
      <c r="C664" s="75">
        <v>81</v>
      </c>
      <c r="D664" s="76">
        <f t="shared" si="117"/>
        <v>2.6477571600000003</v>
      </c>
      <c r="E664" s="75">
        <v>0</v>
      </c>
      <c r="F664" s="76">
        <f t="shared" si="127"/>
        <v>0</v>
      </c>
      <c r="G664" s="75">
        <v>0</v>
      </c>
      <c r="H664" s="76">
        <f t="shared" si="118"/>
        <v>0</v>
      </c>
      <c r="I664" s="143">
        <v>0</v>
      </c>
      <c r="J664" s="142">
        <v>2.5667913756439189</v>
      </c>
      <c r="K664" s="76">
        <f t="shared" si="119"/>
        <v>154.00748253863514</v>
      </c>
      <c r="L664" s="79">
        <f t="shared" si="120"/>
        <v>9.6254676586646964E-2</v>
      </c>
      <c r="M664" s="79">
        <v>0.28000000000000003</v>
      </c>
      <c r="N664" s="79">
        <v>0.56000000000000005</v>
      </c>
      <c r="O664" s="80" t="str">
        <f t="shared" si="121"/>
        <v>OK</v>
      </c>
      <c r="P664" s="81">
        <f t="shared" si="122"/>
        <v>49.519999999999996</v>
      </c>
      <c r="Q664" s="82">
        <f t="shared" si="123"/>
        <v>54.27285955779282</v>
      </c>
      <c r="R664" s="82">
        <f t="shared" si="124"/>
        <v>0.9124265867595992</v>
      </c>
      <c r="S664" s="82">
        <f t="shared" si="125"/>
        <v>3.6336361393399348</v>
      </c>
      <c r="T664" s="83" t="str">
        <f t="shared" si="126"/>
        <v>Not OK</v>
      </c>
    </row>
    <row r="665" spans="1:20" x14ac:dyDescent="0.2">
      <c r="A665" s="73">
        <v>41891</v>
      </c>
      <c r="B665" s="146">
        <v>84.48</v>
      </c>
      <c r="C665" s="75">
        <v>81</v>
      </c>
      <c r="D665" s="76">
        <f t="shared" si="117"/>
        <v>2.6477571600000003</v>
      </c>
      <c r="E665" s="75">
        <v>0</v>
      </c>
      <c r="F665" s="76">
        <f t="shared" si="127"/>
        <v>0</v>
      </c>
      <c r="G665" s="75">
        <v>0</v>
      </c>
      <c r="H665" s="76">
        <f t="shared" si="118"/>
        <v>0</v>
      </c>
      <c r="I665" s="143">
        <v>0</v>
      </c>
      <c r="J665" s="142">
        <v>2.5667913756439189</v>
      </c>
      <c r="K665" s="76">
        <f t="shared" si="119"/>
        <v>154.00748253863514</v>
      </c>
      <c r="L665" s="79">
        <f t="shared" si="120"/>
        <v>9.6254676586646964E-2</v>
      </c>
      <c r="M665" s="79">
        <v>0.28000000000000003</v>
      </c>
      <c r="N665" s="79">
        <v>0.56000000000000005</v>
      </c>
      <c r="O665" s="80" t="str">
        <f t="shared" si="121"/>
        <v>OK</v>
      </c>
      <c r="P665" s="81">
        <f t="shared" si="122"/>
        <v>49.480000000000004</v>
      </c>
      <c r="Q665" s="82">
        <f t="shared" si="123"/>
        <v>54.247552102876533</v>
      </c>
      <c r="R665" s="82">
        <f t="shared" si="124"/>
        <v>0.9121148896481962</v>
      </c>
      <c r="S665" s="82">
        <f t="shared" si="125"/>
        <v>3.6348778621770199</v>
      </c>
      <c r="T665" s="83" t="str">
        <f t="shared" si="126"/>
        <v>Not OK</v>
      </c>
    </row>
    <row r="666" spans="1:20" x14ac:dyDescent="0.2">
      <c r="A666" s="73">
        <v>41890</v>
      </c>
      <c r="B666" s="145">
        <v>84.46</v>
      </c>
      <c r="C666" s="75">
        <v>81</v>
      </c>
      <c r="D666" s="76">
        <f t="shared" si="117"/>
        <v>2.6477571600000003</v>
      </c>
      <c r="E666" s="75">
        <v>0</v>
      </c>
      <c r="F666" s="76">
        <f t="shared" si="127"/>
        <v>0</v>
      </c>
      <c r="G666" s="75">
        <v>0</v>
      </c>
      <c r="H666" s="76">
        <f t="shared" si="118"/>
        <v>0</v>
      </c>
      <c r="I666" s="143">
        <v>0</v>
      </c>
      <c r="J666" s="142">
        <v>2.5667913756439189</v>
      </c>
      <c r="K666" s="76">
        <f t="shared" si="119"/>
        <v>154.00748253863514</v>
      </c>
      <c r="L666" s="79">
        <f t="shared" si="120"/>
        <v>9.6254676586646964E-2</v>
      </c>
      <c r="M666" s="79">
        <v>0.28000000000000003</v>
      </c>
      <c r="N666" s="79">
        <v>0.56000000000000005</v>
      </c>
      <c r="O666" s="80" t="str">
        <f t="shared" si="121"/>
        <v>OK</v>
      </c>
      <c r="P666" s="81">
        <f t="shared" si="122"/>
        <v>49.459999999999994</v>
      </c>
      <c r="Q666" s="82">
        <f t="shared" si="123"/>
        <v>54.234910164697567</v>
      </c>
      <c r="R666" s="82">
        <f t="shared" si="124"/>
        <v>0.9119587337713404</v>
      </c>
      <c r="S666" s="82">
        <f t="shared" si="125"/>
        <v>3.6355002670280427</v>
      </c>
      <c r="T666" s="83" t="str">
        <f t="shared" si="126"/>
        <v>Not OK</v>
      </c>
    </row>
    <row r="667" spans="1:20" x14ac:dyDescent="0.2">
      <c r="A667" s="73">
        <v>41884</v>
      </c>
      <c r="B667" s="146">
        <v>84.45</v>
      </c>
      <c r="C667" s="75">
        <v>83</v>
      </c>
      <c r="D667" s="76">
        <f t="shared" si="117"/>
        <v>2.8142380773943518</v>
      </c>
      <c r="E667" s="75">
        <v>0</v>
      </c>
      <c r="F667" s="76">
        <f t="shared" si="127"/>
        <v>0</v>
      </c>
      <c r="G667" s="75">
        <v>0</v>
      </c>
      <c r="H667" s="76">
        <f t="shared" si="118"/>
        <v>0</v>
      </c>
      <c r="I667" s="143">
        <v>0</v>
      </c>
      <c r="J667" s="142">
        <v>2.5667913756439189</v>
      </c>
      <c r="K667" s="76">
        <f t="shared" si="119"/>
        <v>154.00748253863514</v>
      </c>
      <c r="L667" s="79">
        <f t="shared" si="120"/>
        <v>9.6254676586646964E-2</v>
      </c>
      <c r="M667" s="79">
        <v>0.28000000000000003</v>
      </c>
      <c r="N667" s="79">
        <v>0.56000000000000005</v>
      </c>
      <c r="O667" s="80" t="str">
        <f t="shared" si="121"/>
        <v>OK</v>
      </c>
      <c r="P667" s="81">
        <f t="shared" si="122"/>
        <v>49.45</v>
      </c>
      <c r="Q667" s="82">
        <f t="shared" si="123"/>
        <v>54.228592145333259</v>
      </c>
      <c r="R667" s="82">
        <f t="shared" si="124"/>
        <v>0.91188057892916385</v>
      </c>
      <c r="S667" s="82">
        <f t="shared" si="125"/>
        <v>3.6358118560191541</v>
      </c>
      <c r="T667" s="83" t="str">
        <f t="shared" si="126"/>
        <v>Not OK</v>
      </c>
    </row>
    <row r="668" spans="1:20" x14ac:dyDescent="0.2">
      <c r="A668" s="73">
        <v>41889</v>
      </c>
      <c r="B668" s="148">
        <v>84.45</v>
      </c>
      <c r="C668" s="75">
        <v>81</v>
      </c>
      <c r="D668" s="76">
        <f t="shared" si="117"/>
        <v>2.6477571600000003</v>
      </c>
      <c r="E668" s="75">
        <v>0</v>
      </c>
      <c r="F668" s="76">
        <f t="shared" si="127"/>
        <v>0</v>
      </c>
      <c r="G668" s="75">
        <v>0</v>
      </c>
      <c r="H668" s="76">
        <f t="shared" si="118"/>
        <v>0</v>
      </c>
      <c r="I668" s="143">
        <v>0</v>
      </c>
      <c r="J668" s="142">
        <v>2.5667913756439189</v>
      </c>
      <c r="K668" s="76">
        <f t="shared" si="119"/>
        <v>154.00748253863514</v>
      </c>
      <c r="L668" s="79">
        <f t="shared" si="120"/>
        <v>9.6254676586646964E-2</v>
      </c>
      <c r="M668" s="79">
        <v>0.28000000000000003</v>
      </c>
      <c r="N668" s="79">
        <v>0.56000000000000005</v>
      </c>
      <c r="O668" s="80" t="str">
        <f t="shared" si="121"/>
        <v>OK</v>
      </c>
      <c r="P668" s="81">
        <f t="shared" si="122"/>
        <v>49.45</v>
      </c>
      <c r="Q668" s="82">
        <f t="shared" si="123"/>
        <v>54.228592145333259</v>
      </c>
      <c r="R668" s="82">
        <f t="shared" si="124"/>
        <v>0.91188057892916385</v>
      </c>
      <c r="S668" s="82">
        <f t="shared" si="125"/>
        <v>3.6358118560191541</v>
      </c>
      <c r="T668" s="83" t="str">
        <f t="shared" si="126"/>
        <v>Not OK</v>
      </c>
    </row>
    <row r="669" spans="1:20" x14ac:dyDescent="0.2">
      <c r="A669" s="73">
        <v>41883</v>
      </c>
      <c r="B669" s="152">
        <v>84.41</v>
      </c>
      <c r="C669" s="75">
        <v>83</v>
      </c>
      <c r="D669" s="76">
        <f t="shared" si="117"/>
        <v>2.8142380773943518</v>
      </c>
      <c r="E669" s="75">
        <v>0</v>
      </c>
      <c r="F669" s="76">
        <f t="shared" si="127"/>
        <v>0</v>
      </c>
      <c r="G669" s="75">
        <v>0</v>
      </c>
      <c r="H669" s="76">
        <f t="shared" si="118"/>
        <v>0</v>
      </c>
      <c r="I669" s="143">
        <v>0</v>
      </c>
      <c r="J669" s="142">
        <v>2.5667913756439189</v>
      </c>
      <c r="K669" s="76">
        <f t="shared" si="119"/>
        <v>154.00748253863514</v>
      </c>
      <c r="L669" s="79">
        <f t="shared" si="120"/>
        <v>9.6254676586646964E-2</v>
      </c>
      <c r="M669" s="79">
        <v>0.28000000000000003</v>
      </c>
      <c r="N669" s="79">
        <v>0.56000000000000005</v>
      </c>
      <c r="O669" s="80" t="str">
        <f t="shared" si="121"/>
        <v>OK</v>
      </c>
      <c r="P669" s="81">
        <f t="shared" si="122"/>
        <v>49.41</v>
      </c>
      <c r="Q669" s="82">
        <f t="shared" si="123"/>
        <v>54.203339748753081</v>
      </c>
      <c r="R669" s="82">
        <f t="shared" si="124"/>
        <v>0.91156744637929155</v>
      </c>
      <c r="S669" s="82">
        <f t="shared" si="125"/>
        <v>3.6370607938150941</v>
      </c>
      <c r="T669" s="83" t="str">
        <f t="shared" si="126"/>
        <v>Not OK</v>
      </c>
    </row>
    <row r="670" spans="1:20" x14ac:dyDescent="0.2">
      <c r="A670" s="73">
        <v>41882</v>
      </c>
      <c r="B670" s="145">
        <v>84.4</v>
      </c>
      <c r="C670" s="75">
        <v>83</v>
      </c>
      <c r="D670" s="76">
        <f t="shared" si="117"/>
        <v>2.8142380773943518</v>
      </c>
      <c r="E670" s="75">
        <v>0</v>
      </c>
      <c r="F670" s="76">
        <f t="shared" si="127"/>
        <v>0</v>
      </c>
      <c r="G670" s="75">
        <v>0</v>
      </c>
      <c r="H670" s="76">
        <f t="shared" si="118"/>
        <v>0</v>
      </c>
      <c r="I670" s="144">
        <v>0</v>
      </c>
      <c r="J670" s="142">
        <v>2.5667913756439189</v>
      </c>
      <c r="K670" s="76">
        <f t="shared" si="119"/>
        <v>154.00748253863514</v>
      </c>
      <c r="L670" s="79">
        <f t="shared" si="120"/>
        <v>9.6254676586646964E-2</v>
      </c>
      <c r="M670" s="79">
        <v>0.28000000000000003</v>
      </c>
      <c r="N670" s="79">
        <v>0.56000000000000005</v>
      </c>
      <c r="O670" s="80" t="str">
        <f t="shared" si="121"/>
        <v>OK</v>
      </c>
      <c r="P670" s="81">
        <f t="shared" si="122"/>
        <v>49.400000000000006</v>
      </c>
      <c r="Q670" s="82">
        <f t="shared" si="123"/>
        <v>54.197031573266081</v>
      </c>
      <c r="R670" s="82">
        <f t="shared" si="124"/>
        <v>0.91148903484167354</v>
      </c>
      <c r="S670" s="82">
        <f t="shared" si="125"/>
        <v>3.6373736747366978</v>
      </c>
      <c r="T670" s="83" t="str">
        <f t="shared" si="126"/>
        <v>Not OK</v>
      </c>
    </row>
    <row r="671" spans="1:20" x14ac:dyDescent="0.2">
      <c r="A671" s="73">
        <v>41881</v>
      </c>
      <c r="B671" s="145">
        <v>84.35</v>
      </c>
      <c r="C671" s="75">
        <v>83</v>
      </c>
      <c r="D671" s="76">
        <f t="shared" si="117"/>
        <v>2.8142380773943518</v>
      </c>
      <c r="E671" s="75">
        <v>0</v>
      </c>
      <c r="F671" s="76">
        <f t="shared" si="127"/>
        <v>0</v>
      </c>
      <c r="G671" s="75">
        <v>0</v>
      </c>
      <c r="H671" s="76">
        <f t="shared" si="118"/>
        <v>0</v>
      </c>
      <c r="I671" s="143">
        <v>0</v>
      </c>
      <c r="J671" s="142">
        <v>2.5667913756439189</v>
      </c>
      <c r="K671" s="76">
        <f t="shared" si="119"/>
        <v>154.00748253863514</v>
      </c>
      <c r="L671" s="79">
        <f t="shared" si="120"/>
        <v>9.6254676586646964E-2</v>
      </c>
      <c r="M671" s="79">
        <v>0.28000000000000003</v>
      </c>
      <c r="N671" s="79">
        <v>0.56000000000000005</v>
      </c>
      <c r="O671" s="80" t="str">
        <f t="shared" si="121"/>
        <v>OK</v>
      </c>
      <c r="P671" s="81">
        <f t="shared" si="122"/>
        <v>49.349999999999994</v>
      </c>
      <c r="Q671" s="82">
        <f t="shared" si="123"/>
        <v>54.165520272181446</v>
      </c>
      <c r="R671" s="82">
        <f t="shared" si="124"/>
        <v>0.91109620570459793</v>
      </c>
      <c r="S671" s="82">
        <f t="shared" si="125"/>
        <v>3.6389419683514905</v>
      </c>
      <c r="T671" s="83" t="str">
        <f t="shared" si="126"/>
        <v>Not OK</v>
      </c>
    </row>
    <row r="672" spans="1:20" x14ac:dyDescent="0.2">
      <c r="A672" s="73">
        <v>41880</v>
      </c>
      <c r="B672" s="146">
        <v>84.34</v>
      </c>
      <c r="C672" s="75">
        <v>83</v>
      </c>
      <c r="D672" s="76">
        <f t="shared" si="117"/>
        <v>2.8142380773943518</v>
      </c>
      <c r="E672" s="75">
        <v>0</v>
      </c>
      <c r="F672" s="76">
        <f t="shared" si="127"/>
        <v>0</v>
      </c>
      <c r="G672" s="75">
        <v>0</v>
      </c>
      <c r="H672" s="76">
        <f t="shared" si="118"/>
        <v>0</v>
      </c>
      <c r="I672" s="143">
        <v>0</v>
      </c>
      <c r="J672" s="142">
        <v>2.5667913756439189</v>
      </c>
      <c r="K672" s="76">
        <f t="shared" si="119"/>
        <v>154.00748253863514</v>
      </c>
      <c r="L672" s="79">
        <f t="shared" si="120"/>
        <v>9.6254676586646964E-2</v>
      </c>
      <c r="M672" s="79">
        <v>0.28000000000000003</v>
      </c>
      <c r="N672" s="79">
        <v>0.56000000000000005</v>
      </c>
      <c r="O672" s="80" t="str">
        <f t="shared" si="121"/>
        <v>OK</v>
      </c>
      <c r="P672" s="81">
        <f t="shared" si="122"/>
        <v>49.34</v>
      </c>
      <c r="Q672" s="82">
        <f t="shared" si="123"/>
        <v>54.159223932052939</v>
      </c>
      <c r="R672" s="82">
        <f t="shared" si="124"/>
        <v>0.91101748544072503</v>
      </c>
      <c r="S672" s="82">
        <f t="shared" si="125"/>
        <v>3.6392564063030606</v>
      </c>
      <c r="T672" s="83" t="str">
        <f t="shared" si="126"/>
        <v>Not OK</v>
      </c>
    </row>
    <row r="673" spans="1:20" x14ac:dyDescent="0.2">
      <c r="A673" s="73">
        <v>41879</v>
      </c>
      <c r="B673" s="145">
        <v>84.31</v>
      </c>
      <c r="C673" s="75">
        <v>83</v>
      </c>
      <c r="D673" s="76">
        <f t="shared" si="117"/>
        <v>2.8142380773943518</v>
      </c>
      <c r="E673" s="75">
        <v>0</v>
      </c>
      <c r="F673" s="76">
        <f t="shared" si="127"/>
        <v>0</v>
      </c>
      <c r="G673" s="75">
        <v>0</v>
      </c>
      <c r="H673" s="76">
        <f t="shared" si="118"/>
        <v>0</v>
      </c>
      <c r="I673" s="143">
        <v>0</v>
      </c>
      <c r="J673" s="142">
        <v>2.5667913756439189</v>
      </c>
      <c r="K673" s="76">
        <f t="shared" si="119"/>
        <v>154.00748253863514</v>
      </c>
      <c r="L673" s="79">
        <f t="shared" si="120"/>
        <v>9.6254676586646964E-2</v>
      </c>
      <c r="M673" s="79">
        <v>0.28000000000000003</v>
      </c>
      <c r="N673" s="79">
        <v>0.56000000000000005</v>
      </c>
      <c r="O673" s="80" t="str">
        <f t="shared" si="121"/>
        <v>OK</v>
      </c>
      <c r="P673" s="81">
        <f t="shared" si="122"/>
        <v>49.31</v>
      </c>
      <c r="Q673" s="82">
        <f t="shared" si="123"/>
        <v>54.14034676423892</v>
      </c>
      <c r="R673" s="82">
        <f t="shared" si="124"/>
        <v>0.91078101539923118</v>
      </c>
      <c r="S673" s="82">
        <f t="shared" si="125"/>
        <v>3.6402012822928485</v>
      </c>
      <c r="T673" s="83" t="str">
        <f t="shared" si="126"/>
        <v>Not OK</v>
      </c>
    </row>
    <row r="674" spans="1:20" x14ac:dyDescent="0.2">
      <c r="A674" s="73">
        <v>41878</v>
      </c>
      <c r="B674" s="146">
        <v>84.3</v>
      </c>
      <c r="C674" s="75">
        <v>82</v>
      </c>
      <c r="D674" s="76">
        <f t="shared" si="117"/>
        <v>2.7302362895506049</v>
      </c>
      <c r="E674" s="75">
        <v>0</v>
      </c>
      <c r="F674" s="76">
        <f t="shared" si="127"/>
        <v>0</v>
      </c>
      <c r="G674" s="75">
        <v>0</v>
      </c>
      <c r="H674" s="76">
        <f t="shared" si="118"/>
        <v>0</v>
      </c>
      <c r="I674" s="143">
        <v>0</v>
      </c>
      <c r="J674" s="142">
        <v>2.5667913756439189</v>
      </c>
      <c r="K674" s="76">
        <f t="shared" si="119"/>
        <v>154.00748253863514</v>
      </c>
      <c r="L674" s="79">
        <f t="shared" si="120"/>
        <v>9.6254676586646964E-2</v>
      </c>
      <c r="M674" s="79">
        <v>0.28000000000000003</v>
      </c>
      <c r="N674" s="79">
        <v>0.56000000000000005</v>
      </c>
      <c r="O674" s="80" t="str">
        <f t="shared" si="121"/>
        <v>OK</v>
      </c>
      <c r="P674" s="81">
        <f t="shared" si="122"/>
        <v>49.3</v>
      </c>
      <c r="Q674" s="82">
        <f t="shared" si="123"/>
        <v>54.134058328120936</v>
      </c>
      <c r="R674" s="82">
        <f t="shared" si="124"/>
        <v>0.91070208889899917</v>
      </c>
      <c r="S674" s="82">
        <f t="shared" si="125"/>
        <v>3.6405167623503267</v>
      </c>
      <c r="T674" s="83" t="str">
        <f t="shared" si="126"/>
        <v>Not OK</v>
      </c>
    </row>
    <row r="675" spans="1:20" x14ac:dyDescent="0.2">
      <c r="A675" s="73">
        <v>41877</v>
      </c>
      <c r="B675" s="148">
        <v>84.29</v>
      </c>
      <c r="C675" s="75">
        <v>82</v>
      </c>
      <c r="D675" s="76">
        <f t="shared" si="117"/>
        <v>2.7302362895506049</v>
      </c>
      <c r="E675" s="75">
        <v>0</v>
      </c>
      <c r="F675" s="76">
        <f t="shared" si="127"/>
        <v>0</v>
      </c>
      <c r="G675" s="75">
        <v>0</v>
      </c>
      <c r="H675" s="76">
        <f t="shared" si="118"/>
        <v>0</v>
      </c>
      <c r="I675" s="143">
        <v>0</v>
      </c>
      <c r="J675" s="142">
        <v>2.5667913756439189</v>
      </c>
      <c r="K675" s="76">
        <f t="shared" si="119"/>
        <v>154.00748253863514</v>
      </c>
      <c r="L675" s="79">
        <f t="shared" si="120"/>
        <v>9.6254676586646964E-2</v>
      </c>
      <c r="M675" s="79">
        <v>0.28000000000000003</v>
      </c>
      <c r="N675" s="79">
        <v>0.56000000000000005</v>
      </c>
      <c r="O675" s="80" t="str">
        <f t="shared" si="121"/>
        <v>OK</v>
      </c>
      <c r="P675" s="81">
        <f t="shared" si="122"/>
        <v>49.290000000000006</v>
      </c>
      <c r="Q675" s="82">
        <f t="shared" si="123"/>
        <v>54.127771869727987</v>
      </c>
      <c r="R675" s="82">
        <f t="shared" si="124"/>
        <v>0.91062311078735536</v>
      </c>
      <c r="S675" s="82">
        <f t="shared" si="125"/>
        <v>3.6408325034466067</v>
      </c>
      <c r="T675" s="83" t="str">
        <f t="shared" si="126"/>
        <v>Not OK</v>
      </c>
    </row>
    <row r="676" spans="1:20" x14ac:dyDescent="0.2">
      <c r="A676" s="73">
        <v>41875</v>
      </c>
      <c r="B676" s="152">
        <v>84.26</v>
      </c>
      <c r="C676" s="75">
        <v>82</v>
      </c>
      <c r="D676" s="76">
        <f t="shared" si="117"/>
        <v>2.7302362895506049</v>
      </c>
      <c r="E676" s="75">
        <v>0</v>
      </c>
      <c r="F676" s="76">
        <f t="shared" si="127"/>
        <v>0</v>
      </c>
      <c r="G676" s="75">
        <v>0</v>
      </c>
      <c r="H676" s="76">
        <f t="shared" si="118"/>
        <v>0</v>
      </c>
      <c r="I676" s="143">
        <v>0</v>
      </c>
      <c r="J676" s="142">
        <v>2.5667913756439189</v>
      </c>
      <c r="K676" s="76">
        <f t="shared" si="119"/>
        <v>154.00748253863514</v>
      </c>
      <c r="L676" s="79">
        <f t="shared" si="120"/>
        <v>9.6254676586646964E-2</v>
      </c>
      <c r="M676" s="79">
        <v>0.28000000000000003</v>
      </c>
      <c r="N676" s="79">
        <v>0.56000000000000005</v>
      </c>
      <c r="O676" s="80" t="str">
        <f t="shared" si="121"/>
        <v>OK</v>
      </c>
      <c r="P676" s="81">
        <f t="shared" si="122"/>
        <v>49.260000000000005</v>
      </c>
      <c r="Q676" s="82">
        <f t="shared" si="123"/>
        <v>54.108924367791452</v>
      </c>
      <c r="R676" s="82">
        <f t="shared" si="124"/>
        <v>0.91038586657476062</v>
      </c>
      <c r="S676" s="82">
        <f t="shared" si="125"/>
        <v>3.6417812950218975</v>
      </c>
      <c r="T676" s="83" t="str">
        <f t="shared" si="126"/>
        <v>Not OK</v>
      </c>
    </row>
    <row r="677" spans="1:20" x14ac:dyDescent="0.2">
      <c r="A677" s="73">
        <v>41876</v>
      </c>
      <c r="B677" s="145">
        <v>84.26</v>
      </c>
      <c r="C677" s="75">
        <v>82</v>
      </c>
      <c r="D677" s="76">
        <f t="shared" si="117"/>
        <v>2.7302362895506049</v>
      </c>
      <c r="E677" s="75">
        <v>0</v>
      </c>
      <c r="F677" s="76">
        <f t="shared" si="127"/>
        <v>0</v>
      </c>
      <c r="G677" s="75">
        <v>0</v>
      </c>
      <c r="H677" s="76">
        <f t="shared" si="118"/>
        <v>0</v>
      </c>
      <c r="I677" s="143">
        <v>0</v>
      </c>
      <c r="J677" s="142">
        <v>2.5667913756439189</v>
      </c>
      <c r="K677" s="76">
        <f t="shared" si="119"/>
        <v>154.00748253863514</v>
      </c>
      <c r="L677" s="79">
        <f t="shared" si="120"/>
        <v>9.6254676586646964E-2</v>
      </c>
      <c r="M677" s="79">
        <v>0.28000000000000003</v>
      </c>
      <c r="N677" s="79">
        <v>0.56000000000000005</v>
      </c>
      <c r="O677" s="80" t="str">
        <f t="shared" si="121"/>
        <v>OK</v>
      </c>
      <c r="P677" s="81">
        <f t="shared" si="122"/>
        <v>49.260000000000005</v>
      </c>
      <c r="Q677" s="82">
        <f t="shared" si="123"/>
        <v>54.108924367791452</v>
      </c>
      <c r="R677" s="82">
        <f t="shared" si="124"/>
        <v>0.91038586657476062</v>
      </c>
      <c r="S677" s="82">
        <f t="shared" si="125"/>
        <v>3.6417812950218975</v>
      </c>
      <c r="T677" s="83" t="str">
        <f t="shared" si="126"/>
        <v>Not OK</v>
      </c>
    </row>
    <row r="678" spans="1:20" x14ac:dyDescent="0.2">
      <c r="A678" s="73">
        <v>41874</v>
      </c>
      <c r="B678" s="145">
        <v>84.21</v>
      </c>
      <c r="C678" s="75">
        <v>82</v>
      </c>
      <c r="D678" s="76">
        <f t="shared" si="117"/>
        <v>2.7302362895506049</v>
      </c>
      <c r="E678" s="75">
        <v>0</v>
      </c>
      <c r="F678" s="76">
        <f t="shared" si="127"/>
        <v>0</v>
      </c>
      <c r="G678" s="75">
        <v>0</v>
      </c>
      <c r="H678" s="76">
        <f t="shared" si="118"/>
        <v>0</v>
      </c>
      <c r="I678" s="143">
        <v>0</v>
      </c>
      <c r="J678" s="142">
        <v>2.5667913756439189</v>
      </c>
      <c r="K678" s="76">
        <f t="shared" si="119"/>
        <v>154.00748253863514</v>
      </c>
      <c r="L678" s="79">
        <f t="shared" si="120"/>
        <v>9.6254676586646964E-2</v>
      </c>
      <c r="M678" s="79">
        <v>0.28000000000000003</v>
      </c>
      <c r="N678" s="79">
        <v>0.56000000000000005</v>
      </c>
      <c r="O678" s="80" t="str">
        <f t="shared" si="121"/>
        <v>OK</v>
      </c>
      <c r="P678" s="81">
        <f t="shared" si="122"/>
        <v>49.209999999999994</v>
      </c>
      <c r="Q678" s="82">
        <f t="shared" si="123"/>
        <v>54.077551483406822</v>
      </c>
      <c r="R678" s="82">
        <f t="shared" si="124"/>
        <v>0.9099894253736619</v>
      </c>
      <c r="S678" s="82">
        <f t="shared" si="125"/>
        <v>3.6433678542834453</v>
      </c>
      <c r="T678" s="83" t="str">
        <f t="shared" si="126"/>
        <v>Not OK</v>
      </c>
    </row>
    <row r="679" spans="1:20" x14ac:dyDescent="0.2">
      <c r="A679" s="73">
        <v>41873</v>
      </c>
      <c r="B679" s="146">
        <v>84.19</v>
      </c>
      <c r="C679" s="75">
        <v>82</v>
      </c>
      <c r="D679" s="76">
        <f t="shared" si="117"/>
        <v>2.7302362895506049</v>
      </c>
      <c r="E679" s="75">
        <v>0</v>
      </c>
      <c r="F679" s="76">
        <f t="shared" si="127"/>
        <v>0</v>
      </c>
      <c r="G679" s="75">
        <v>0</v>
      </c>
      <c r="H679" s="76">
        <f t="shared" si="118"/>
        <v>0</v>
      </c>
      <c r="I679" s="143">
        <v>0</v>
      </c>
      <c r="J679" s="142">
        <v>2.5667913756439189</v>
      </c>
      <c r="K679" s="76">
        <f t="shared" si="119"/>
        <v>154.00748253863514</v>
      </c>
      <c r="L679" s="79">
        <f t="shared" si="120"/>
        <v>9.6254676586646964E-2</v>
      </c>
      <c r="M679" s="79">
        <v>0.28000000000000003</v>
      </c>
      <c r="N679" s="79">
        <v>0.56000000000000005</v>
      </c>
      <c r="O679" s="80" t="str">
        <f t="shared" si="121"/>
        <v>OK</v>
      </c>
      <c r="P679" s="81">
        <f t="shared" si="122"/>
        <v>49.19</v>
      </c>
      <c r="Q679" s="82">
        <f t="shared" si="123"/>
        <v>54.0650162123423</v>
      </c>
      <c r="R679" s="82">
        <f t="shared" si="124"/>
        <v>0.9098304864425546</v>
      </c>
      <c r="S679" s="82">
        <f t="shared" si="125"/>
        <v>3.6440043167904941</v>
      </c>
      <c r="T679" s="83" t="str">
        <f t="shared" si="126"/>
        <v>Not OK</v>
      </c>
    </row>
    <row r="680" spans="1:20" x14ac:dyDescent="0.2">
      <c r="A680" s="73">
        <v>41872</v>
      </c>
      <c r="B680" s="148">
        <v>84.18</v>
      </c>
      <c r="C680" s="75">
        <v>81</v>
      </c>
      <c r="D680" s="76">
        <f t="shared" si="117"/>
        <v>2.6477571600000003</v>
      </c>
      <c r="E680" s="75">
        <v>0</v>
      </c>
      <c r="F680" s="76">
        <f t="shared" si="127"/>
        <v>0</v>
      </c>
      <c r="G680" s="75">
        <v>0</v>
      </c>
      <c r="H680" s="76">
        <f t="shared" si="118"/>
        <v>0</v>
      </c>
      <c r="I680" s="143">
        <v>0</v>
      </c>
      <c r="J680" s="142">
        <v>2.5667913756439189</v>
      </c>
      <c r="K680" s="76">
        <f t="shared" si="119"/>
        <v>154.00748253863514</v>
      </c>
      <c r="L680" s="79">
        <f t="shared" si="120"/>
        <v>9.6254676586646964E-2</v>
      </c>
      <c r="M680" s="79">
        <v>0.28000000000000003</v>
      </c>
      <c r="N680" s="79">
        <v>0.56000000000000005</v>
      </c>
      <c r="O680" s="80" t="str">
        <f t="shared" si="121"/>
        <v>OK</v>
      </c>
      <c r="P680" s="81">
        <f t="shared" si="122"/>
        <v>49.180000000000007</v>
      </c>
      <c r="Q680" s="82">
        <f t="shared" si="123"/>
        <v>54.058751554432192</v>
      </c>
      <c r="R680" s="82">
        <f t="shared" si="124"/>
        <v>0.90975093922545125</v>
      </c>
      <c r="S680" s="82">
        <f t="shared" si="125"/>
        <v>3.6443229429001409</v>
      </c>
      <c r="T680" s="83" t="str">
        <f t="shared" si="126"/>
        <v>Not OK</v>
      </c>
    </row>
    <row r="681" spans="1:20" x14ac:dyDescent="0.2">
      <c r="A681" s="73">
        <v>41871</v>
      </c>
      <c r="B681" s="146">
        <v>84.16</v>
      </c>
      <c r="C681" s="75">
        <v>81</v>
      </c>
      <c r="D681" s="76">
        <f t="shared" si="117"/>
        <v>2.6477571600000003</v>
      </c>
      <c r="E681" s="75">
        <v>0</v>
      </c>
      <c r="F681" s="76">
        <f t="shared" si="127"/>
        <v>0</v>
      </c>
      <c r="G681" s="75">
        <v>0</v>
      </c>
      <c r="H681" s="76">
        <f t="shared" si="118"/>
        <v>0</v>
      </c>
      <c r="I681" s="143">
        <v>0</v>
      </c>
      <c r="J681" s="142">
        <v>2.5667913756439189</v>
      </c>
      <c r="K681" s="76">
        <f t="shared" si="119"/>
        <v>154.00748253863514</v>
      </c>
      <c r="L681" s="79">
        <f t="shared" si="120"/>
        <v>9.6254676586646964E-2</v>
      </c>
      <c r="M681" s="79">
        <v>0.28000000000000003</v>
      </c>
      <c r="N681" s="79">
        <v>0.56000000000000005</v>
      </c>
      <c r="O681" s="80" t="str">
        <f t="shared" si="121"/>
        <v>OK</v>
      </c>
      <c r="P681" s="81">
        <f t="shared" si="122"/>
        <v>49.16</v>
      </c>
      <c r="Q681" s="82">
        <f t="shared" si="123"/>
        <v>54.046228197307677</v>
      </c>
      <c r="R681" s="82">
        <f t="shared" si="124"/>
        <v>0.90959168918375899</v>
      </c>
      <c r="S681" s="82">
        <f t="shared" si="125"/>
        <v>3.6449609858676597</v>
      </c>
      <c r="T681" s="83" t="str">
        <f t="shared" si="126"/>
        <v>Not OK</v>
      </c>
    </row>
    <row r="682" spans="1:20" x14ac:dyDescent="0.2">
      <c r="A682" s="73">
        <v>41869</v>
      </c>
      <c r="B682" s="145">
        <v>84.15</v>
      </c>
      <c r="C682" s="75">
        <v>81</v>
      </c>
      <c r="D682" s="76">
        <f t="shared" si="117"/>
        <v>2.6477571600000003</v>
      </c>
      <c r="E682" s="75">
        <v>0</v>
      </c>
      <c r="F682" s="76">
        <f t="shared" si="127"/>
        <v>0</v>
      </c>
      <c r="G682" s="75">
        <v>0</v>
      </c>
      <c r="H682" s="76">
        <f t="shared" si="118"/>
        <v>0</v>
      </c>
      <c r="I682" s="143">
        <v>0</v>
      </c>
      <c r="J682" s="142">
        <v>2.5667913756439189</v>
      </c>
      <c r="K682" s="76">
        <f t="shared" si="119"/>
        <v>154.00748253863514</v>
      </c>
      <c r="L682" s="79">
        <f t="shared" si="120"/>
        <v>9.6254676586646964E-2</v>
      </c>
      <c r="M682" s="79">
        <v>0.28000000000000003</v>
      </c>
      <c r="N682" s="79">
        <v>0.56000000000000005</v>
      </c>
      <c r="O682" s="80" t="str">
        <f t="shared" si="121"/>
        <v>OK</v>
      </c>
      <c r="P682" s="81">
        <f t="shared" si="122"/>
        <v>49.150000000000006</v>
      </c>
      <c r="Q682" s="82">
        <f t="shared" si="123"/>
        <v>54.039969499474189</v>
      </c>
      <c r="R682" s="82">
        <f t="shared" si="124"/>
        <v>0.90951198631742824</v>
      </c>
      <c r="S682" s="82">
        <f t="shared" si="125"/>
        <v>3.6452804031404473</v>
      </c>
      <c r="T682" s="83" t="str">
        <f t="shared" si="126"/>
        <v>Not OK</v>
      </c>
    </row>
    <row r="683" spans="1:20" x14ac:dyDescent="0.2">
      <c r="A683" s="73">
        <v>41870</v>
      </c>
      <c r="B683" s="145">
        <v>84.15</v>
      </c>
      <c r="C683" s="75">
        <v>81</v>
      </c>
      <c r="D683" s="76">
        <f t="shared" si="117"/>
        <v>2.6477571600000003</v>
      </c>
      <c r="E683" s="75">
        <v>0</v>
      </c>
      <c r="F683" s="76">
        <f t="shared" si="127"/>
        <v>0</v>
      </c>
      <c r="G683" s="75">
        <v>0</v>
      </c>
      <c r="H683" s="76">
        <f t="shared" si="118"/>
        <v>0</v>
      </c>
      <c r="I683" s="143">
        <v>0</v>
      </c>
      <c r="J683" s="142">
        <v>2.5667913756439189</v>
      </c>
      <c r="K683" s="76">
        <f t="shared" si="119"/>
        <v>154.00748253863514</v>
      </c>
      <c r="L683" s="79">
        <f t="shared" si="120"/>
        <v>9.6254676586646964E-2</v>
      </c>
      <c r="M683" s="79">
        <v>0.28000000000000003</v>
      </c>
      <c r="N683" s="79">
        <v>0.56000000000000005</v>
      </c>
      <c r="O683" s="80" t="str">
        <f t="shared" si="121"/>
        <v>OK</v>
      </c>
      <c r="P683" s="81">
        <f t="shared" si="122"/>
        <v>49.150000000000006</v>
      </c>
      <c r="Q683" s="82">
        <f t="shared" si="123"/>
        <v>54.039969499474189</v>
      </c>
      <c r="R683" s="82">
        <f t="shared" si="124"/>
        <v>0.90951198631742824</v>
      </c>
      <c r="S683" s="82">
        <f t="shared" si="125"/>
        <v>3.6452804031404473</v>
      </c>
      <c r="T683" s="83" t="str">
        <f t="shared" si="126"/>
        <v>Not OK</v>
      </c>
    </row>
    <row r="684" spans="1:20" x14ac:dyDescent="0.2">
      <c r="A684" s="73">
        <v>41868</v>
      </c>
      <c r="B684" s="152">
        <v>84.13</v>
      </c>
      <c r="C684" s="75">
        <v>81</v>
      </c>
      <c r="D684" s="76">
        <f t="shared" si="117"/>
        <v>2.6477571600000003</v>
      </c>
      <c r="E684" s="75">
        <v>0</v>
      </c>
      <c r="F684" s="76">
        <f t="shared" si="127"/>
        <v>0</v>
      </c>
      <c r="G684" s="75">
        <v>0</v>
      </c>
      <c r="H684" s="76">
        <f t="shared" si="118"/>
        <v>0</v>
      </c>
      <c r="I684" s="143">
        <v>0</v>
      </c>
      <c r="J684" s="142">
        <v>2.5667913756439189</v>
      </c>
      <c r="K684" s="76">
        <f t="shared" si="119"/>
        <v>154.00748253863514</v>
      </c>
      <c r="L684" s="79">
        <f t="shared" si="120"/>
        <v>9.6254676586646964E-2</v>
      </c>
      <c r="M684" s="79">
        <v>0.28000000000000003</v>
      </c>
      <c r="N684" s="79">
        <v>0.56000000000000005</v>
      </c>
      <c r="O684" s="80" t="str">
        <f t="shared" si="121"/>
        <v>OK</v>
      </c>
      <c r="P684" s="81">
        <f t="shared" si="122"/>
        <v>49.129999999999995</v>
      </c>
      <c r="Q684" s="82">
        <f t="shared" si="123"/>
        <v>54.02745806871765</v>
      </c>
      <c r="R684" s="82">
        <f t="shared" si="124"/>
        <v>0.90935242478947342</v>
      </c>
      <c r="S684" s="82">
        <f t="shared" si="125"/>
        <v>3.6459200303026926</v>
      </c>
      <c r="T684" s="83" t="str">
        <f t="shared" si="126"/>
        <v>Not OK</v>
      </c>
    </row>
    <row r="685" spans="1:20" x14ac:dyDescent="0.2">
      <c r="A685" s="73">
        <v>41867</v>
      </c>
      <c r="B685" s="145">
        <v>84.1</v>
      </c>
      <c r="C685" s="75">
        <v>82</v>
      </c>
      <c r="D685" s="76">
        <f t="shared" si="117"/>
        <v>2.7302362895506049</v>
      </c>
      <c r="E685" s="75">
        <v>0</v>
      </c>
      <c r="F685" s="76">
        <f t="shared" si="127"/>
        <v>0</v>
      </c>
      <c r="G685" s="75">
        <v>0</v>
      </c>
      <c r="H685" s="76">
        <f t="shared" si="118"/>
        <v>0</v>
      </c>
      <c r="I685" s="143">
        <v>0</v>
      </c>
      <c r="J685" s="142">
        <v>2.5667913756439189</v>
      </c>
      <c r="K685" s="76">
        <f t="shared" si="119"/>
        <v>154.00748253863514</v>
      </c>
      <c r="L685" s="79">
        <f t="shared" si="120"/>
        <v>9.6254676586646964E-2</v>
      </c>
      <c r="M685" s="79">
        <v>0.28000000000000003</v>
      </c>
      <c r="N685" s="79">
        <v>0.56000000000000005</v>
      </c>
      <c r="O685" s="80" t="str">
        <f t="shared" si="121"/>
        <v>OK</v>
      </c>
      <c r="P685" s="81">
        <f t="shared" si="122"/>
        <v>49.099999999999994</v>
      </c>
      <c r="Q685" s="82">
        <f t="shared" si="123"/>
        <v>54.008705845220916</v>
      </c>
      <c r="R685" s="82">
        <f t="shared" si="124"/>
        <v>0.90911269269646311</v>
      </c>
      <c r="S685" s="82">
        <f t="shared" si="125"/>
        <v>3.646881455708844</v>
      </c>
      <c r="T685" s="83" t="str">
        <f t="shared" si="126"/>
        <v>Not OK</v>
      </c>
    </row>
    <row r="686" spans="1:20" x14ac:dyDescent="0.2">
      <c r="A686" s="73">
        <v>41866</v>
      </c>
      <c r="B686" s="146">
        <v>84.06</v>
      </c>
      <c r="C686" s="75">
        <v>82</v>
      </c>
      <c r="D686" s="76">
        <f t="shared" si="117"/>
        <v>2.7302362895506049</v>
      </c>
      <c r="E686" s="75">
        <v>0</v>
      </c>
      <c r="F686" s="76">
        <f t="shared" si="127"/>
        <v>0</v>
      </c>
      <c r="G686" s="75">
        <v>0</v>
      </c>
      <c r="H686" s="76">
        <f t="shared" si="118"/>
        <v>0</v>
      </c>
      <c r="I686" s="143">
        <v>0</v>
      </c>
      <c r="J686" s="142">
        <v>2.5667913756439189</v>
      </c>
      <c r="K686" s="76">
        <f t="shared" si="119"/>
        <v>154.00748253863514</v>
      </c>
      <c r="L686" s="79">
        <f t="shared" si="120"/>
        <v>9.6254676586646964E-2</v>
      </c>
      <c r="M686" s="79">
        <v>0.28000000000000003</v>
      </c>
      <c r="N686" s="79">
        <v>0.56000000000000005</v>
      </c>
      <c r="O686" s="80" t="str">
        <f t="shared" si="121"/>
        <v>OK</v>
      </c>
      <c r="P686" s="81">
        <f t="shared" si="122"/>
        <v>49.06</v>
      </c>
      <c r="Q686" s="82">
        <f t="shared" si="123"/>
        <v>53.983730765173462</v>
      </c>
      <c r="R686" s="82">
        <f t="shared" si="124"/>
        <v>0.90879232140158217</v>
      </c>
      <c r="S686" s="82">
        <f t="shared" si="125"/>
        <v>3.6481670697118767</v>
      </c>
      <c r="T686" s="83" t="str">
        <f t="shared" si="126"/>
        <v>Not OK</v>
      </c>
    </row>
    <row r="687" spans="1:20" x14ac:dyDescent="0.2">
      <c r="A687" s="73">
        <v>41864</v>
      </c>
      <c r="B687" s="152">
        <v>84.03</v>
      </c>
      <c r="C687" s="75">
        <v>82</v>
      </c>
      <c r="D687" s="76">
        <f t="shared" ref="D687:D750" si="128">4.484*(C687/100)^(5/2)</f>
        <v>2.7302362895506049</v>
      </c>
      <c r="E687" s="75">
        <v>0</v>
      </c>
      <c r="F687" s="76">
        <f t="shared" si="127"/>
        <v>0</v>
      </c>
      <c r="G687" s="75">
        <v>0</v>
      </c>
      <c r="H687" s="76">
        <f t="shared" si="118"/>
        <v>0</v>
      </c>
      <c r="I687" s="143">
        <v>0</v>
      </c>
      <c r="J687" s="142">
        <v>2.5667913756439189</v>
      </c>
      <c r="K687" s="76">
        <f t="shared" si="119"/>
        <v>154.00748253863514</v>
      </c>
      <c r="L687" s="79">
        <f t="shared" si="120"/>
        <v>9.6254676586646964E-2</v>
      </c>
      <c r="M687" s="79">
        <v>0.28000000000000003</v>
      </c>
      <c r="N687" s="79">
        <v>0.56000000000000005</v>
      </c>
      <c r="O687" s="80" t="str">
        <f t="shared" si="121"/>
        <v>OK</v>
      </c>
      <c r="P687" s="81">
        <f t="shared" si="122"/>
        <v>49.03</v>
      </c>
      <c r="Q687" s="82">
        <f t="shared" si="123"/>
        <v>53.965020392795964</v>
      </c>
      <c r="R687" s="82">
        <f t="shared" si="124"/>
        <v>0.908551495823121</v>
      </c>
      <c r="S687" s="82">
        <f t="shared" si="125"/>
        <v>3.6491340726268744</v>
      </c>
      <c r="T687" s="83" t="str">
        <f t="shared" si="126"/>
        <v>Not OK</v>
      </c>
    </row>
    <row r="688" spans="1:20" x14ac:dyDescent="0.2">
      <c r="A688" s="73">
        <v>41865</v>
      </c>
      <c r="B688" s="145">
        <v>84.03</v>
      </c>
      <c r="C688" s="75">
        <v>82</v>
      </c>
      <c r="D688" s="76">
        <f t="shared" si="128"/>
        <v>2.7302362895506049</v>
      </c>
      <c r="E688" s="75">
        <v>0</v>
      </c>
      <c r="F688" s="76">
        <f t="shared" si="127"/>
        <v>0</v>
      </c>
      <c r="G688" s="75">
        <v>0</v>
      </c>
      <c r="H688" s="76">
        <f t="shared" si="118"/>
        <v>0</v>
      </c>
      <c r="I688" s="143">
        <v>0</v>
      </c>
      <c r="J688" s="142">
        <v>2.5667913756439189</v>
      </c>
      <c r="K688" s="76">
        <f t="shared" si="119"/>
        <v>154.00748253863514</v>
      </c>
      <c r="L688" s="79">
        <f t="shared" si="120"/>
        <v>9.6254676586646964E-2</v>
      </c>
      <c r="M688" s="79">
        <v>0.28000000000000003</v>
      </c>
      <c r="N688" s="79">
        <v>0.56000000000000005</v>
      </c>
      <c r="O688" s="80" t="str">
        <f t="shared" si="121"/>
        <v>OK</v>
      </c>
      <c r="P688" s="81">
        <f t="shared" si="122"/>
        <v>49.03</v>
      </c>
      <c r="Q688" s="82">
        <f t="shared" si="123"/>
        <v>53.965020392795964</v>
      </c>
      <c r="R688" s="82">
        <f t="shared" si="124"/>
        <v>0.908551495823121</v>
      </c>
      <c r="S688" s="82">
        <f t="shared" si="125"/>
        <v>3.6491340726268744</v>
      </c>
      <c r="T688" s="83" t="str">
        <f t="shared" si="126"/>
        <v>Not OK</v>
      </c>
    </row>
    <row r="689" spans="1:20" x14ac:dyDescent="0.2">
      <c r="A689" s="73">
        <v>41863</v>
      </c>
      <c r="B689" s="146">
        <v>84.02</v>
      </c>
      <c r="C689" s="75">
        <v>82</v>
      </c>
      <c r="D689" s="76">
        <f t="shared" si="128"/>
        <v>2.7302362895506049</v>
      </c>
      <c r="E689" s="75">
        <v>0</v>
      </c>
      <c r="F689" s="76">
        <f t="shared" si="127"/>
        <v>0</v>
      </c>
      <c r="G689" s="75">
        <v>0</v>
      </c>
      <c r="H689" s="76">
        <f t="shared" si="118"/>
        <v>0</v>
      </c>
      <c r="I689" s="143">
        <v>0</v>
      </c>
      <c r="J689" s="142">
        <v>2.5667913756439189</v>
      </c>
      <c r="K689" s="76">
        <f t="shared" si="119"/>
        <v>154.00748253863514</v>
      </c>
      <c r="L689" s="79">
        <f t="shared" si="120"/>
        <v>9.6254676586646964E-2</v>
      </c>
      <c r="M689" s="79">
        <v>0.28000000000000003</v>
      </c>
      <c r="N689" s="79">
        <v>0.56000000000000005</v>
      </c>
      <c r="O689" s="80" t="str">
        <f t="shared" si="121"/>
        <v>OK</v>
      </c>
      <c r="P689" s="81">
        <f t="shared" si="122"/>
        <v>49.019999999999996</v>
      </c>
      <c r="Q689" s="82">
        <f t="shared" si="123"/>
        <v>53.958787593817405</v>
      </c>
      <c r="R689" s="82">
        <f t="shared" si="124"/>
        <v>0.90847111630834165</v>
      </c>
      <c r="S689" s="82">
        <f t="shared" si="125"/>
        <v>3.6494569399375205</v>
      </c>
      <c r="T689" s="83" t="str">
        <f t="shared" si="126"/>
        <v>Not OK</v>
      </c>
    </row>
    <row r="690" spans="1:20" x14ac:dyDescent="0.2">
      <c r="A690" s="73">
        <v>41861</v>
      </c>
      <c r="B690" s="148">
        <v>84.01</v>
      </c>
      <c r="C690" s="75">
        <v>82</v>
      </c>
      <c r="D690" s="76">
        <f t="shared" si="128"/>
        <v>2.7302362895506049</v>
      </c>
      <c r="E690" s="75">
        <v>0</v>
      </c>
      <c r="F690" s="76">
        <f t="shared" si="127"/>
        <v>0</v>
      </c>
      <c r="G690" s="75">
        <v>0</v>
      </c>
      <c r="H690" s="76">
        <f t="shared" si="118"/>
        <v>0</v>
      </c>
      <c r="I690" s="143">
        <v>0</v>
      </c>
      <c r="J690" s="142">
        <v>2.5667913756439189</v>
      </c>
      <c r="K690" s="76">
        <f t="shared" si="119"/>
        <v>154.00748253863514</v>
      </c>
      <c r="L690" s="79">
        <f t="shared" si="120"/>
        <v>9.6254676586646964E-2</v>
      </c>
      <c r="M690" s="79">
        <v>0.28000000000000003</v>
      </c>
      <c r="N690" s="79">
        <v>0.56000000000000005</v>
      </c>
      <c r="O690" s="80" t="str">
        <f t="shared" si="121"/>
        <v>OK</v>
      </c>
      <c r="P690" s="81">
        <f t="shared" si="122"/>
        <v>49.010000000000005</v>
      </c>
      <c r="Q690" s="82">
        <f t="shared" si="123"/>
        <v>53.952556791898907</v>
      </c>
      <c r="R690" s="82">
        <f t="shared" si="124"/>
        <v>0.90839068459789774</v>
      </c>
      <c r="S690" s="82">
        <f t="shared" si="125"/>
        <v>3.6497800741008795</v>
      </c>
      <c r="T690" s="83" t="str">
        <f t="shared" si="126"/>
        <v>Not OK</v>
      </c>
    </row>
    <row r="691" spans="1:20" x14ac:dyDescent="0.2">
      <c r="A691" s="73">
        <v>41862</v>
      </c>
      <c r="B691" s="145">
        <v>84.01</v>
      </c>
      <c r="C691" s="75">
        <v>82</v>
      </c>
      <c r="D691" s="76">
        <f t="shared" si="128"/>
        <v>2.7302362895506049</v>
      </c>
      <c r="E691" s="75">
        <v>0</v>
      </c>
      <c r="F691" s="76">
        <f t="shared" si="127"/>
        <v>0</v>
      </c>
      <c r="G691" s="75">
        <v>0</v>
      </c>
      <c r="H691" s="76">
        <f t="shared" si="118"/>
        <v>0</v>
      </c>
      <c r="I691" s="143">
        <v>0</v>
      </c>
      <c r="J691" s="142">
        <v>2.5667913756439189</v>
      </c>
      <c r="K691" s="76">
        <f t="shared" si="119"/>
        <v>154.00748253863514</v>
      </c>
      <c r="L691" s="79">
        <f t="shared" si="120"/>
        <v>9.6254676586646964E-2</v>
      </c>
      <c r="M691" s="79">
        <v>0.28000000000000003</v>
      </c>
      <c r="N691" s="79">
        <v>0.56000000000000005</v>
      </c>
      <c r="O691" s="80" t="str">
        <f t="shared" si="121"/>
        <v>OK</v>
      </c>
      <c r="P691" s="81">
        <f t="shared" si="122"/>
        <v>49.010000000000005</v>
      </c>
      <c r="Q691" s="82">
        <f t="shared" si="123"/>
        <v>53.952556791898907</v>
      </c>
      <c r="R691" s="82">
        <f t="shared" si="124"/>
        <v>0.90839068459789774</v>
      </c>
      <c r="S691" s="82">
        <f t="shared" si="125"/>
        <v>3.6497800741008795</v>
      </c>
      <c r="T691" s="83" t="str">
        <f t="shared" si="126"/>
        <v>Not OK</v>
      </c>
    </row>
    <row r="692" spans="1:20" x14ac:dyDescent="0.2">
      <c r="A692" s="73">
        <v>41859</v>
      </c>
      <c r="B692" s="145">
        <v>83.99</v>
      </c>
      <c r="C692" s="75">
        <v>83</v>
      </c>
      <c r="D692" s="76">
        <f t="shared" si="128"/>
        <v>2.8142380773943518</v>
      </c>
      <c r="E692" s="75">
        <v>0</v>
      </c>
      <c r="F692" s="76">
        <f t="shared" si="127"/>
        <v>0</v>
      </c>
      <c r="G692" s="75">
        <v>0</v>
      </c>
      <c r="H692" s="76">
        <f t="shared" si="118"/>
        <v>0</v>
      </c>
      <c r="I692" s="143">
        <v>0</v>
      </c>
      <c r="J692" s="142">
        <v>2.5667913756439189</v>
      </c>
      <c r="K692" s="76">
        <f t="shared" si="119"/>
        <v>154.00748253863514</v>
      </c>
      <c r="L692" s="79">
        <f t="shared" si="120"/>
        <v>9.6254676586646964E-2</v>
      </c>
      <c r="M692" s="79">
        <v>0.28000000000000003</v>
      </c>
      <c r="N692" s="79">
        <v>0.56000000000000005</v>
      </c>
      <c r="O692" s="80" t="str">
        <f t="shared" si="121"/>
        <v>OK</v>
      </c>
      <c r="P692" s="81">
        <f t="shared" si="122"/>
        <v>48.989999999999995</v>
      </c>
      <c r="Q692" s="82">
        <f t="shared" si="123"/>
        <v>53.94010118200999</v>
      </c>
      <c r="R692" s="82">
        <f t="shared" si="124"/>
        <v>0.90822966450680398</v>
      </c>
      <c r="S692" s="82">
        <f t="shared" si="125"/>
        <v>3.6504271438267102</v>
      </c>
      <c r="T692" s="83" t="str">
        <f t="shared" si="126"/>
        <v>Not OK</v>
      </c>
    </row>
    <row r="693" spans="1:20" x14ac:dyDescent="0.2">
      <c r="A693" s="73">
        <v>41858</v>
      </c>
      <c r="B693" s="145">
        <v>83.97</v>
      </c>
      <c r="C693" s="75">
        <v>83</v>
      </c>
      <c r="D693" s="76">
        <f t="shared" si="128"/>
        <v>2.8142380773943518</v>
      </c>
      <c r="E693" s="75">
        <v>0</v>
      </c>
      <c r="F693" s="76">
        <f t="shared" si="127"/>
        <v>0</v>
      </c>
      <c r="G693" s="75">
        <v>0</v>
      </c>
      <c r="H693" s="76">
        <f t="shared" si="118"/>
        <v>0</v>
      </c>
      <c r="I693" s="143">
        <v>0</v>
      </c>
      <c r="J693" s="142">
        <v>2.5667913756439189</v>
      </c>
      <c r="K693" s="76">
        <f t="shared" si="119"/>
        <v>154.00748253863514</v>
      </c>
      <c r="L693" s="79">
        <f t="shared" si="120"/>
        <v>9.6254676586646964E-2</v>
      </c>
      <c r="M693" s="79">
        <v>0.28000000000000003</v>
      </c>
      <c r="N693" s="79">
        <v>0.56000000000000005</v>
      </c>
      <c r="O693" s="80" t="str">
        <f t="shared" si="121"/>
        <v>OK</v>
      </c>
      <c r="P693" s="81">
        <f t="shared" si="122"/>
        <v>48.97</v>
      </c>
      <c r="Q693" s="82">
        <f t="shared" si="123"/>
        <v>53.927653568666273</v>
      </c>
      <c r="R693" s="82">
        <f t="shared" si="124"/>
        <v>0.90806843538345916</v>
      </c>
      <c r="S693" s="82">
        <f t="shared" si="125"/>
        <v>3.6510752834881059</v>
      </c>
      <c r="T693" s="83" t="str">
        <f t="shared" si="126"/>
        <v>Not OK</v>
      </c>
    </row>
    <row r="694" spans="1:20" x14ac:dyDescent="0.2">
      <c r="A694" s="73">
        <v>41857</v>
      </c>
      <c r="B694" s="145">
        <v>83.94</v>
      </c>
      <c r="C694" s="75">
        <v>83</v>
      </c>
      <c r="D694" s="76">
        <f t="shared" si="128"/>
        <v>2.8142380773943518</v>
      </c>
      <c r="E694" s="75">
        <v>0</v>
      </c>
      <c r="F694" s="76">
        <f t="shared" si="127"/>
        <v>0</v>
      </c>
      <c r="G694" s="75">
        <v>0</v>
      </c>
      <c r="H694" s="76">
        <f t="shared" si="118"/>
        <v>0</v>
      </c>
      <c r="I694" s="143">
        <v>0</v>
      </c>
      <c r="J694" s="142">
        <v>2.5667913756439189</v>
      </c>
      <c r="K694" s="76">
        <f t="shared" si="119"/>
        <v>154.00748253863514</v>
      </c>
      <c r="L694" s="79">
        <f t="shared" si="120"/>
        <v>9.6254676586646964E-2</v>
      </c>
      <c r="M694" s="79">
        <v>0.28000000000000003</v>
      </c>
      <c r="N694" s="79">
        <v>0.56000000000000005</v>
      </c>
      <c r="O694" s="80" t="str">
        <f t="shared" si="121"/>
        <v>OK</v>
      </c>
      <c r="P694" s="81">
        <f t="shared" si="122"/>
        <v>48.94</v>
      </c>
      <c r="Q694" s="82">
        <f t="shared" si="123"/>
        <v>53.908997154288961</v>
      </c>
      <c r="R694" s="82">
        <f t="shared" si="124"/>
        <v>0.90782619939919185</v>
      </c>
      <c r="S694" s="82">
        <f t="shared" si="125"/>
        <v>3.6520495027995943</v>
      </c>
      <c r="T694" s="83" t="str">
        <f t="shared" si="126"/>
        <v>Not OK</v>
      </c>
    </row>
    <row r="695" spans="1:20" x14ac:dyDescent="0.2">
      <c r="A695" s="73">
        <v>41856</v>
      </c>
      <c r="B695" s="146">
        <v>83.93</v>
      </c>
      <c r="C695" s="75">
        <v>83</v>
      </c>
      <c r="D695" s="76">
        <f t="shared" si="128"/>
        <v>2.8142380773943518</v>
      </c>
      <c r="E695" s="75">
        <v>0</v>
      </c>
      <c r="F695" s="76">
        <f t="shared" si="127"/>
        <v>0</v>
      </c>
      <c r="G695" s="75">
        <v>0</v>
      </c>
      <c r="H695" s="76">
        <f t="shared" si="118"/>
        <v>0</v>
      </c>
      <c r="I695" s="143">
        <v>0</v>
      </c>
      <c r="J695" s="142">
        <v>2.5667913756439189</v>
      </c>
      <c r="K695" s="76">
        <f t="shared" si="119"/>
        <v>154.00748253863514</v>
      </c>
      <c r="L695" s="79">
        <f t="shared" si="120"/>
        <v>9.6254676586646964E-2</v>
      </c>
      <c r="M695" s="79">
        <v>0.28000000000000003</v>
      </c>
      <c r="N695" s="79">
        <v>0.56000000000000005</v>
      </c>
      <c r="O695" s="80" t="str">
        <f t="shared" si="121"/>
        <v>OK</v>
      </c>
      <c r="P695" s="81">
        <f t="shared" si="122"/>
        <v>48.930000000000007</v>
      </c>
      <c r="Q695" s="82">
        <f t="shared" si="123"/>
        <v>53.902782353770242</v>
      </c>
      <c r="R695" s="82">
        <f t="shared" si="124"/>
        <v>0.90774534937485629</v>
      </c>
      <c r="S695" s="82">
        <f t="shared" si="125"/>
        <v>3.6523747793668377</v>
      </c>
      <c r="T695" s="83" t="str">
        <f t="shared" si="126"/>
        <v>Not OK</v>
      </c>
    </row>
    <row r="696" spans="1:20" x14ac:dyDescent="0.2">
      <c r="A696" s="73">
        <v>41849</v>
      </c>
      <c r="B696" s="145">
        <v>83.91</v>
      </c>
      <c r="C696" s="75">
        <v>83</v>
      </c>
      <c r="D696" s="76">
        <f t="shared" si="128"/>
        <v>2.8142380773943518</v>
      </c>
      <c r="E696" s="75">
        <v>0</v>
      </c>
      <c r="F696" s="76">
        <f t="shared" si="127"/>
        <v>0</v>
      </c>
      <c r="G696" s="75">
        <v>0</v>
      </c>
      <c r="H696" s="76">
        <f t="shared" si="118"/>
        <v>0</v>
      </c>
      <c r="I696" s="144">
        <v>0</v>
      </c>
      <c r="J696" s="142">
        <v>2.5667913756439189</v>
      </c>
      <c r="K696" s="76">
        <f t="shared" si="119"/>
        <v>154.00748253863514</v>
      </c>
      <c r="L696" s="79">
        <f t="shared" si="120"/>
        <v>9.6254676586646964E-2</v>
      </c>
      <c r="M696" s="79">
        <v>0.28000000000000003</v>
      </c>
      <c r="N696" s="79">
        <v>0.56000000000000005</v>
      </c>
      <c r="O696" s="80" t="str">
        <f t="shared" si="121"/>
        <v>OK</v>
      </c>
      <c r="P696" s="81">
        <f t="shared" si="122"/>
        <v>48.91</v>
      </c>
      <c r="Q696" s="82">
        <f t="shared" si="123"/>
        <v>53.89035876329973</v>
      </c>
      <c r="R696" s="82">
        <f t="shared" si="124"/>
        <v>0.90758349215720113</v>
      </c>
      <c r="S696" s="82">
        <f t="shared" si="125"/>
        <v>3.6530261389659611</v>
      </c>
      <c r="T696" s="83" t="str">
        <f t="shared" si="126"/>
        <v>Not OK</v>
      </c>
    </row>
    <row r="697" spans="1:20" x14ac:dyDescent="0.2">
      <c r="A697" s="73">
        <v>41850</v>
      </c>
      <c r="B697" s="145">
        <v>83.91</v>
      </c>
      <c r="C697" s="75">
        <v>83</v>
      </c>
      <c r="D697" s="76">
        <f t="shared" si="128"/>
        <v>2.8142380773943518</v>
      </c>
      <c r="E697" s="75">
        <v>0</v>
      </c>
      <c r="F697" s="76">
        <f t="shared" si="127"/>
        <v>0</v>
      </c>
      <c r="G697" s="75">
        <v>0</v>
      </c>
      <c r="H697" s="76">
        <f t="shared" si="118"/>
        <v>0</v>
      </c>
      <c r="I697" s="144">
        <v>0</v>
      </c>
      <c r="J697" s="142">
        <v>2.5667913756439189</v>
      </c>
      <c r="K697" s="76">
        <f t="shared" si="119"/>
        <v>154.00748253863514</v>
      </c>
      <c r="L697" s="79">
        <f t="shared" si="120"/>
        <v>9.6254676586646964E-2</v>
      </c>
      <c r="M697" s="79">
        <v>0.28000000000000003</v>
      </c>
      <c r="N697" s="79">
        <v>0.56000000000000005</v>
      </c>
      <c r="O697" s="80" t="str">
        <f t="shared" si="121"/>
        <v>OK</v>
      </c>
      <c r="P697" s="81">
        <f t="shared" si="122"/>
        <v>48.91</v>
      </c>
      <c r="Q697" s="82">
        <f t="shared" si="123"/>
        <v>53.89035876329973</v>
      </c>
      <c r="R697" s="82">
        <f t="shared" si="124"/>
        <v>0.90758349215720113</v>
      </c>
      <c r="S697" s="82">
        <f t="shared" si="125"/>
        <v>3.6530261389659611</v>
      </c>
      <c r="T697" s="83" t="str">
        <f t="shared" si="126"/>
        <v>Not OK</v>
      </c>
    </row>
    <row r="698" spans="1:20" x14ac:dyDescent="0.2">
      <c r="A698" s="73">
        <v>41851</v>
      </c>
      <c r="B698" s="145">
        <v>83.91</v>
      </c>
      <c r="C698" s="75">
        <v>83</v>
      </c>
      <c r="D698" s="76">
        <f t="shared" si="128"/>
        <v>2.8142380773943518</v>
      </c>
      <c r="E698" s="75">
        <v>0</v>
      </c>
      <c r="F698" s="76">
        <f t="shared" si="127"/>
        <v>0</v>
      </c>
      <c r="G698" s="75">
        <v>0</v>
      </c>
      <c r="H698" s="76">
        <f t="shared" si="118"/>
        <v>0</v>
      </c>
      <c r="I698" s="144">
        <v>0</v>
      </c>
      <c r="J698" s="142">
        <v>2.5667913756439189</v>
      </c>
      <c r="K698" s="76">
        <f t="shared" si="119"/>
        <v>154.00748253863514</v>
      </c>
      <c r="L698" s="79">
        <f t="shared" si="120"/>
        <v>9.6254676586646964E-2</v>
      </c>
      <c r="M698" s="79">
        <v>0.28000000000000003</v>
      </c>
      <c r="N698" s="79">
        <v>0.56000000000000005</v>
      </c>
      <c r="O698" s="80" t="str">
        <f t="shared" si="121"/>
        <v>OK</v>
      </c>
      <c r="P698" s="81">
        <f t="shared" si="122"/>
        <v>48.91</v>
      </c>
      <c r="Q698" s="82">
        <f t="shared" si="123"/>
        <v>53.89035876329973</v>
      </c>
      <c r="R698" s="82">
        <f t="shared" si="124"/>
        <v>0.90758349215720113</v>
      </c>
      <c r="S698" s="82">
        <f t="shared" si="125"/>
        <v>3.6530261389659611</v>
      </c>
      <c r="T698" s="83" t="str">
        <f t="shared" si="126"/>
        <v>Not OK</v>
      </c>
    </row>
    <row r="699" spans="1:20" x14ac:dyDescent="0.2">
      <c r="A699" s="73">
        <v>41852</v>
      </c>
      <c r="B699" s="145">
        <v>83.91</v>
      </c>
      <c r="C699" s="75">
        <v>83</v>
      </c>
      <c r="D699" s="76">
        <f t="shared" si="128"/>
        <v>2.8142380773943518</v>
      </c>
      <c r="E699" s="75">
        <v>0</v>
      </c>
      <c r="F699" s="76">
        <f t="shared" si="127"/>
        <v>0</v>
      </c>
      <c r="G699" s="75">
        <v>0</v>
      </c>
      <c r="H699" s="76">
        <f t="shared" si="118"/>
        <v>0</v>
      </c>
      <c r="I699" s="143">
        <v>0</v>
      </c>
      <c r="J699" s="142">
        <v>2.5667913756439189</v>
      </c>
      <c r="K699" s="76">
        <f t="shared" si="119"/>
        <v>154.00748253863514</v>
      </c>
      <c r="L699" s="79">
        <f t="shared" si="120"/>
        <v>9.6254676586646964E-2</v>
      </c>
      <c r="M699" s="79">
        <v>0.28000000000000003</v>
      </c>
      <c r="N699" s="79">
        <v>0.56000000000000005</v>
      </c>
      <c r="O699" s="80" t="str">
        <f t="shared" si="121"/>
        <v>OK</v>
      </c>
      <c r="P699" s="81">
        <f t="shared" si="122"/>
        <v>48.91</v>
      </c>
      <c r="Q699" s="82">
        <f t="shared" si="123"/>
        <v>53.89035876329973</v>
      </c>
      <c r="R699" s="82">
        <f t="shared" si="124"/>
        <v>0.90758349215720113</v>
      </c>
      <c r="S699" s="82">
        <f t="shared" si="125"/>
        <v>3.6530261389659611</v>
      </c>
      <c r="T699" s="83" t="str">
        <f t="shared" si="126"/>
        <v>Not OK</v>
      </c>
    </row>
    <row r="700" spans="1:20" x14ac:dyDescent="0.2">
      <c r="A700" s="73">
        <v>41853</v>
      </c>
      <c r="B700" s="145">
        <v>83.91</v>
      </c>
      <c r="C700" s="75">
        <v>83</v>
      </c>
      <c r="D700" s="76">
        <f t="shared" si="128"/>
        <v>2.8142380773943518</v>
      </c>
      <c r="E700" s="75">
        <v>0</v>
      </c>
      <c r="F700" s="76">
        <f t="shared" si="127"/>
        <v>0</v>
      </c>
      <c r="G700" s="75">
        <v>0</v>
      </c>
      <c r="H700" s="76">
        <f t="shared" si="118"/>
        <v>0</v>
      </c>
      <c r="I700" s="143">
        <v>0</v>
      </c>
      <c r="J700" s="142">
        <v>2.5667913756439189</v>
      </c>
      <c r="K700" s="76">
        <f t="shared" si="119"/>
        <v>154.00748253863514</v>
      </c>
      <c r="L700" s="79">
        <f t="shared" si="120"/>
        <v>9.6254676586646964E-2</v>
      </c>
      <c r="M700" s="79">
        <v>0.28000000000000003</v>
      </c>
      <c r="N700" s="79">
        <v>0.56000000000000005</v>
      </c>
      <c r="O700" s="80" t="str">
        <f t="shared" si="121"/>
        <v>OK</v>
      </c>
      <c r="P700" s="81">
        <f t="shared" si="122"/>
        <v>48.91</v>
      </c>
      <c r="Q700" s="82">
        <f t="shared" si="123"/>
        <v>53.89035876329973</v>
      </c>
      <c r="R700" s="82">
        <f t="shared" si="124"/>
        <v>0.90758349215720113</v>
      </c>
      <c r="S700" s="82">
        <f t="shared" si="125"/>
        <v>3.6530261389659611</v>
      </c>
      <c r="T700" s="83" t="str">
        <f t="shared" si="126"/>
        <v>Not OK</v>
      </c>
    </row>
    <row r="701" spans="1:20" x14ac:dyDescent="0.2">
      <c r="A701" s="73">
        <v>41854</v>
      </c>
      <c r="B701" s="145">
        <v>83.91</v>
      </c>
      <c r="C701" s="75">
        <v>83</v>
      </c>
      <c r="D701" s="76">
        <f t="shared" si="128"/>
        <v>2.8142380773943518</v>
      </c>
      <c r="E701" s="75">
        <v>0</v>
      </c>
      <c r="F701" s="76">
        <f t="shared" si="127"/>
        <v>0</v>
      </c>
      <c r="G701" s="75">
        <v>0</v>
      </c>
      <c r="H701" s="76">
        <f t="shared" si="118"/>
        <v>0</v>
      </c>
      <c r="I701" s="143">
        <v>0</v>
      </c>
      <c r="J701" s="142">
        <v>2.5667913756439189</v>
      </c>
      <c r="K701" s="76">
        <f t="shared" si="119"/>
        <v>154.00748253863514</v>
      </c>
      <c r="L701" s="79">
        <f t="shared" si="120"/>
        <v>9.6254676586646964E-2</v>
      </c>
      <c r="M701" s="79">
        <v>0.28000000000000003</v>
      </c>
      <c r="N701" s="79">
        <v>0.56000000000000005</v>
      </c>
      <c r="O701" s="80" t="str">
        <f t="shared" si="121"/>
        <v>OK</v>
      </c>
      <c r="P701" s="81">
        <f t="shared" si="122"/>
        <v>48.91</v>
      </c>
      <c r="Q701" s="82">
        <f t="shared" si="123"/>
        <v>53.89035876329973</v>
      </c>
      <c r="R701" s="82">
        <f t="shared" si="124"/>
        <v>0.90758349215720113</v>
      </c>
      <c r="S701" s="82">
        <f t="shared" si="125"/>
        <v>3.6530261389659611</v>
      </c>
      <c r="T701" s="83" t="str">
        <f t="shared" si="126"/>
        <v>Not OK</v>
      </c>
    </row>
    <row r="702" spans="1:20" x14ac:dyDescent="0.2">
      <c r="A702" s="73">
        <v>41855</v>
      </c>
      <c r="B702" s="145">
        <v>83.91</v>
      </c>
      <c r="C702" s="75">
        <v>83</v>
      </c>
      <c r="D702" s="76">
        <f t="shared" si="128"/>
        <v>2.8142380773943518</v>
      </c>
      <c r="E702" s="75">
        <v>0</v>
      </c>
      <c r="F702" s="76">
        <f t="shared" si="127"/>
        <v>0</v>
      </c>
      <c r="G702" s="75">
        <v>0</v>
      </c>
      <c r="H702" s="76">
        <f t="shared" si="118"/>
        <v>0</v>
      </c>
      <c r="I702" s="143">
        <v>0</v>
      </c>
      <c r="J702" s="142">
        <v>2.5667913756439189</v>
      </c>
      <c r="K702" s="76">
        <f t="shared" si="119"/>
        <v>154.00748253863514</v>
      </c>
      <c r="L702" s="79">
        <f t="shared" si="120"/>
        <v>9.6254676586646964E-2</v>
      </c>
      <c r="M702" s="79">
        <v>0.28000000000000003</v>
      </c>
      <c r="N702" s="79">
        <v>0.56000000000000005</v>
      </c>
      <c r="O702" s="80" t="str">
        <f t="shared" si="121"/>
        <v>OK</v>
      </c>
      <c r="P702" s="81">
        <f t="shared" si="122"/>
        <v>48.91</v>
      </c>
      <c r="Q702" s="82">
        <f t="shared" si="123"/>
        <v>53.89035876329973</v>
      </c>
      <c r="R702" s="82">
        <f t="shared" si="124"/>
        <v>0.90758349215720113</v>
      </c>
      <c r="S702" s="82">
        <f t="shared" si="125"/>
        <v>3.6530261389659611</v>
      </c>
      <c r="T702" s="83" t="str">
        <f t="shared" si="126"/>
        <v>Not OK</v>
      </c>
    </row>
    <row r="703" spans="1:20" x14ac:dyDescent="0.2">
      <c r="A703" s="73">
        <v>41847</v>
      </c>
      <c r="B703" s="145">
        <v>83.89</v>
      </c>
      <c r="C703" s="75">
        <v>82</v>
      </c>
      <c r="D703" s="76">
        <f t="shared" si="128"/>
        <v>2.7302362895506049</v>
      </c>
      <c r="E703" s="75">
        <v>0</v>
      </c>
      <c r="F703" s="76">
        <f t="shared" si="127"/>
        <v>0</v>
      </c>
      <c r="G703" s="75">
        <v>0</v>
      </c>
      <c r="H703" s="76">
        <f t="shared" si="118"/>
        <v>0</v>
      </c>
      <c r="I703" s="144">
        <v>0</v>
      </c>
      <c r="J703" s="142">
        <v>2.5667913756439189</v>
      </c>
      <c r="K703" s="76">
        <f t="shared" si="119"/>
        <v>154.00748253863514</v>
      </c>
      <c r="L703" s="79">
        <f t="shared" si="120"/>
        <v>9.6254676586646964E-2</v>
      </c>
      <c r="M703" s="79">
        <v>0.28000000000000003</v>
      </c>
      <c r="N703" s="79">
        <v>0.56000000000000005</v>
      </c>
      <c r="O703" s="80" t="str">
        <f t="shared" si="121"/>
        <v>OK</v>
      </c>
      <c r="P703" s="81">
        <f t="shared" si="122"/>
        <v>48.89</v>
      </c>
      <c r="Q703" s="82">
        <f t="shared" si="123"/>
        <v>53.877943191538002</v>
      </c>
      <c r="R703" s="82">
        <f t="shared" si="124"/>
        <v>0.90742142524250258</v>
      </c>
      <c r="S703" s="82">
        <f t="shared" si="125"/>
        <v>3.6536785752642298</v>
      </c>
      <c r="T703" s="83" t="str">
        <f t="shared" si="126"/>
        <v>Not OK</v>
      </c>
    </row>
    <row r="704" spans="1:20" x14ac:dyDescent="0.2">
      <c r="A704" s="73">
        <v>41848</v>
      </c>
      <c r="B704" s="145">
        <v>83.89</v>
      </c>
      <c r="C704" s="75">
        <v>82</v>
      </c>
      <c r="D704" s="76">
        <f t="shared" si="128"/>
        <v>2.7302362895506049</v>
      </c>
      <c r="E704" s="75">
        <v>0</v>
      </c>
      <c r="F704" s="76">
        <f t="shared" si="127"/>
        <v>0</v>
      </c>
      <c r="G704" s="75">
        <v>0</v>
      </c>
      <c r="H704" s="76">
        <f t="shared" si="118"/>
        <v>0</v>
      </c>
      <c r="I704" s="144">
        <v>0</v>
      </c>
      <c r="J704" s="142">
        <v>2.5667913756439189</v>
      </c>
      <c r="K704" s="76">
        <f t="shared" si="119"/>
        <v>154.00748253863514</v>
      </c>
      <c r="L704" s="79">
        <f t="shared" si="120"/>
        <v>9.6254676586646964E-2</v>
      </c>
      <c r="M704" s="79">
        <v>0.28000000000000003</v>
      </c>
      <c r="N704" s="79">
        <v>0.56000000000000005</v>
      </c>
      <c r="O704" s="80" t="str">
        <f t="shared" si="121"/>
        <v>OK</v>
      </c>
      <c r="P704" s="81">
        <f t="shared" si="122"/>
        <v>48.89</v>
      </c>
      <c r="Q704" s="82">
        <f t="shared" si="123"/>
        <v>53.877943191538002</v>
      </c>
      <c r="R704" s="82">
        <f t="shared" si="124"/>
        <v>0.90742142524250258</v>
      </c>
      <c r="S704" s="82">
        <f t="shared" si="125"/>
        <v>3.6536785752642298</v>
      </c>
      <c r="T704" s="83" t="str">
        <f t="shared" si="126"/>
        <v>Not OK</v>
      </c>
    </row>
    <row r="705" spans="1:20" x14ac:dyDescent="0.2">
      <c r="A705" s="73">
        <v>41843</v>
      </c>
      <c r="B705" s="146">
        <v>83.88</v>
      </c>
      <c r="C705" s="75">
        <v>81</v>
      </c>
      <c r="D705" s="76">
        <f t="shared" si="128"/>
        <v>2.6477571600000003</v>
      </c>
      <c r="E705" s="75">
        <v>0</v>
      </c>
      <c r="F705" s="76">
        <f t="shared" si="127"/>
        <v>0</v>
      </c>
      <c r="G705" s="75">
        <v>0</v>
      </c>
      <c r="H705" s="76">
        <f t="shared" si="118"/>
        <v>0</v>
      </c>
      <c r="I705" s="144">
        <v>0</v>
      </c>
      <c r="J705" s="142">
        <v>2.5667913756439189</v>
      </c>
      <c r="K705" s="76">
        <f t="shared" si="119"/>
        <v>154.00748253863514</v>
      </c>
      <c r="L705" s="79">
        <f t="shared" si="120"/>
        <v>9.6254676586646964E-2</v>
      </c>
      <c r="M705" s="79">
        <v>0.28000000000000003</v>
      </c>
      <c r="N705" s="79">
        <v>0.56000000000000005</v>
      </c>
      <c r="O705" s="80" t="str">
        <f t="shared" si="121"/>
        <v>OK</v>
      </c>
      <c r="P705" s="81">
        <f t="shared" si="122"/>
        <v>48.879999999999995</v>
      </c>
      <c r="Q705" s="82">
        <f t="shared" si="123"/>
        <v>53.871738414405591</v>
      </c>
      <c r="R705" s="82">
        <f t="shared" si="124"/>
        <v>0.90734031309688012</v>
      </c>
      <c r="S705" s="82">
        <f t="shared" si="125"/>
        <v>3.6540051977060823</v>
      </c>
      <c r="T705" s="83" t="str">
        <f t="shared" si="126"/>
        <v>Not OK</v>
      </c>
    </row>
    <row r="706" spans="1:20" x14ac:dyDescent="0.2">
      <c r="A706" s="73">
        <v>41844</v>
      </c>
      <c r="B706" s="152">
        <v>83.88</v>
      </c>
      <c r="C706" s="75">
        <v>81</v>
      </c>
      <c r="D706" s="76">
        <f t="shared" si="128"/>
        <v>2.6477571600000003</v>
      </c>
      <c r="E706" s="75">
        <v>0</v>
      </c>
      <c r="F706" s="76">
        <f t="shared" si="127"/>
        <v>0</v>
      </c>
      <c r="G706" s="75">
        <v>0</v>
      </c>
      <c r="H706" s="76">
        <f t="shared" si="118"/>
        <v>0</v>
      </c>
      <c r="I706" s="144">
        <v>0</v>
      </c>
      <c r="J706" s="142">
        <v>2.5667913756439189</v>
      </c>
      <c r="K706" s="76">
        <f t="shared" si="119"/>
        <v>154.00748253863514</v>
      </c>
      <c r="L706" s="79">
        <f t="shared" si="120"/>
        <v>9.6254676586646964E-2</v>
      </c>
      <c r="M706" s="79">
        <v>0.28000000000000003</v>
      </c>
      <c r="N706" s="79">
        <v>0.56000000000000005</v>
      </c>
      <c r="O706" s="80" t="str">
        <f t="shared" si="121"/>
        <v>OK</v>
      </c>
      <c r="P706" s="81">
        <f t="shared" si="122"/>
        <v>48.879999999999995</v>
      </c>
      <c r="Q706" s="82">
        <f t="shared" si="123"/>
        <v>53.871738414405591</v>
      </c>
      <c r="R706" s="82">
        <f t="shared" si="124"/>
        <v>0.90734031309688012</v>
      </c>
      <c r="S706" s="82">
        <f t="shared" si="125"/>
        <v>3.6540051977060823</v>
      </c>
      <c r="T706" s="83" t="str">
        <f t="shared" si="126"/>
        <v>Not OK</v>
      </c>
    </row>
    <row r="707" spans="1:20" x14ac:dyDescent="0.2">
      <c r="A707" s="73">
        <v>41841</v>
      </c>
      <c r="B707" s="145">
        <v>83.87</v>
      </c>
      <c r="C707" s="75">
        <v>82</v>
      </c>
      <c r="D707" s="76">
        <f t="shared" si="128"/>
        <v>2.7302362895506049</v>
      </c>
      <c r="E707" s="75">
        <v>0</v>
      </c>
      <c r="F707" s="76">
        <f t="shared" si="127"/>
        <v>0</v>
      </c>
      <c r="G707" s="75">
        <v>0</v>
      </c>
      <c r="H707" s="76">
        <f t="shared" si="118"/>
        <v>0</v>
      </c>
      <c r="I707" s="153">
        <v>0</v>
      </c>
      <c r="J707" s="142">
        <v>2.5667913756439189</v>
      </c>
      <c r="K707" s="76">
        <f t="shared" si="119"/>
        <v>154.00748253863514</v>
      </c>
      <c r="L707" s="79">
        <f t="shared" si="120"/>
        <v>9.6254676586646964E-2</v>
      </c>
      <c r="M707" s="79">
        <v>0.28000000000000003</v>
      </c>
      <c r="N707" s="79">
        <v>0.56000000000000005</v>
      </c>
      <c r="O707" s="80" t="str">
        <f t="shared" si="121"/>
        <v>OK</v>
      </c>
      <c r="P707" s="81">
        <f t="shared" si="122"/>
        <v>48.870000000000005</v>
      </c>
      <c r="Q707" s="82">
        <f t="shared" si="123"/>
        <v>53.865535644029791</v>
      </c>
      <c r="R707" s="82">
        <f t="shared" si="124"/>
        <v>0.90725914846474809</v>
      </c>
      <c r="S707" s="82">
        <f t="shared" si="125"/>
        <v>3.654332089959726</v>
      </c>
      <c r="T707" s="83" t="str">
        <f t="shared" si="126"/>
        <v>Not OK</v>
      </c>
    </row>
    <row r="708" spans="1:20" x14ac:dyDescent="0.2">
      <c r="A708" s="73">
        <v>41840</v>
      </c>
      <c r="B708" s="145">
        <v>83.86</v>
      </c>
      <c r="C708" s="75">
        <v>82</v>
      </c>
      <c r="D708" s="76">
        <f t="shared" si="128"/>
        <v>2.7302362895506049</v>
      </c>
      <c r="E708" s="75">
        <v>0</v>
      </c>
      <c r="F708" s="76">
        <f t="shared" si="127"/>
        <v>0</v>
      </c>
      <c r="G708" s="75">
        <v>0</v>
      </c>
      <c r="H708" s="76">
        <f t="shared" si="118"/>
        <v>0</v>
      </c>
      <c r="I708" s="144">
        <v>0</v>
      </c>
      <c r="J708" s="142">
        <v>2.5667913756439189</v>
      </c>
      <c r="K708" s="76">
        <f t="shared" si="119"/>
        <v>154.00748253863514</v>
      </c>
      <c r="L708" s="79">
        <f t="shared" si="120"/>
        <v>9.6254676586646964E-2</v>
      </c>
      <c r="M708" s="79">
        <v>0.28000000000000003</v>
      </c>
      <c r="N708" s="79">
        <v>0.56000000000000005</v>
      </c>
      <c r="O708" s="80" t="str">
        <f t="shared" si="121"/>
        <v>OK</v>
      </c>
      <c r="P708" s="81">
        <f t="shared" si="122"/>
        <v>48.86</v>
      </c>
      <c r="Q708" s="82">
        <f t="shared" si="123"/>
        <v>53.859334881103905</v>
      </c>
      <c r="R708" s="82">
        <f t="shared" si="124"/>
        <v>0.90717793132536662</v>
      </c>
      <c r="S708" s="82">
        <f t="shared" si="125"/>
        <v>3.654659252237872</v>
      </c>
      <c r="T708" s="83" t="str">
        <f t="shared" si="126"/>
        <v>Not OK</v>
      </c>
    </row>
    <row r="709" spans="1:20" x14ac:dyDescent="0.2">
      <c r="A709" s="73">
        <v>41839</v>
      </c>
      <c r="B709" s="148">
        <v>83.83</v>
      </c>
      <c r="C709" s="75">
        <v>82</v>
      </c>
      <c r="D709" s="76">
        <f t="shared" si="128"/>
        <v>2.7302362895506049</v>
      </c>
      <c r="E709" s="75">
        <v>0</v>
      </c>
      <c r="F709" s="76">
        <f t="shared" si="127"/>
        <v>0</v>
      </c>
      <c r="G709" s="75">
        <v>0</v>
      </c>
      <c r="H709" s="76">
        <f t="shared" si="118"/>
        <v>0</v>
      </c>
      <c r="I709" s="144">
        <v>0</v>
      </c>
      <c r="J709" s="142">
        <v>2.5667913756439189</v>
      </c>
      <c r="K709" s="76">
        <f t="shared" si="119"/>
        <v>154.00748253863514</v>
      </c>
      <c r="L709" s="79">
        <f t="shared" si="120"/>
        <v>9.6254676586646964E-2</v>
      </c>
      <c r="M709" s="79">
        <v>0.28000000000000003</v>
      </c>
      <c r="N709" s="79">
        <v>0.56000000000000005</v>
      </c>
      <c r="O709" s="80" t="str">
        <f t="shared" si="121"/>
        <v>OK</v>
      </c>
      <c r="P709" s="81">
        <f t="shared" si="122"/>
        <v>48.83</v>
      </c>
      <c r="Q709" s="82">
        <f t="shared" si="123"/>
        <v>53.840744643960527</v>
      </c>
      <c r="R709" s="82">
        <f t="shared" si="124"/>
        <v>0.90693396465640086</v>
      </c>
      <c r="S709" s="82">
        <f t="shared" si="125"/>
        <v>3.6556423613491411</v>
      </c>
      <c r="T709" s="83" t="str">
        <f t="shared" si="126"/>
        <v>Not OK</v>
      </c>
    </row>
    <row r="710" spans="1:20" x14ac:dyDescent="0.2">
      <c r="A710" s="73">
        <v>41837</v>
      </c>
      <c r="B710" s="152">
        <v>83.82</v>
      </c>
      <c r="C710" s="75">
        <v>82</v>
      </c>
      <c r="D710" s="76">
        <f t="shared" si="128"/>
        <v>2.7302362895506049</v>
      </c>
      <c r="E710" s="75">
        <v>0</v>
      </c>
      <c r="F710" s="76">
        <f t="shared" si="127"/>
        <v>0</v>
      </c>
      <c r="G710" s="75">
        <v>0</v>
      </c>
      <c r="H710" s="76">
        <f t="shared" si="118"/>
        <v>0</v>
      </c>
      <c r="I710" s="144">
        <v>0</v>
      </c>
      <c r="J710" s="142">
        <v>2.4900000000000002</v>
      </c>
      <c r="K710" s="76">
        <f t="shared" si="119"/>
        <v>149.4</v>
      </c>
      <c r="L710" s="79">
        <f t="shared" si="120"/>
        <v>9.3375E-2</v>
      </c>
      <c r="M710" s="79">
        <v>0.28000000000000003</v>
      </c>
      <c r="N710" s="79">
        <v>0.56000000000000005</v>
      </c>
      <c r="O710" s="80" t="str">
        <f t="shared" si="121"/>
        <v>OK</v>
      </c>
      <c r="P710" s="81">
        <f t="shared" si="122"/>
        <v>48.819999999999993</v>
      </c>
      <c r="Q710" s="82">
        <f t="shared" si="123"/>
        <v>53.834551917769531</v>
      </c>
      <c r="R710" s="82">
        <f t="shared" si="124"/>
        <v>0.90685253728072079</v>
      </c>
      <c r="S710" s="82">
        <f t="shared" si="125"/>
        <v>3.5465939674578215</v>
      </c>
      <c r="T710" s="83" t="str">
        <f t="shared" si="126"/>
        <v>Not OK</v>
      </c>
    </row>
    <row r="711" spans="1:20" x14ac:dyDescent="0.2">
      <c r="A711" s="73">
        <v>41838</v>
      </c>
      <c r="B711" s="145">
        <v>83.82</v>
      </c>
      <c r="C711" s="75">
        <v>82</v>
      </c>
      <c r="D711" s="76">
        <f t="shared" si="128"/>
        <v>2.7302362895506049</v>
      </c>
      <c r="E711" s="75">
        <v>0</v>
      </c>
      <c r="F711" s="76">
        <f t="shared" si="127"/>
        <v>0</v>
      </c>
      <c r="G711" s="75">
        <v>0</v>
      </c>
      <c r="H711" s="76">
        <f t="shared" si="118"/>
        <v>0</v>
      </c>
      <c r="I711" s="144">
        <v>0</v>
      </c>
      <c r="J711" s="142">
        <v>2.4900000000000002</v>
      </c>
      <c r="K711" s="76">
        <f t="shared" si="119"/>
        <v>149.4</v>
      </c>
      <c r="L711" s="79">
        <f t="shared" si="120"/>
        <v>9.3375E-2</v>
      </c>
      <c r="M711" s="79">
        <v>0.28000000000000003</v>
      </c>
      <c r="N711" s="79">
        <v>0.56000000000000005</v>
      </c>
      <c r="O711" s="80" t="str">
        <f t="shared" si="121"/>
        <v>OK</v>
      </c>
      <c r="P711" s="81">
        <f t="shared" si="122"/>
        <v>48.819999999999993</v>
      </c>
      <c r="Q711" s="82">
        <f t="shared" si="123"/>
        <v>53.834551917769531</v>
      </c>
      <c r="R711" s="82">
        <f t="shared" si="124"/>
        <v>0.90685253728072079</v>
      </c>
      <c r="S711" s="82">
        <f t="shared" si="125"/>
        <v>3.5465939674578215</v>
      </c>
      <c r="T711" s="83" t="str">
        <f t="shared" si="126"/>
        <v>Not OK</v>
      </c>
    </row>
    <row r="712" spans="1:20" x14ac:dyDescent="0.2">
      <c r="A712" s="73">
        <v>41836</v>
      </c>
      <c r="B712" s="145">
        <v>83.81</v>
      </c>
      <c r="C712" s="75">
        <v>82</v>
      </c>
      <c r="D712" s="76">
        <f t="shared" si="128"/>
        <v>2.7302362895506049</v>
      </c>
      <c r="E712" s="75">
        <v>0</v>
      </c>
      <c r="F712" s="76">
        <f t="shared" si="127"/>
        <v>0</v>
      </c>
      <c r="G712" s="75">
        <v>0</v>
      </c>
      <c r="H712" s="76">
        <f t="shared" si="118"/>
        <v>0</v>
      </c>
      <c r="I712" s="144">
        <v>0</v>
      </c>
      <c r="J712" s="142">
        <v>2.4900000000000002</v>
      </c>
      <c r="K712" s="76">
        <f t="shared" si="119"/>
        <v>149.4</v>
      </c>
      <c r="L712" s="79">
        <f t="shared" si="120"/>
        <v>9.3375E-2</v>
      </c>
      <c r="M712" s="79">
        <v>0.28000000000000003</v>
      </c>
      <c r="N712" s="79">
        <v>0.56000000000000005</v>
      </c>
      <c r="O712" s="80" t="str">
        <f t="shared" si="121"/>
        <v>OK</v>
      </c>
      <c r="P712" s="81">
        <f t="shared" si="122"/>
        <v>48.81</v>
      </c>
      <c r="Q712" s="82">
        <f t="shared" si="123"/>
        <v>53.828361202496552</v>
      </c>
      <c r="R712" s="82">
        <f t="shared" si="124"/>
        <v>0.90677105729416485</v>
      </c>
      <c r="S712" s="82">
        <f t="shared" si="125"/>
        <v>3.5469126547675489</v>
      </c>
      <c r="T712" s="83" t="str">
        <f t="shared" si="126"/>
        <v>Not OK</v>
      </c>
    </row>
    <row r="713" spans="1:20" x14ac:dyDescent="0.2">
      <c r="A713" s="73">
        <v>41823</v>
      </c>
      <c r="B713" s="146">
        <v>83.8</v>
      </c>
      <c r="C713" s="75">
        <v>87</v>
      </c>
      <c r="D713" s="76">
        <f t="shared" si="128"/>
        <v>3.1656561132488634</v>
      </c>
      <c r="E713" s="75">
        <v>0</v>
      </c>
      <c r="F713" s="76">
        <f t="shared" si="127"/>
        <v>0</v>
      </c>
      <c r="G713" s="75">
        <v>0</v>
      </c>
      <c r="H713" s="76">
        <f t="shared" si="118"/>
        <v>0</v>
      </c>
      <c r="I713" s="143">
        <v>0</v>
      </c>
      <c r="J713" s="142">
        <v>2.4873295657136421</v>
      </c>
      <c r="K713" s="76">
        <f t="shared" si="119"/>
        <v>149.23977394281852</v>
      </c>
      <c r="L713" s="79">
        <f t="shared" si="120"/>
        <v>9.3274858714261569E-2</v>
      </c>
      <c r="M713" s="79">
        <v>0.28000000000000003</v>
      </c>
      <c r="N713" s="79">
        <v>0.56000000000000005</v>
      </c>
      <c r="O713" s="80" t="str">
        <f t="shared" si="121"/>
        <v>OK</v>
      </c>
      <c r="P713" s="81">
        <f t="shared" si="122"/>
        <v>48.8</v>
      </c>
      <c r="Q713" s="82">
        <f t="shared" si="123"/>
        <v>53.822172498835457</v>
      </c>
      <c r="R713" s="82">
        <f t="shared" si="124"/>
        <v>0.90668952467602226</v>
      </c>
      <c r="S713" s="82">
        <f t="shared" si="125"/>
        <v>3.5434273285983426</v>
      </c>
      <c r="T713" s="83" t="str">
        <f t="shared" si="126"/>
        <v>Not OK</v>
      </c>
    </row>
    <row r="714" spans="1:20" x14ac:dyDescent="0.2">
      <c r="A714" s="73">
        <v>41824</v>
      </c>
      <c r="B714" s="145">
        <v>83.8</v>
      </c>
      <c r="C714" s="75">
        <v>87</v>
      </c>
      <c r="D714" s="76">
        <f t="shared" si="128"/>
        <v>3.1656561132488634</v>
      </c>
      <c r="E714" s="75">
        <v>0</v>
      </c>
      <c r="F714" s="76">
        <f t="shared" si="127"/>
        <v>0</v>
      </c>
      <c r="G714" s="75">
        <v>0</v>
      </c>
      <c r="H714" s="76">
        <f t="shared" si="118"/>
        <v>0</v>
      </c>
      <c r="I714" s="143">
        <v>0</v>
      </c>
      <c r="J714" s="142">
        <v>2.4873295657136421</v>
      </c>
      <c r="K714" s="76">
        <f t="shared" si="119"/>
        <v>149.23977394281852</v>
      </c>
      <c r="L714" s="79">
        <f t="shared" si="120"/>
        <v>9.3274858714261569E-2</v>
      </c>
      <c r="M714" s="79">
        <v>0.28000000000000003</v>
      </c>
      <c r="N714" s="79">
        <v>0.56000000000000005</v>
      </c>
      <c r="O714" s="80" t="str">
        <f t="shared" si="121"/>
        <v>OK</v>
      </c>
      <c r="P714" s="81">
        <f t="shared" si="122"/>
        <v>48.8</v>
      </c>
      <c r="Q714" s="82">
        <f t="shared" si="123"/>
        <v>53.822172498835457</v>
      </c>
      <c r="R714" s="82">
        <f t="shared" si="124"/>
        <v>0.90668952467602226</v>
      </c>
      <c r="S714" s="82">
        <f t="shared" si="125"/>
        <v>3.5434273285983426</v>
      </c>
      <c r="T714" s="83" t="str">
        <f t="shared" si="126"/>
        <v>Not OK</v>
      </c>
    </row>
    <row r="715" spans="1:20" x14ac:dyDescent="0.2">
      <c r="A715" s="73">
        <v>41825</v>
      </c>
      <c r="B715" s="145">
        <v>83.8</v>
      </c>
      <c r="C715" s="75">
        <v>85</v>
      </c>
      <c r="D715" s="76">
        <f t="shared" si="128"/>
        <v>2.986846598284719</v>
      </c>
      <c r="E715" s="75">
        <v>0</v>
      </c>
      <c r="F715" s="76">
        <f t="shared" si="127"/>
        <v>0</v>
      </c>
      <c r="G715" s="75">
        <v>0</v>
      </c>
      <c r="H715" s="76">
        <f t="shared" si="118"/>
        <v>0</v>
      </c>
      <c r="I715" s="143">
        <v>0</v>
      </c>
      <c r="J715" s="142">
        <v>2.4873295657136421</v>
      </c>
      <c r="K715" s="76">
        <f t="shared" si="119"/>
        <v>149.23977394281852</v>
      </c>
      <c r="L715" s="79">
        <f t="shared" si="120"/>
        <v>9.3274858714261569E-2</v>
      </c>
      <c r="M715" s="79">
        <v>0.28000000000000003</v>
      </c>
      <c r="N715" s="79">
        <v>0.56000000000000005</v>
      </c>
      <c r="O715" s="80" t="str">
        <f t="shared" si="121"/>
        <v>OK</v>
      </c>
      <c r="P715" s="81">
        <f t="shared" si="122"/>
        <v>48.8</v>
      </c>
      <c r="Q715" s="82">
        <f t="shared" si="123"/>
        <v>53.822172498835457</v>
      </c>
      <c r="R715" s="82">
        <f t="shared" si="124"/>
        <v>0.90668952467602226</v>
      </c>
      <c r="S715" s="82">
        <f t="shared" si="125"/>
        <v>3.5434273285983426</v>
      </c>
      <c r="T715" s="83" t="str">
        <f t="shared" si="126"/>
        <v>Not OK</v>
      </c>
    </row>
    <row r="716" spans="1:20" x14ac:dyDescent="0.2">
      <c r="A716" s="73">
        <v>41826</v>
      </c>
      <c r="B716" s="145">
        <v>83.8</v>
      </c>
      <c r="C716" s="75">
        <v>85</v>
      </c>
      <c r="D716" s="76">
        <f t="shared" si="128"/>
        <v>2.986846598284719</v>
      </c>
      <c r="E716" s="75">
        <v>0</v>
      </c>
      <c r="F716" s="76">
        <f t="shared" si="127"/>
        <v>0</v>
      </c>
      <c r="G716" s="75">
        <v>0</v>
      </c>
      <c r="H716" s="76">
        <f t="shared" si="118"/>
        <v>0</v>
      </c>
      <c r="I716" s="143">
        <v>0</v>
      </c>
      <c r="J716" s="142">
        <v>2.4873295657136421</v>
      </c>
      <c r="K716" s="76">
        <f t="shared" si="119"/>
        <v>149.23977394281852</v>
      </c>
      <c r="L716" s="79">
        <f t="shared" si="120"/>
        <v>9.3274858714261569E-2</v>
      </c>
      <c r="M716" s="79">
        <v>0.28000000000000003</v>
      </c>
      <c r="N716" s="79">
        <v>0.56000000000000005</v>
      </c>
      <c r="O716" s="80" t="str">
        <f t="shared" si="121"/>
        <v>OK</v>
      </c>
      <c r="P716" s="81">
        <f t="shared" si="122"/>
        <v>48.8</v>
      </c>
      <c r="Q716" s="82">
        <f t="shared" si="123"/>
        <v>53.822172498835457</v>
      </c>
      <c r="R716" s="82">
        <f t="shared" si="124"/>
        <v>0.90668952467602226</v>
      </c>
      <c r="S716" s="82">
        <f t="shared" si="125"/>
        <v>3.5434273285983426</v>
      </c>
      <c r="T716" s="83" t="str">
        <f t="shared" si="126"/>
        <v>Not OK</v>
      </c>
    </row>
    <row r="717" spans="1:20" x14ac:dyDescent="0.2">
      <c r="A717" s="73">
        <v>41827</v>
      </c>
      <c r="B717" s="145">
        <v>83.8</v>
      </c>
      <c r="C717" s="75">
        <v>85</v>
      </c>
      <c r="D717" s="76">
        <f t="shared" si="128"/>
        <v>2.986846598284719</v>
      </c>
      <c r="E717" s="75">
        <v>0</v>
      </c>
      <c r="F717" s="76">
        <f t="shared" si="127"/>
        <v>0</v>
      </c>
      <c r="G717" s="75">
        <v>0</v>
      </c>
      <c r="H717" s="76">
        <f t="shared" si="118"/>
        <v>0</v>
      </c>
      <c r="I717" s="143">
        <v>0</v>
      </c>
      <c r="J717" s="142">
        <v>2.4873295657136421</v>
      </c>
      <c r="K717" s="76">
        <f t="shared" si="119"/>
        <v>149.23977394281852</v>
      </c>
      <c r="L717" s="79">
        <f t="shared" si="120"/>
        <v>9.3274858714261569E-2</v>
      </c>
      <c r="M717" s="79">
        <v>0.28000000000000003</v>
      </c>
      <c r="N717" s="79">
        <v>0.56000000000000005</v>
      </c>
      <c r="O717" s="80" t="str">
        <f t="shared" si="121"/>
        <v>OK</v>
      </c>
      <c r="P717" s="81">
        <f t="shared" si="122"/>
        <v>48.8</v>
      </c>
      <c r="Q717" s="82">
        <f t="shared" si="123"/>
        <v>53.822172498835457</v>
      </c>
      <c r="R717" s="82">
        <f t="shared" si="124"/>
        <v>0.90668952467602226</v>
      </c>
      <c r="S717" s="82">
        <f t="shared" si="125"/>
        <v>3.5434273285983426</v>
      </c>
      <c r="T717" s="83" t="str">
        <f t="shared" si="126"/>
        <v>Not OK</v>
      </c>
    </row>
    <row r="718" spans="1:20" x14ac:dyDescent="0.2">
      <c r="A718" s="73">
        <v>41828</v>
      </c>
      <c r="B718" s="145">
        <v>83.8</v>
      </c>
      <c r="C718" s="75">
        <v>85</v>
      </c>
      <c r="D718" s="76">
        <f t="shared" si="128"/>
        <v>2.986846598284719</v>
      </c>
      <c r="E718" s="75">
        <v>0</v>
      </c>
      <c r="F718" s="76">
        <f t="shared" si="127"/>
        <v>0</v>
      </c>
      <c r="G718" s="75">
        <v>0</v>
      </c>
      <c r="H718" s="76">
        <f t="shared" si="118"/>
        <v>0</v>
      </c>
      <c r="I718" s="143">
        <v>0</v>
      </c>
      <c r="J718" s="142">
        <v>2.4873295657136421</v>
      </c>
      <c r="K718" s="76">
        <f t="shared" si="119"/>
        <v>149.23977394281852</v>
      </c>
      <c r="L718" s="79">
        <f t="shared" si="120"/>
        <v>9.3274858714261569E-2</v>
      </c>
      <c r="M718" s="79">
        <v>0.28000000000000003</v>
      </c>
      <c r="N718" s="79">
        <v>0.56000000000000005</v>
      </c>
      <c r="O718" s="80" t="str">
        <f t="shared" si="121"/>
        <v>OK</v>
      </c>
      <c r="P718" s="81">
        <f t="shared" si="122"/>
        <v>48.8</v>
      </c>
      <c r="Q718" s="82">
        <f t="shared" si="123"/>
        <v>53.822172498835457</v>
      </c>
      <c r="R718" s="82">
        <f t="shared" si="124"/>
        <v>0.90668952467602226</v>
      </c>
      <c r="S718" s="82">
        <f t="shared" si="125"/>
        <v>3.5434273285983426</v>
      </c>
      <c r="T718" s="83" t="str">
        <f t="shared" si="126"/>
        <v>Not OK</v>
      </c>
    </row>
    <row r="719" spans="1:20" x14ac:dyDescent="0.2">
      <c r="A719" s="73">
        <v>41829</v>
      </c>
      <c r="B719" s="145">
        <v>83.8</v>
      </c>
      <c r="C719" s="75">
        <v>83</v>
      </c>
      <c r="D719" s="76">
        <f t="shared" si="128"/>
        <v>2.8142380773943518</v>
      </c>
      <c r="E719" s="75">
        <v>0</v>
      </c>
      <c r="F719" s="76">
        <f t="shared" si="127"/>
        <v>0</v>
      </c>
      <c r="G719" s="75">
        <v>0</v>
      </c>
      <c r="H719" s="76">
        <f t="shared" si="118"/>
        <v>0</v>
      </c>
      <c r="I719" s="143">
        <v>0</v>
      </c>
      <c r="J719" s="142">
        <v>2.4873295657136421</v>
      </c>
      <c r="K719" s="76">
        <f t="shared" si="119"/>
        <v>149.23977394281852</v>
      </c>
      <c r="L719" s="79">
        <f t="shared" si="120"/>
        <v>9.3274858714261569E-2</v>
      </c>
      <c r="M719" s="79">
        <v>0.28000000000000003</v>
      </c>
      <c r="N719" s="79">
        <v>0.56000000000000005</v>
      </c>
      <c r="O719" s="80" t="str">
        <f t="shared" si="121"/>
        <v>OK</v>
      </c>
      <c r="P719" s="81">
        <f t="shared" si="122"/>
        <v>48.8</v>
      </c>
      <c r="Q719" s="82">
        <f t="shared" si="123"/>
        <v>53.822172498835457</v>
      </c>
      <c r="R719" s="82">
        <f t="shared" si="124"/>
        <v>0.90668952467602226</v>
      </c>
      <c r="S719" s="82">
        <f t="shared" si="125"/>
        <v>3.5434273285983426</v>
      </c>
      <c r="T719" s="83" t="str">
        <f t="shared" si="126"/>
        <v>Not OK</v>
      </c>
    </row>
    <row r="720" spans="1:20" x14ac:dyDescent="0.2">
      <c r="A720" s="73">
        <v>41830</v>
      </c>
      <c r="B720" s="145">
        <v>83.8</v>
      </c>
      <c r="C720" s="75">
        <v>83</v>
      </c>
      <c r="D720" s="76">
        <f t="shared" si="128"/>
        <v>2.8142380773943518</v>
      </c>
      <c r="E720" s="75">
        <v>0</v>
      </c>
      <c r="F720" s="76">
        <f t="shared" si="127"/>
        <v>0</v>
      </c>
      <c r="G720" s="75">
        <v>0</v>
      </c>
      <c r="H720" s="76">
        <f t="shared" si="118"/>
        <v>0</v>
      </c>
      <c r="I720" s="143">
        <v>0</v>
      </c>
      <c r="J720" s="142">
        <v>2.4900000000000002</v>
      </c>
      <c r="K720" s="76">
        <f t="shared" si="119"/>
        <v>149.4</v>
      </c>
      <c r="L720" s="79">
        <f t="shared" si="120"/>
        <v>9.3375E-2</v>
      </c>
      <c r="M720" s="79">
        <v>0.28000000000000003</v>
      </c>
      <c r="N720" s="79">
        <v>0.56000000000000005</v>
      </c>
      <c r="O720" s="80" t="str">
        <f t="shared" si="121"/>
        <v>OK</v>
      </c>
      <c r="P720" s="81">
        <f t="shared" si="122"/>
        <v>48.8</v>
      </c>
      <c r="Q720" s="82">
        <f t="shared" si="123"/>
        <v>53.822172498835457</v>
      </c>
      <c r="R720" s="82">
        <f t="shared" si="124"/>
        <v>0.90668952467602226</v>
      </c>
      <c r="S720" s="82">
        <f t="shared" si="125"/>
        <v>3.5472316052651514</v>
      </c>
      <c r="T720" s="83" t="str">
        <f t="shared" si="126"/>
        <v>Not OK</v>
      </c>
    </row>
    <row r="721" spans="1:20" x14ac:dyDescent="0.2">
      <c r="A721" s="73">
        <v>41831</v>
      </c>
      <c r="B721" s="145">
        <v>83.8</v>
      </c>
      <c r="C721" s="75">
        <v>83</v>
      </c>
      <c r="D721" s="76">
        <f t="shared" si="128"/>
        <v>2.8142380773943518</v>
      </c>
      <c r="E721" s="75">
        <v>0</v>
      </c>
      <c r="F721" s="76">
        <f t="shared" si="127"/>
        <v>0</v>
      </c>
      <c r="G721" s="75">
        <v>0</v>
      </c>
      <c r="H721" s="76">
        <f t="shared" si="118"/>
        <v>0</v>
      </c>
      <c r="I721" s="143">
        <v>0</v>
      </c>
      <c r="J721" s="142">
        <v>2.4900000000000002</v>
      </c>
      <c r="K721" s="76">
        <f t="shared" si="119"/>
        <v>149.4</v>
      </c>
      <c r="L721" s="79">
        <f t="shared" si="120"/>
        <v>9.3375E-2</v>
      </c>
      <c r="M721" s="79">
        <v>0.28000000000000003</v>
      </c>
      <c r="N721" s="79">
        <v>0.56000000000000005</v>
      </c>
      <c r="O721" s="80" t="str">
        <f t="shared" si="121"/>
        <v>OK</v>
      </c>
      <c r="P721" s="81">
        <f t="shared" si="122"/>
        <v>48.8</v>
      </c>
      <c r="Q721" s="82">
        <f t="shared" si="123"/>
        <v>53.822172498835457</v>
      </c>
      <c r="R721" s="82">
        <f t="shared" si="124"/>
        <v>0.90668952467602226</v>
      </c>
      <c r="S721" s="82">
        <f t="shared" si="125"/>
        <v>3.5472316052651514</v>
      </c>
      <c r="T721" s="83" t="str">
        <f t="shared" si="126"/>
        <v>Not OK</v>
      </c>
    </row>
    <row r="722" spans="1:20" x14ac:dyDescent="0.2">
      <c r="A722" s="73">
        <v>41832</v>
      </c>
      <c r="B722" s="145">
        <v>83.8</v>
      </c>
      <c r="C722" s="75">
        <v>83</v>
      </c>
      <c r="D722" s="76">
        <f t="shared" si="128"/>
        <v>2.8142380773943518</v>
      </c>
      <c r="E722" s="75">
        <v>0</v>
      </c>
      <c r="F722" s="76">
        <f t="shared" si="127"/>
        <v>0</v>
      </c>
      <c r="G722" s="75">
        <v>0</v>
      </c>
      <c r="H722" s="76">
        <f t="shared" si="118"/>
        <v>0</v>
      </c>
      <c r="I722" s="143">
        <v>0</v>
      </c>
      <c r="J722" s="142">
        <v>2.4900000000000002</v>
      </c>
      <c r="K722" s="76">
        <f t="shared" si="119"/>
        <v>149.4</v>
      </c>
      <c r="L722" s="79">
        <f t="shared" si="120"/>
        <v>9.3375E-2</v>
      </c>
      <c r="M722" s="79">
        <v>0.28000000000000003</v>
      </c>
      <c r="N722" s="79">
        <v>0.56000000000000005</v>
      </c>
      <c r="O722" s="80" t="str">
        <f t="shared" si="121"/>
        <v>OK</v>
      </c>
      <c r="P722" s="81">
        <f t="shared" si="122"/>
        <v>48.8</v>
      </c>
      <c r="Q722" s="82">
        <f t="shared" si="123"/>
        <v>53.822172498835457</v>
      </c>
      <c r="R722" s="82">
        <f t="shared" si="124"/>
        <v>0.90668952467602226</v>
      </c>
      <c r="S722" s="82">
        <f t="shared" si="125"/>
        <v>3.5472316052651514</v>
      </c>
      <c r="T722" s="83" t="str">
        <f t="shared" si="126"/>
        <v>Not OK</v>
      </c>
    </row>
    <row r="723" spans="1:20" x14ac:dyDescent="0.2">
      <c r="A723" s="73">
        <v>41834</v>
      </c>
      <c r="B723" s="145">
        <v>83.8</v>
      </c>
      <c r="C723" s="75">
        <v>82</v>
      </c>
      <c r="D723" s="76">
        <f t="shared" si="128"/>
        <v>2.7302362895506049</v>
      </c>
      <c r="E723" s="75">
        <v>0</v>
      </c>
      <c r="F723" s="76">
        <f t="shared" si="127"/>
        <v>0</v>
      </c>
      <c r="G723" s="75">
        <v>0</v>
      </c>
      <c r="H723" s="76">
        <f t="shared" si="118"/>
        <v>0</v>
      </c>
      <c r="I723" s="144">
        <v>0</v>
      </c>
      <c r="J723" s="142">
        <v>2.4900000000000002</v>
      </c>
      <c r="K723" s="76">
        <f t="shared" si="119"/>
        <v>149.4</v>
      </c>
      <c r="L723" s="79">
        <f t="shared" si="120"/>
        <v>9.3375E-2</v>
      </c>
      <c r="M723" s="79">
        <v>0.28000000000000003</v>
      </c>
      <c r="N723" s="79">
        <v>0.56000000000000005</v>
      </c>
      <c r="O723" s="80" t="str">
        <f t="shared" si="121"/>
        <v>OK</v>
      </c>
      <c r="P723" s="81">
        <f t="shared" si="122"/>
        <v>48.8</v>
      </c>
      <c r="Q723" s="82">
        <f t="shared" si="123"/>
        <v>53.822172498835457</v>
      </c>
      <c r="R723" s="82">
        <f t="shared" si="124"/>
        <v>0.90668952467602226</v>
      </c>
      <c r="S723" s="82">
        <f t="shared" si="125"/>
        <v>3.5472316052651514</v>
      </c>
      <c r="T723" s="83" t="str">
        <f t="shared" si="126"/>
        <v>Not OK</v>
      </c>
    </row>
    <row r="724" spans="1:20" x14ac:dyDescent="0.2">
      <c r="A724" s="73">
        <v>41835</v>
      </c>
      <c r="B724" s="145">
        <v>83.8</v>
      </c>
      <c r="C724" s="75">
        <v>82</v>
      </c>
      <c r="D724" s="76">
        <f t="shared" si="128"/>
        <v>2.7302362895506049</v>
      </c>
      <c r="E724" s="75">
        <v>0</v>
      </c>
      <c r="F724" s="76">
        <f t="shared" si="127"/>
        <v>0</v>
      </c>
      <c r="G724" s="75">
        <v>0</v>
      </c>
      <c r="H724" s="76">
        <f t="shared" si="118"/>
        <v>0</v>
      </c>
      <c r="I724" s="144">
        <v>0</v>
      </c>
      <c r="J724" s="142">
        <v>2.4900000000000002</v>
      </c>
      <c r="K724" s="76">
        <f t="shared" si="119"/>
        <v>149.4</v>
      </c>
      <c r="L724" s="79">
        <f t="shared" si="120"/>
        <v>9.3375E-2</v>
      </c>
      <c r="M724" s="79">
        <v>0.28000000000000003</v>
      </c>
      <c r="N724" s="79">
        <v>0.56000000000000005</v>
      </c>
      <c r="O724" s="80" t="str">
        <f t="shared" si="121"/>
        <v>OK</v>
      </c>
      <c r="P724" s="81">
        <f t="shared" si="122"/>
        <v>48.8</v>
      </c>
      <c r="Q724" s="82">
        <f t="shared" si="123"/>
        <v>53.822172498835457</v>
      </c>
      <c r="R724" s="82">
        <f t="shared" si="124"/>
        <v>0.90668952467602226</v>
      </c>
      <c r="S724" s="82">
        <f t="shared" si="125"/>
        <v>3.5472316052651514</v>
      </c>
      <c r="T724" s="83" t="str">
        <f t="shared" si="126"/>
        <v>Not OK</v>
      </c>
    </row>
    <row r="725" spans="1:20" x14ac:dyDescent="0.2">
      <c r="A725" s="73">
        <v>41822</v>
      </c>
      <c r="B725" s="146">
        <v>83.76</v>
      </c>
      <c r="C725" s="75">
        <v>89</v>
      </c>
      <c r="D725" s="76">
        <f t="shared" si="128"/>
        <v>3.3507391542883926</v>
      </c>
      <c r="E725" s="75">
        <v>0</v>
      </c>
      <c r="F725" s="76">
        <f t="shared" si="127"/>
        <v>0</v>
      </c>
      <c r="G725" s="75">
        <v>0</v>
      </c>
      <c r="H725" s="76">
        <f t="shared" si="118"/>
        <v>0</v>
      </c>
      <c r="I725" s="143">
        <v>0</v>
      </c>
      <c r="J725" s="142">
        <v>2.4873295657136421</v>
      </c>
      <c r="K725" s="76">
        <f t="shared" si="119"/>
        <v>149.23977394281852</v>
      </c>
      <c r="L725" s="79">
        <f t="shared" si="120"/>
        <v>9.3274858714261569E-2</v>
      </c>
      <c r="M725" s="79">
        <v>0.28000000000000003</v>
      </c>
      <c r="N725" s="79">
        <v>0.56000000000000005</v>
      </c>
      <c r="O725" s="80" t="str">
        <f t="shared" si="121"/>
        <v>OK</v>
      </c>
      <c r="P725" s="81">
        <f t="shared" si="122"/>
        <v>48.760000000000005</v>
      </c>
      <c r="Q725" s="82">
        <f t="shared" si="123"/>
        <v>53.797437814191269</v>
      </c>
      <c r="R725" s="82">
        <f t="shared" si="124"/>
        <v>0.90636286747354289</v>
      </c>
      <c r="S725" s="82">
        <f t="shared" si="125"/>
        <v>3.5447043955434787</v>
      </c>
      <c r="T725" s="83" t="str">
        <f t="shared" si="126"/>
        <v>Not OK</v>
      </c>
    </row>
    <row r="726" spans="1:20" x14ac:dyDescent="0.2">
      <c r="A726" s="73">
        <v>41821</v>
      </c>
      <c r="B726" s="145">
        <v>83.73</v>
      </c>
      <c r="C726" s="75">
        <v>89</v>
      </c>
      <c r="D726" s="76">
        <f t="shared" si="128"/>
        <v>3.3507391542883926</v>
      </c>
      <c r="E726" s="75">
        <v>0</v>
      </c>
      <c r="F726" s="76">
        <f t="shared" si="127"/>
        <v>0</v>
      </c>
      <c r="G726" s="75">
        <v>0</v>
      </c>
      <c r="H726" s="76">
        <f t="shared" ref="H726:H789" si="129">4.484*(G726/100)^(5/2)</f>
        <v>0</v>
      </c>
      <c r="I726" s="143">
        <v>0</v>
      </c>
      <c r="J726" s="142">
        <v>2.4873295657136421</v>
      </c>
      <c r="K726" s="76">
        <f t="shared" ref="K726:K789" si="130">J726*60</f>
        <v>149.23977394281852</v>
      </c>
      <c r="L726" s="79">
        <f t="shared" ref="L726:L789" si="131">K726/$F$6</f>
        <v>9.3274858714261569E-2</v>
      </c>
      <c r="M726" s="79">
        <v>0.28000000000000003</v>
      </c>
      <c r="N726" s="79">
        <v>0.56000000000000005</v>
      </c>
      <c r="O726" s="80" t="str">
        <f t="shared" ref="O726:O789" si="132">IF(L726&lt;M726,"OK",IF(AND(L726&gt;M726,L726&lt;N726),"ANTARA",IF(L726&gt;N726,"Not OK")))</f>
        <v>OK</v>
      </c>
      <c r="P726" s="81">
        <f t="shared" ref="P726:P789" si="133">B726-$F$8</f>
        <v>48.730000000000004</v>
      </c>
      <c r="Q726" s="82">
        <f t="shared" ref="Q726:Q789" si="134">((P726^2)+((-0.6826*B726+79.904)^2))^0.5</f>
        <v>53.778907956647878</v>
      </c>
      <c r="R726" s="82">
        <f t="shared" ref="R726:R789" si="135">P726/Q726</f>
        <v>0.90611732092593089</v>
      </c>
      <c r="S726" s="82">
        <f t="shared" ref="S726:S789" si="136">J726/(1000*$F$9*$F$12*R726)</f>
        <v>3.5456649664392446</v>
      </c>
      <c r="T726" s="83" t="str">
        <f t="shared" ref="T726:T789" si="137">IF(S726&lt;1,"OK",IF(S726&gt;1,"Not OK"))</f>
        <v>Not OK</v>
      </c>
    </row>
    <row r="727" spans="1:20" x14ac:dyDescent="0.2">
      <c r="A727" s="73">
        <v>41813</v>
      </c>
      <c r="B727" s="152">
        <v>83.68</v>
      </c>
      <c r="C727" s="75">
        <v>92</v>
      </c>
      <c r="D727" s="76">
        <f t="shared" si="128"/>
        <v>3.6402832074344356</v>
      </c>
      <c r="E727" s="75">
        <v>0</v>
      </c>
      <c r="F727" s="76">
        <f t="shared" ref="F727:F790" si="138">4.484*(E727/100)^(5/2)</f>
        <v>0</v>
      </c>
      <c r="G727" s="75">
        <v>0</v>
      </c>
      <c r="H727" s="76">
        <f t="shared" si="129"/>
        <v>0</v>
      </c>
      <c r="I727" s="154">
        <v>0</v>
      </c>
      <c r="J727" s="142">
        <v>2.4873295657136421</v>
      </c>
      <c r="K727" s="76">
        <f t="shared" si="130"/>
        <v>149.23977394281852</v>
      </c>
      <c r="L727" s="79">
        <f t="shared" si="131"/>
        <v>9.3274858714261569E-2</v>
      </c>
      <c r="M727" s="79">
        <v>0.28000000000000003</v>
      </c>
      <c r="N727" s="79">
        <v>0.56000000000000005</v>
      </c>
      <c r="O727" s="80" t="str">
        <f t="shared" si="132"/>
        <v>OK</v>
      </c>
      <c r="P727" s="81">
        <f t="shared" si="133"/>
        <v>48.680000000000007</v>
      </c>
      <c r="Q727" s="82">
        <f t="shared" si="134"/>
        <v>53.748065213336048</v>
      </c>
      <c r="R727" s="82">
        <f t="shared" si="135"/>
        <v>0.9057070204625981</v>
      </c>
      <c r="S727" s="82">
        <f t="shared" si="136"/>
        <v>3.5472712121077499</v>
      </c>
      <c r="T727" s="83" t="str">
        <f t="shared" si="137"/>
        <v>Not OK</v>
      </c>
    </row>
    <row r="728" spans="1:20" x14ac:dyDescent="0.2">
      <c r="A728" s="73">
        <v>41814</v>
      </c>
      <c r="B728" s="145">
        <v>83.68</v>
      </c>
      <c r="C728" s="75">
        <v>93</v>
      </c>
      <c r="D728" s="76">
        <f t="shared" si="128"/>
        <v>3.7400118247631711</v>
      </c>
      <c r="E728" s="75">
        <v>0</v>
      </c>
      <c r="F728" s="76">
        <f t="shared" si="138"/>
        <v>0</v>
      </c>
      <c r="G728" s="75">
        <v>0</v>
      </c>
      <c r="H728" s="76">
        <f t="shared" si="129"/>
        <v>0</v>
      </c>
      <c r="I728" s="154">
        <v>0</v>
      </c>
      <c r="J728" s="142">
        <v>2.4873295657136421</v>
      </c>
      <c r="K728" s="76">
        <f t="shared" si="130"/>
        <v>149.23977394281852</v>
      </c>
      <c r="L728" s="79">
        <f t="shared" si="131"/>
        <v>9.3274858714261569E-2</v>
      </c>
      <c r="M728" s="79">
        <v>0.28000000000000003</v>
      </c>
      <c r="N728" s="79">
        <v>0.56000000000000005</v>
      </c>
      <c r="O728" s="80" t="str">
        <f t="shared" si="132"/>
        <v>OK</v>
      </c>
      <c r="P728" s="81">
        <f t="shared" si="133"/>
        <v>48.680000000000007</v>
      </c>
      <c r="Q728" s="82">
        <f t="shared" si="134"/>
        <v>53.748065213336048</v>
      </c>
      <c r="R728" s="82">
        <f t="shared" si="135"/>
        <v>0.9057070204625981</v>
      </c>
      <c r="S728" s="82">
        <f t="shared" si="136"/>
        <v>3.5472712121077499</v>
      </c>
      <c r="T728" s="83" t="str">
        <f t="shared" si="137"/>
        <v>Not OK</v>
      </c>
    </row>
    <row r="729" spans="1:20" x14ac:dyDescent="0.2">
      <c r="A729" s="73">
        <v>41816</v>
      </c>
      <c r="B729" s="145">
        <v>83.68</v>
      </c>
      <c r="C729" s="75">
        <v>92</v>
      </c>
      <c r="D729" s="76">
        <f t="shared" si="128"/>
        <v>3.6402832074344356</v>
      </c>
      <c r="E729" s="75">
        <v>0</v>
      </c>
      <c r="F729" s="76">
        <f t="shared" si="138"/>
        <v>0</v>
      </c>
      <c r="G729" s="75">
        <v>0</v>
      </c>
      <c r="H729" s="76">
        <f t="shared" si="129"/>
        <v>0</v>
      </c>
      <c r="I729" s="154">
        <v>0</v>
      </c>
      <c r="J729" s="142">
        <v>2.4873295657136421</v>
      </c>
      <c r="K729" s="76">
        <f t="shared" si="130"/>
        <v>149.23977394281852</v>
      </c>
      <c r="L729" s="79">
        <f t="shared" si="131"/>
        <v>9.3274858714261569E-2</v>
      </c>
      <c r="M729" s="79">
        <v>0.28000000000000003</v>
      </c>
      <c r="N729" s="79">
        <v>0.56000000000000005</v>
      </c>
      <c r="O729" s="80" t="str">
        <f t="shared" si="132"/>
        <v>OK</v>
      </c>
      <c r="P729" s="81">
        <f t="shared" si="133"/>
        <v>48.680000000000007</v>
      </c>
      <c r="Q729" s="82">
        <f t="shared" si="134"/>
        <v>53.748065213336048</v>
      </c>
      <c r="R729" s="82">
        <f t="shared" si="135"/>
        <v>0.9057070204625981</v>
      </c>
      <c r="S729" s="82">
        <f t="shared" si="136"/>
        <v>3.5472712121077499</v>
      </c>
      <c r="T729" s="83" t="str">
        <f t="shared" si="137"/>
        <v>Not OK</v>
      </c>
    </row>
    <row r="730" spans="1:20" x14ac:dyDescent="0.2">
      <c r="A730" s="73">
        <v>41818</v>
      </c>
      <c r="B730" s="145">
        <v>83.68</v>
      </c>
      <c r="C730" s="75">
        <v>90</v>
      </c>
      <c r="D730" s="76">
        <f t="shared" si="128"/>
        <v>3.4456556858513885</v>
      </c>
      <c r="E730" s="75">
        <v>0</v>
      </c>
      <c r="F730" s="76">
        <f t="shared" si="138"/>
        <v>0</v>
      </c>
      <c r="G730" s="75">
        <v>0</v>
      </c>
      <c r="H730" s="76">
        <f t="shared" si="129"/>
        <v>0</v>
      </c>
      <c r="I730" s="154">
        <v>0</v>
      </c>
      <c r="J730" s="142">
        <v>2.4873295657136421</v>
      </c>
      <c r="K730" s="76">
        <f t="shared" si="130"/>
        <v>149.23977394281852</v>
      </c>
      <c r="L730" s="79">
        <f t="shared" si="131"/>
        <v>9.3274858714261569E-2</v>
      </c>
      <c r="M730" s="79">
        <v>0.28000000000000003</v>
      </c>
      <c r="N730" s="79">
        <v>0.56000000000000005</v>
      </c>
      <c r="O730" s="80" t="str">
        <f t="shared" si="132"/>
        <v>OK</v>
      </c>
      <c r="P730" s="81">
        <f t="shared" si="133"/>
        <v>48.680000000000007</v>
      </c>
      <c r="Q730" s="82">
        <f t="shared" si="134"/>
        <v>53.748065213336048</v>
      </c>
      <c r="R730" s="82">
        <f t="shared" si="135"/>
        <v>0.9057070204625981</v>
      </c>
      <c r="S730" s="82">
        <f t="shared" si="136"/>
        <v>3.5472712121077499</v>
      </c>
      <c r="T730" s="83" t="str">
        <f t="shared" si="137"/>
        <v>Not OK</v>
      </c>
    </row>
    <row r="731" spans="1:20" x14ac:dyDescent="0.2">
      <c r="A731" s="73">
        <v>41819</v>
      </c>
      <c r="B731" s="145">
        <v>83.68</v>
      </c>
      <c r="C731" s="75">
        <v>90</v>
      </c>
      <c r="D731" s="76">
        <f t="shared" si="128"/>
        <v>3.4456556858513885</v>
      </c>
      <c r="E731" s="75">
        <v>0</v>
      </c>
      <c r="F731" s="76">
        <f t="shared" si="138"/>
        <v>0</v>
      </c>
      <c r="G731" s="75">
        <v>0</v>
      </c>
      <c r="H731" s="76">
        <f t="shared" si="129"/>
        <v>0</v>
      </c>
      <c r="I731" s="154">
        <v>0</v>
      </c>
      <c r="J731" s="142">
        <v>2.4873295657136421</v>
      </c>
      <c r="K731" s="76">
        <f t="shared" si="130"/>
        <v>149.23977394281852</v>
      </c>
      <c r="L731" s="79">
        <f t="shared" si="131"/>
        <v>9.3274858714261569E-2</v>
      </c>
      <c r="M731" s="79">
        <v>0.28000000000000003</v>
      </c>
      <c r="N731" s="79">
        <v>0.56000000000000005</v>
      </c>
      <c r="O731" s="80" t="str">
        <f t="shared" si="132"/>
        <v>OK</v>
      </c>
      <c r="P731" s="81">
        <f t="shared" si="133"/>
        <v>48.680000000000007</v>
      </c>
      <c r="Q731" s="82">
        <f t="shared" si="134"/>
        <v>53.748065213336048</v>
      </c>
      <c r="R731" s="82">
        <f t="shared" si="135"/>
        <v>0.9057070204625981</v>
      </c>
      <c r="S731" s="82">
        <f t="shared" si="136"/>
        <v>3.5472712121077499</v>
      </c>
      <c r="T731" s="83" t="str">
        <f t="shared" si="137"/>
        <v>Not OK</v>
      </c>
    </row>
    <row r="732" spans="1:20" x14ac:dyDescent="0.2">
      <c r="A732" s="73">
        <v>41820</v>
      </c>
      <c r="B732" s="145">
        <v>83.68</v>
      </c>
      <c r="C732" s="75">
        <v>90</v>
      </c>
      <c r="D732" s="76">
        <f t="shared" si="128"/>
        <v>3.4456556858513885</v>
      </c>
      <c r="E732" s="75">
        <v>0</v>
      </c>
      <c r="F732" s="76">
        <f t="shared" si="138"/>
        <v>0</v>
      </c>
      <c r="G732" s="75">
        <v>0</v>
      </c>
      <c r="H732" s="76">
        <f t="shared" si="129"/>
        <v>0</v>
      </c>
      <c r="I732" s="154">
        <v>0</v>
      </c>
      <c r="J732" s="142">
        <v>2.4873295657136421</v>
      </c>
      <c r="K732" s="76">
        <f t="shared" si="130"/>
        <v>149.23977394281852</v>
      </c>
      <c r="L732" s="79">
        <f t="shared" si="131"/>
        <v>9.3274858714261569E-2</v>
      </c>
      <c r="M732" s="79">
        <v>0.28000000000000003</v>
      </c>
      <c r="N732" s="79">
        <v>0.56000000000000005</v>
      </c>
      <c r="O732" s="80" t="str">
        <f t="shared" si="132"/>
        <v>OK</v>
      </c>
      <c r="P732" s="81">
        <f t="shared" si="133"/>
        <v>48.680000000000007</v>
      </c>
      <c r="Q732" s="82">
        <f t="shared" si="134"/>
        <v>53.748065213336048</v>
      </c>
      <c r="R732" s="82">
        <f t="shared" si="135"/>
        <v>0.9057070204625981</v>
      </c>
      <c r="S732" s="82">
        <f t="shared" si="136"/>
        <v>3.5472712121077499</v>
      </c>
      <c r="T732" s="83" t="str">
        <f t="shared" si="137"/>
        <v>Not OK</v>
      </c>
    </row>
    <row r="733" spans="1:20" x14ac:dyDescent="0.2">
      <c r="A733" s="73">
        <v>41812</v>
      </c>
      <c r="B733" s="146">
        <v>83.67</v>
      </c>
      <c r="C733" s="75">
        <v>92</v>
      </c>
      <c r="D733" s="76">
        <f t="shared" si="128"/>
        <v>3.6402832074344356</v>
      </c>
      <c r="E733" s="75">
        <v>0</v>
      </c>
      <c r="F733" s="76">
        <f t="shared" si="138"/>
        <v>0</v>
      </c>
      <c r="G733" s="75">
        <v>0</v>
      </c>
      <c r="H733" s="76">
        <f t="shared" si="129"/>
        <v>0</v>
      </c>
      <c r="I733" s="154">
        <v>0</v>
      </c>
      <c r="J733" s="142">
        <v>2.4873295657136421</v>
      </c>
      <c r="K733" s="76">
        <f t="shared" si="130"/>
        <v>149.23977394281852</v>
      </c>
      <c r="L733" s="79">
        <f t="shared" si="131"/>
        <v>9.3274858714261569E-2</v>
      </c>
      <c r="M733" s="79">
        <v>0.28000000000000003</v>
      </c>
      <c r="N733" s="79">
        <v>0.56000000000000005</v>
      </c>
      <c r="O733" s="80" t="str">
        <f t="shared" si="132"/>
        <v>OK</v>
      </c>
      <c r="P733" s="81">
        <f t="shared" si="133"/>
        <v>48.67</v>
      </c>
      <c r="Q733" s="82">
        <f t="shared" si="134"/>
        <v>53.74190272381658</v>
      </c>
      <c r="R733" s="82">
        <f t="shared" si="135"/>
        <v>0.90562480175141091</v>
      </c>
      <c r="S733" s="82">
        <f t="shared" si="136"/>
        <v>3.5475932572491007</v>
      </c>
      <c r="T733" s="83" t="str">
        <f t="shared" si="137"/>
        <v>Not OK</v>
      </c>
    </row>
    <row r="734" spans="1:20" x14ac:dyDescent="0.2">
      <c r="A734" s="73">
        <v>41562</v>
      </c>
      <c r="B734" s="146">
        <v>83.66</v>
      </c>
      <c r="C734" s="155">
        <v>76</v>
      </c>
      <c r="D734" s="81">
        <f t="shared" si="128"/>
        <v>2.2578733867148584</v>
      </c>
      <c r="E734" s="155">
        <v>0</v>
      </c>
      <c r="F734" s="81">
        <f t="shared" si="138"/>
        <v>0</v>
      </c>
      <c r="G734" s="155">
        <v>0</v>
      </c>
      <c r="H734" s="81">
        <f t="shared" si="129"/>
        <v>0</v>
      </c>
      <c r="I734" s="156">
        <v>0</v>
      </c>
      <c r="J734" s="142">
        <v>2.41</v>
      </c>
      <c r="K734" s="76">
        <f t="shared" si="130"/>
        <v>144.60000000000002</v>
      </c>
      <c r="L734" s="79">
        <f t="shared" si="131"/>
        <v>9.0375000000000011E-2</v>
      </c>
      <c r="M734" s="79">
        <v>0.28000000000000003</v>
      </c>
      <c r="N734" s="79">
        <v>0.56000000000000005</v>
      </c>
      <c r="O734" s="80" t="str">
        <f t="shared" si="132"/>
        <v>OK</v>
      </c>
      <c r="P734" s="81">
        <f t="shared" si="133"/>
        <v>48.66</v>
      </c>
      <c r="Q734" s="82">
        <f t="shared" si="134"/>
        <v>53.735742255633312</v>
      </c>
      <c r="R734" s="82">
        <f t="shared" si="135"/>
        <v>0.90554253011921115</v>
      </c>
      <c r="S734" s="82">
        <f t="shared" si="136"/>
        <v>3.4376130277473766</v>
      </c>
      <c r="T734" s="83" t="str">
        <f t="shared" si="137"/>
        <v>Not OK</v>
      </c>
    </row>
    <row r="735" spans="1:20" x14ac:dyDescent="0.2">
      <c r="A735" s="73">
        <v>41563</v>
      </c>
      <c r="B735" s="148">
        <v>83.66</v>
      </c>
      <c r="C735" s="155">
        <v>76</v>
      </c>
      <c r="D735" s="81">
        <f t="shared" si="128"/>
        <v>2.2578733867148584</v>
      </c>
      <c r="E735" s="155">
        <v>0</v>
      </c>
      <c r="F735" s="81">
        <f t="shared" si="138"/>
        <v>0</v>
      </c>
      <c r="G735" s="155">
        <v>0</v>
      </c>
      <c r="H735" s="81">
        <f t="shared" si="129"/>
        <v>0</v>
      </c>
      <c r="I735" s="156">
        <v>0</v>
      </c>
      <c r="J735" s="142">
        <v>2.41</v>
      </c>
      <c r="K735" s="76">
        <f t="shared" si="130"/>
        <v>144.60000000000002</v>
      </c>
      <c r="L735" s="79">
        <f t="shared" si="131"/>
        <v>9.0375000000000011E-2</v>
      </c>
      <c r="M735" s="79">
        <v>0.28000000000000003</v>
      </c>
      <c r="N735" s="79">
        <v>0.56000000000000005</v>
      </c>
      <c r="O735" s="80" t="str">
        <f t="shared" si="132"/>
        <v>OK</v>
      </c>
      <c r="P735" s="81">
        <f t="shared" si="133"/>
        <v>48.66</v>
      </c>
      <c r="Q735" s="82">
        <f t="shared" si="134"/>
        <v>53.735742255633312</v>
      </c>
      <c r="R735" s="82">
        <f t="shared" si="135"/>
        <v>0.90554253011921115</v>
      </c>
      <c r="S735" s="82">
        <f t="shared" si="136"/>
        <v>3.4376130277473766</v>
      </c>
      <c r="T735" s="83" t="str">
        <f t="shared" si="137"/>
        <v>Not OK</v>
      </c>
    </row>
    <row r="736" spans="1:20" x14ac:dyDescent="0.2">
      <c r="A736" s="73">
        <v>41564</v>
      </c>
      <c r="B736" s="145">
        <v>83.66</v>
      </c>
      <c r="C736" s="155">
        <v>76</v>
      </c>
      <c r="D736" s="81">
        <f t="shared" si="128"/>
        <v>2.2578733867148584</v>
      </c>
      <c r="E736" s="155">
        <v>0</v>
      </c>
      <c r="F736" s="81">
        <f t="shared" si="138"/>
        <v>0</v>
      </c>
      <c r="G736" s="155">
        <v>0</v>
      </c>
      <c r="H736" s="81">
        <f t="shared" si="129"/>
        <v>0</v>
      </c>
      <c r="I736" s="156">
        <v>0</v>
      </c>
      <c r="J736" s="142">
        <v>2.41</v>
      </c>
      <c r="K736" s="76">
        <f t="shared" si="130"/>
        <v>144.60000000000002</v>
      </c>
      <c r="L736" s="79">
        <f t="shared" si="131"/>
        <v>9.0375000000000011E-2</v>
      </c>
      <c r="M736" s="79">
        <v>0.28000000000000003</v>
      </c>
      <c r="N736" s="79">
        <v>0.56000000000000005</v>
      </c>
      <c r="O736" s="80" t="str">
        <f t="shared" si="132"/>
        <v>OK</v>
      </c>
      <c r="P736" s="81">
        <f t="shared" si="133"/>
        <v>48.66</v>
      </c>
      <c r="Q736" s="82">
        <f t="shared" si="134"/>
        <v>53.735742255633312</v>
      </c>
      <c r="R736" s="82">
        <f t="shared" si="135"/>
        <v>0.90554253011921115</v>
      </c>
      <c r="S736" s="82">
        <f t="shared" si="136"/>
        <v>3.4376130277473766</v>
      </c>
      <c r="T736" s="83" t="str">
        <f t="shared" si="137"/>
        <v>Not OK</v>
      </c>
    </row>
    <row r="737" spans="1:20" x14ac:dyDescent="0.2">
      <c r="A737" s="73">
        <v>41805</v>
      </c>
      <c r="B737" s="145">
        <v>83.66</v>
      </c>
      <c r="C737" s="75">
        <v>89</v>
      </c>
      <c r="D737" s="76">
        <f t="shared" si="128"/>
        <v>3.3507391542883926</v>
      </c>
      <c r="E737" s="75">
        <v>0</v>
      </c>
      <c r="F737" s="76">
        <f t="shared" si="138"/>
        <v>0</v>
      </c>
      <c r="G737" s="75">
        <v>0</v>
      </c>
      <c r="H737" s="76">
        <f t="shared" si="129"/>
        <v>0</v>
      </c>
      <c r="I737" s="156">
        <v>0</v>
      </c>
      <c r="J737" s="142">
        <v>2.4873295657136421</v>
      </c>
      <c r="K737" s="76">
        <f t="shared" si="130"/>
        <v>149.23977394281852</v>
      </c>
      <c r="L737" s="79">
        <f t="shared" si="131"/>
        <v>9.3274858714261569E-2</v>
      </c>
      <c r="M737" s="79">
        <v>0.28000000000000003</v>
      </c>
      <c r="N737" s="79">
        <v>0.56000000000000005</v>
      </c>
      <c r="O737" s="80" t="str">
        <f t="shared" si="132"/>
        <v>OK</v>
      </c>
      <c r="P737" s="81">
        <f t="shared" si="133"/>
        <v>48.66</v>
      </c>
      <c r="Q737" s="82">
        <f t="shared" si="134"/>
        <v>53.735742255633312</v>
      </c>
      <c r="R737" s="82">
        <f t="shared" si="135"/>
        <v>0.90554253011921115</v>
      </c>
      <c r="S737" s="82">
        <f t="shared" si="136"/>
        <v>3.5479155682151204</v>
      </c>
      <c r="T737" s="83" t="str">
        <f t="shared" si="137"/>
        <v>Not OK</v>
      </c>
    </row>
    <row r="738" spans="1:20" x14ac:dyDescent="0.2">
      <c r="A738" s="73">
        <v>41807</v>
      </c>
      <c r="B738" s="145">
        <v>83.66</v>
      </c>
      <c r="C738" s="75">
        <v>90</v>
      </c>
      <c r="D738" s="76">
        <f t="shared" si="128"/>
        <v>3.4456556858513885</v>
      </c>
      <c r="E738" s="75">
        <v>0</v>
      </c>
      <c r="F738" s="76">
        <f t="shared" si="138"/>
        <v>0</v>
      </c>
      <c r="G738" s="75">
        <v>0</v>
      </c>
      <c r="H738" s="76">
        <f t="shared" si="129"/>
        <v>0</v>
      </c>
      <c r="I738" s="154">
        <v>0</v>
      </c>
      <c r="J738" s="142">
        <v>2.4873295657136421</v>
      </c>
      <c r="K738" s="76">
        <f t="shared" si="130"/>
        <v>149.23977394281852</v>
      </c>
      <c r="L738" s="79">
        <f t="shared" si="131"/>
        <v>9.3274858714261569E-2</v>
      </c>
      <c r="M738" s="79">
        <v>0.28000000000000003</v>
      </c>
      <c r="N738" s="79">
        <v>0.56000000000000005</v>
      </c>
      <c r="O738" s="80" t="str">
        <f t="shared" si="132"/>
        <v>OK</v>
      </c>
      <c r="P738" s="81">
        <f t="shared" si="133"/>
        <v>48.66</v>
      </c>
      <c r="Q738" s="82">
        <f t="shared" si="134"/>
        <v>53.735742255633312</v>
      </c>
      <c r="R738" s="82">
        <f t="shared" si="135"/>
        <v>0.90554253011921115</v>
      </c>
      <c r="S738" s="82">
        <f t="shared" si="136"/>
        <v>3.5479155682151204</v>
      </c>
      <c r="T738" s="83" t="str">
        <f t="shared" si="137"/>
        <v>Not OK</v>
      </c>
    </row>
    <row r="739" spans="1:20" x14ac:dyDescent="0.2">
      <c r="A739" s="73">
        <v>41808</v>
      </c>
      <c r="B739" s="145">
        <v>83.66</v>
      </c>
      <c r="C739" s="75">
        <v>90</v>
      </c>
      <c r="D739" s="76">
        <f t="shared" si="128"/>
        <v>3.4456556858513885</v>
      </c>
      <c r="E739" s="75">
        <v>0</v>
      </c>
      <c r="F739" s="76">
        <f t="shared" si="138"/>
        <v>0</v>
      </c>
      <c r="G739" s="75">
        <v>0</v>
      </c>
      <c r="H739" s="76">
        <f t="shared" si="129"/>
        <v>0</v>
      </c>
      <c r="I739" s="154">
        <v>0</v>
      </c>
      <c r="J739" s="142">
        <v>2.4873295657136421</v>
      </c>
      <c r="K739" s="76">
        <f t="shared" si="130"/>
        <v>149.23977394281852</v>
      </c>
      <c r="L739" s="79">
        <f t="shared" si="131"/>
        <v>9.3274858714261569E-2</v>
      </c>
      <c r="M739" s="79">
        <v>0.28000000000000003</v>
      </c>
      <c r="N739" s="79">
        <v>0.56000000000000005</v>
      </c>
      <c r="O739" s="80" t="str">
        <f t="shared" si="132"/>
        <v>OK</v>
      </c>
      <c r="P739" s="81">
        <f t="shared" si="133"/>
        <v>48.66</v>
      </c>
      <c r="Q739" s="82">
        <f t="shared" si="134"/>
        <v>53.735742255633312</v>
      </c>
      <c r="R739" s="82">
        <f t="shared" si="135"/>
        <v>0.90554253011921115</v>
      </c>
      <c r="S739" s="82">
        <f t="shared" si="136"/>
        <v>3.5479155682151204</v>
      </c>
      <c r="T739" s="83" t="str">
        <f t="shared" si="137"/>
        <v>Not OK</v>
      </c>
    </row>
    <row r="740" spans="1:20" x14ac:dyDescent="0.2">
      <c r="A740" s="73">
        <v>41809</v>
      </c>
      <c r="B740" s="145">
        <v>83.66</v>
      </c>
      <c r="C740" s="75">
        <v>91</v>
      </c>
      <c r="D740" s="76">
        <f t="shared" si="128"/>
        <v>3.5421674242770838</v>
      </c>
      <c r="E740" s="75">
        <v>0</v>
      </c>
      <c r="F740" s="76">
        <f t="shared" si="138"/>
        <v>0</v>
      </c>
      <c r="G740" s="75">
        <v>0</v>
      </c>
      <c r="H740" s="76">
        <f t="shared" si="129"/>
        <v>0</v>
      </c>
      <c r="I740" s="154">
        <v>0</v>
      </c>
      <c r="J740" s="142">
        <v>2.4873295657136421</v>
      </c>
      <c r="K740" s="76">
        <f t="shared" si="130"/>
        <v>149.23977394281852</v>
      </c>
      <c r="L740" s="79">
        <f t="shared" si="131"/>
        <v>9.3274858714261569E-2</v>
      </c>
      <c r="M740" s="79">
        <v>0.28000000000000003</v>
      </c>
      <c r="N740" s="79">
        <v>0.56000000000000005</v>
      </c>
      <c r="O740" s="80" t="str">
        <f t="shared" si="132"/>
        <v>OK</v>
      </c>
      <c r="P740" s="81">
        <f t="shared" si="133"/>
        <v>48.66</v>
      </c>
      <c r="Q740" s="82">
        <f t="shared" si="134"/>
        <v>53.735742255633312</v>
      </c>
      <c r="R740" s="82">
        <f t="shared" si="135"/>
        <v>0.90554253011921115</v>
      </c>
      <c r="S740" s="82">
        <f t="shared" si="136"/>
        <v>3.5479155682151204</v>
      </c>
      <c r="T740" s="83" t="str">
        <f t="shared" si="137"/>
        <v>Not OK</v>
      </c>
    </row>
    <row r="741" spans="1:20" x14ac:dyDescent="0.2">
      <c r="A741" s="73">
        <v>41810</v>
      </c>
      <c r="B741" s="145">
        <v>83.66</v>
      </c>
      <c r="C741" s="75">
        <v>91</v>
      </c>
      <c r="D741" s="76">
        <f t="shared" si="128"/>
        <v>3.5421674242770838</v>
      </c>
      <c r="E741" s="75">
        <v>0</v>
      </c>
      <c r="F741" s="76">
        <f t="shared" si="138"/>
        <v>0</v>
      </c>
      <c r="G741" s="75">
        <v>0</v>
      </c>
      <c r="H741" s="76">
        <f t="shared" si="129"/>
        <v>0</v>
      </c>
      <c r="I741" s="154">
        <v>0</v>
      </c>
      <c r="J741" s="142">
        <v>2.4873295657136421</v>
      </c>
      <c r="K741" s="76">
        <f t="shared" si="130"/>
        <v>149.23977394281852</v>
      </c>
      <c r="L741" s="79">
        <f t="shared" si="131"/>
        <v>9.3274858714261569E-2</v>
      </c>
      <c r="M741" s="79">
        <v>0.28000000000000003</v>
      </c>
      <c r="N741" s="79">
        <v>0.56000000000000005</v>
      </c>
      <c r="O741" s="80" t="str">
        <f t="shared" si="132"/>
        <v>OK</v>
      </c>
      <c r="P741" s="81">
        <f t="shared" si="133"/>
        <v>48.66</v>
      </c>
      <c r="Q741" s="82">
        <f t="shared" si="134"/>
        <v>53.735742255633312</v>
      </c>
      <c r="R741" s="82">
        <f t="shared" si="135"/>
        <v>0.90554253011921115</v>
      </c>
      <c r="S741" s="82">
        <f t="shared" si="136"/>
        <v>3.5479155682151204</v>
      </c>
      <c r="T741" s="83" t="str">
        <f t="shared" si="137"/>
        <v>Not OK</v>
      </c>
    </row>
    <row r="742" spans="1:20" x14ac:dyDescent="0.2">
      <c r="A742" s="73">
        <v>41811</v>
      </c>
      <c r="B742" s="145">
        <v>83.66</v>
      </c>
      <c r="C742" s="75">
        <v>92</v>
      </c>
      <c r="D742" s="76">
        <f t="shared" si="128"/>
        <v>3.6402832074344356</v>
      </c>
      <c r="E742" s="75">
        <v>0</v>
      </c>
      <c r="F742" s="76">
        <f t="shared" si="138"/>
        <v>0</v>
      </c>
      <c r="G742" s="75">
        <v>0</v>
      </c>
      <c r="H742" s="76">
        <f t="shared" si="129"/>
        <v>0</v>
      </c>
      <c r="I742" s="154">
        <v>0</v>
      </c>
      <c r="J742" s="142">
        <v>2.4873295657136421</v>
      </c>
      <c r="K742" s="76">
        <f t="shared" si="130"/>
        <v>149.23977394281852</v>
      </c>
      <c r="L742" s="79">
        <f t="shared" si="131"/>
        <v>9.3274858714261569E-2</v>
      </c>
      <c r="M742" s="79">
        <v>0.28000000000000003</v>
      </c>
      <c r="N742" s="79">
        <v>0.56000000000000005</v>
      </c>
      <c r="O742" s="80" t="str">
        <f t="shared" si="132"/>
        <v>OK</v>
      </c>
      <c r="P742" s="81">
        <f t="shared" si="133"/>
        <v>48.66</v>
      </c>
      <c r="Q742" s="82">
        <f t="shared" si="134"/>
        <v>53.735742255633312</v>
      </c>
      <c r="R742" s="82">
        <f t="shared" si="135"/>
        <v>0.90554253011921115</v>
      </c>
      <c r="S742" s="82">
        <f t="shared" si="136"/>
        <v>3.5479155682151204</v>
      </c>
      <c r="T742" s="83" t="str">
        <f t="shared" si="137"/>
        <v>Not OK</v>
      </c>
    </row>
    <row r="743" spans="1:20" x14ac:dyDescent="0.2">
      <c r="A743" s="73">
        <v>41561</v>
      </c>
      <c r="B743" s="146">
        <v>83.59</v>
      </c>
      <c r="C743" s="155">
        <v>76</v>
      </c>
      <c r="D743" s="81">
        <f t="shared" si="128"/>
        <v>2.2578733867148584</v>
      </c>
      <c r="E743" s="155">
        <v>0</v>
      </c>
      <c r="F743" s="81">
        <f t="shared" si="138"/>
        <v>0</v>
      </c>
      <c r="G743" s="155">
        <v>0</v>
      </c>
      <c r="H743" s="81">
        <f t="shared" si="129"/>
        <v>0</v>
      </c>
      <c r="I743" s="156">
        <v>0</v>
      </c>
      <c r="J743" s="142">
        <v>2.41</v>
      </c>
      <c r="K743" s="76">
        <f t="shared" si="130"/>
        <v>144.60000000000002</v>
      </c>
      <c r="L743" s="79">
        <f t="shared" si="131"/>
        <v>9.0375000000000011E-2</v>
      </c>
      <c r="M743" s="79">
        <v>0.28000000000000003</v>
      </c>
      <c r="N743" s="79">
        <v>0.56000000000000005</v>
      </c>
      <c r="O743" s="80" t="str">
        <f t="shared" si="132"/>
        <v>OK</v>
      </c>
      <c r="P743" s="81">
        <f t="shared" si="133"/>
        <v>48.59</v>
      </c>
      <c r="Q743" s="82">
        <f t="shared" si="134"/>
        <v>53.692675634178968</v>
      </c>
      <c r="R743" s="82">
        <f t="shared" si="135"/>
        <v>0.90496514517278459</v>
      </c>
      <c r="S743" s="82">
        <f t="shared" si="136"/>
        <v>3.4398062901337223</v>
      </c>
      <c r="T743" s="83" t="str">
        <f t="shared" si="137"/>
        <v>Not OK</v>
      </c>
    </row>
    <row r="744" spans="1:20" x14ac:dyDescent="0.2">
      <c r="A744" s="73">
        <v>41560</v>
      </c>
      <c r="B744" s="145">
        <v>83.57</v>
      </c>
      <c r="C744" s="155">
        <v>76</v>
      </c>
      <c r="D744" s="81">
        <f t="shared" si="128"/>
        <v>2.2578733867148584</v>
      </c>
      <c r="E744" s="155">
        <v>0</v>
      </c>
      <c r="F744" s="81">
        <f t="shared" si="138"/>
        <v>0</v>
      </c>
      <c r="G744" s="155">
        <v>0</v>
      </c>
      <c r="H744" s="81">
        <f t="shared" si="129"/>
        <v>0</v>
      </c>
      <c r="I744" s="156">
        <v>0</v>
      </c>
      <c r="J744" s="142">
        <v>2.41</v>
      </c>
      <c r="K744" s="76">
        <f t="shared" si="130"/>
        <v>144.60000000000002</v>
      </c>
      <c r="L744" s="79">
        <f t="shared" si="131"/>
        <v>9.0375000000000011E-2</v>
      </c>
      <c r="M744" s="79">
        <v>0.28000000000000003</v>
      </c>
      <c r="N744" s="79">
        <v>0.56000000000000005</v>
      </c>
      <c r="O744" s="80" t="str">
        <f t="shared" si="132"/>
        <v>OK</v>
      </c>
      <c r="P744" s="81">
        <f t="shared" si="133"/>
        <v>48.569999999999993</v>
      </c>
      <c r="Q744" s="82">
        <f t="shared" si="134"/>
        <v>53.680389116863928</v>
      </c>
      <c r="R744" s="82">
        <f t="shared" si="135"/>
        <v>0.9047997005808126</v>
      </c>
      <c r="S744" s="82">
        <f t="shared" si="136"/>
        <v>3.4404352661908191</v>
      </c>
      <c r="T744" s="83" t="str">
        <f t="shared" si="137"/>
        <v>Not OK</v>
      </c>
    </row>
    <row r="745" spans="1:20" x14ac:dyDescent="0.2">
      <c r="A745" s="73">
        <v>41558</v>
      </c>
      <c r="B745" s="157">
        <v>83.55</v>
      </c>
      <c r="C745" s="155">
        <v>78</v>
      </c>
      <c r="D745" s="81">
        <f t="shared" si="128"/>
        <v>2.4093623006855198</v>
      </c>
      <c r="E745" s="155">
        <v>0</v>
      </c>
      <c r="F745" s="81">
        <f t="shared" si="138"/>
        <v>0</v>
      </c>
      <c r="G745" s="155">
        <v>0</v>
      </c>
      <c r="H745" s="81">
        <f t="shared" si="129"/>
        <v>0</v>
      </c>
      <c r="I745" s="156">
        <v>0</v>
      </c>
      <c r="J745" s="142">
        <v>2.41</v>
      </c>
      <c r="K745" s="76">
        <f t="shared" si="130"/>
        <v>144.60000000000002</v>
      </c>
      <c r="L745" s="79">
        <f t="shared" si="131"/>
        <v>9.0375000000000011E-2</v>
      </c>
      <c r="M745" s="79">
        <v>0.28000000000000003</v>
      </c>
      <c r="N745" s="79">
        <v>0.56000000000000005</v>
      </c>
      <c r="O745" s="80" t="str">
        <f t="shared" si="132"/>
        <v>OK</v>
      </c>
      <c r="P745" s="81">
        <f t="shared" si="133"/>
        <v>48.55</v>
      </c>
      <c r="Q745" s="82">
        <f t="shared" si="134"/>
        <v>53.668110712721194</v>
      </c>
      <c r="R745" s="82">
        <f t="shared" si="135"/>
        <v>0.90463404348034882</v>
      </c>
      <c r="S745" s="82">
        <f t="shared" si="136"/>
        <v>3.4410652806531736</v>
      </c>
      <c r="T745" s="83" t="str">
        <f t="shared" si="137"/>
        <v>Not OK</v>
      </c>
    </row>
    <row r="746" spans="1:20" x14ac:dyDescent="0.2">
      <c r="A746" s="73">
        <v>41559</v>
      </c>
      <c r="B746" s="157">
        <v>83.55</v>
      </c>
      <c r="C746" s="155">
        <v>78</v>
      </c>
      <c r="D746" s="81">
        <f t="shared" si="128"/>
        <v>2.4093623006855198</v>
      </c>
      <c r="E746" s="155">
        <v>0</v>
      </c>
      <c r="F746" s="81">
        <f t="shared" si="138"/>
        <v>0</v>
      </c>
      <c r="G746" s="155">
        <v>0</v>
      </c>
      <c r="H746" s="81">
        <f t="shared" si="129"/>
        <v>0</v>
      </c>
      <c r="I746" s="156">
        <v>0</v>
      </c>
      <c r="J746" s="142">
        <v>2.41</v>
      </c>
      <c r="K746" s="76">
        <f t="shared" si="130"/>
        <v>144.60000000000002</v>
      </c>
      <c r="L746" s="79">
        <f t="shared" si="131"/>
        <v>9.0375000000000011E-2</v>
      </c>
      <c r="M746" s="79">
        <v>0.28000000000000003</v>
      </c>
      <c r="N746" s="79">
        <v>0.56000000000000005</v>
      </c>
      <c r="O746" s="80" t="str">
        <f t="shared" si="132"/>
        <v>OK</v>
      </c>
      <c r="P746" s="81">
        <f t="shared" si="133"/>
        <v>48.55</v>
      </c>
      <c r="Q746" s="82">
        <f t="shared" si="134"/>
        <v>53.668110712721194</v>
      </c>
      <c r="R746" s="82">
        <f t="shared" si="135"/>
        <v>0.90463404348034882</v>
      </c>
      <c r="S746" s="82">
        <f t="shared" si="136"/>
        <v>3.4410652806531736</v>
      </c>
      <c r="T746" s="83" t="str">
        <f t="shared" si="137"/>
        <v>Not OK</v>
      </c>
    </row>
    <row r="747" spans="1:20" x14ac:dyDescent="0.2">
      <c r="A747" s="73">
        <v>41557</v>
      </c>
      <c r="B747" s="152">
        <v>83.54</v>
      </c>
      <c r="C747" s="155">
        <v>78</v>
      </c>
      <c r="D747" s="81">
        <f t="shared" si="128"/>
        <v>2.4093623006855198</v>
      </c>
      <c r="E747" s="155">
        <v>0</v>
      </c>
      <c r="F747" s="81">
        <f t="shared" si="138"/>
        <v>0</v>
      </c>
      <c r="G747" s="155">
        <v>0</v>
      </c>
      <c r="H747" s="81">
        <f t="shared" si="129"/>
        <v>0</v>
      </c>
      <c r="I747" s="156">
        <v>0</v>
      </c>
      <c r="J747" s="142">
        <v>2.41</v>
      </c>
      <c r="K747" s="76">
        <f t="shared" si="130"/>
        <v>144.60000000000002</v>
      </c>
      <c r="L747" s="79">
        <f t="shared" si="131"/>
        <v>9.0375000000000011E-2</v>
      </c>
      <c r="M747" s="79">
        <v>0.28000000000000003</v>
      </c>
      <c r="N747" s="79">
        <v>0.56000000000000005</v>
      </c>
      <c r="O747" s="80" t="str">
        <f t="shared" si="132"/>
        <v>OK</v>
      </c>
      <c r="P747" s="81">
        <f t="shared" si="133"/>
        <v>48.540000000000006</v>
      </c>
      <c r="Q747" s="82">
        <f t="shared" si="134"/>
        <v>53.661974554829946</v>
      </c>
      <c r="R747" s="82">
        <f t="shared" si="135"/>
        <v>0.90455113518798147</v>
      </c>
      <c r="S747" s="82">
        <f t="shared" si="136"/>
        <v>3.4413806777990565</v>
      </c>
      <c r="T747" s="83" t="str">
        <f t="shared" si="137"/>
        <v>Not OK</v>
      </c>
    </row>
    <row r="748" spans="1:20" x14ac:dyDescent="0.2">
      <c r="A748" s="73">
        <v>41549</v>
      </c>
      <c r="B748" s="157">
        <v>83.53</v>
      </c>
      <c r="C748" s="155">
        <v>80</v>
      </c>
      <c r="D748" s="81">
        <f t="shared" si="128"/>
        <v>2.5667913756439189</v>
      </c>
      <c r="E748" s="155">
        <v>0</v>
      </c>
      <c r="F748" s="81">
        <f t="shared" si="138"/>
        <v>0</v>
      </c>
      <c r="G748" s="155">
        <v>0</v>
      </c>
      <c r="H748" s="81">
        <f t="shared" si="129"/>
        <v>0</v>
      </c>
      <c r="I748" s="156">
        <v>0</v>
      </c>
      <c r="J748" s="142">
        <v>2.4093623006855198</v>
      </c>
      <c r="K748" s="76">
        <f t="shared" si="130"/>
        <v>144.56173804113118</v>
      </c>
      <c r="L748" s="79">
        <f t="shared" si="131"/>
        <v>9.0351086275706982E-2</v>
      </c>
      <c r="M748" s="79">
        <v>0.28000000000000003</v>
      </c>
      <c r="N748" s="79">
        <v>0.56000000000000005</v>
      </c>
      <c r="O748" s="80" t="str">
        <f t="shared" si="132"/>
        <v>OK</v>
      </c>
      <c r="P748" s="81">
        <f t="shared" si="133"/>
        <v>48.53</v>
      </c>
      <c r="Q748" s="82">
        <f t="shared" si="134"/>
        <v>53.655840427320527</v>
      </c>
      <c r="R748" s="82">
        <f t="shared" si="135"/>
        <v>0.90446817370676114</v>
      </c>
      <c r="S748" s="82">
        <f t="shared" si="136"/>
        <v>3.4407856432973265</v>
      </c>
      <c r="T748" s="83" t="str">
        <f t="shared" si="137"/>
        <v>Not OK</v>
      </c>
    </row>
    <row r="749" spans="1:20" x14ac:dyDescent="0.2">
      <c r="A749" s="73">
        <v>41550</v>
      </c>
      <c r="B749" s="157">
        <v>83.53</v>
      </c>
      <c r="C749" s="155">
        <v>80</v>
      </c>
      <c r="D749" s="81">
        <f t="shared" si="128"/>
        <v>2.5667913756439189</v>
      </c>
      <c r="E749" s="155">
        <v>0</v>
      </c>
      <c r="F749" s="81">
        <f t="shared" si="138"/>
        <v>0</v>
      </c>
      <c r="G749" s="155">
        <v>0</v>
      </c>
      <c r="H749" s="81">
        <f t="shared" si="129"/>
        <v>0</v>
      </c>
      <c r="I749" s="156">
        <v>0</v>
      </c>
      <c r="J749" s="142">
        <v>2.4093623006855198</v>
      </c>
      <c r="K749" s="76">
        <f t="shared" si="130"/>
        <v>144.56173804113118</v>
      </c>
      <c r="L749" s="79">
        <f t="shared" si="131"/>
        <v>9.0351086275706982E-2</v>
      </c>
      <c r="M749" s="79">
        <v>0.28000000000000003</v>
      </c>
      <c r="N749" s="79">
        <v>0.56000000000000005</v>
      </c>
      <c r="O749" s="80" t="str">
        <f t="shared" si="132"/>
        <v>OK</v>
      </c>
      <c r="P749" s="81">
        <f t="shared" si="133"/>
        <v>48.53</v>
      </c>
      <c r="Q749" s="82">
        <f t="shared" si="134"/>
        <v>53.655840427320527</v>
      </c>
      <c r="R749" s="82">
        <f t="shared" si="135"/>
        <v>0.90446817370676114</v>
      </c>
      <c r="S749" s="82">
        <f t="shared" si="136"/>
        <v>3.4407856432973265</v>
      </c>
      <c r="T749" s="83" t="str">
        <f t="shared" si="137"/>
        <v>Not OK</v>
      </c>
    </row>
    <row r="750" spans="1:20" x14ac:dyDescent="0.2">
      <c r="A750" s="73">
        <v>41551</v>
      </c>
      <c r="B750" s="157">
        <v>83.53</v>
      </c>
      <c r="C750" s="155">
        <v>79</v>
      </c>
      <c r="D750" s="81">
        <f t="shared" si="128"/>
        <v>2.4873295657136421</v>
      </c>
      <c r="E750" s="155">
        <v>0</v>
      </c>
      <c r="F750" s="81">
        <f t="shared" si="138"/>
        <v>0</v>
      </c>
      <c r="G750" s="155">
        <v>0</v>
      </c>
      <c r="H750" s="81">
        <f t="shared" si="129"/>
        <v>0</v>
      </c>
      <c r="I750" s="156">
        <v>0</v>
      </c>
      <c r="J750" s="142">
        <v>2.4093623006855198</v>
      </c>
      <c r="K750" s="76">
        <f t="shared" si="130"/>
        <v>144.56173804113118</v>
      </c>
      <c r="L750" s="79">
        <f t="shared" si="131"/>
        <v>9.0351086275706982E-2</v>
      </c>
      <c r="M750" s="79">
        <v>0.28000000000000003</v>
      </c>
      <c r="N750" s="79">
        <v>0.56000000000000005</v>
      </c>
      <c r="O750" s="80" t="str">
        <f t="shared" si="132"/>
        <v>OK</v>
      </c>
      <c r="P750" s="81">
        <f t="shared" si="133"/>
        <v>48.53</v>
      </c>
      <c r="Q750" s="82">
        <f t="shared" si="134"/>
        <v>53.655840427320527</v>
      </c>
      <c r="R750" s="82">
        <f t="shared" si="135"/>
        <v>0.90446817370676114</v>
      </c>
      <c r="S750" s="82">
        <f t="shared" si="136"/>
        <v>3.4407856432973265</v>
      </c>
      <c r="T750" s="83" t="str">
        <f t="shared" si="137"/>
        <v>Not OK</v>
      </c>
    </row>
    <row r="751" spans="1:20" x14ac:dyDescent="0.2">
      <c r="A751" s="73">
        <v>41552</v>
      </c>
      <c r="B751" s="157">
        <v>83.53</v>
      </c>
      <c r="C751" s="155">
        <v>79</v>
      </c>
      <c r="D751" s="81">
        <f t="shared" ref="D751:D814" si="139">4.484*(C751/100)^(5/2)</f>
        <v>2.4873295657136421</v>
      </c>
      <c r="E751" s="155">
        <v>0</v>
      </c>
      <c r="F751" s="81">
        <f t="shared" si="138"/>
        <v>0</v>
      </c>
      <c r="G751" s="155">
        <v>0</v>
      </c>
      <c r="H751" s="81">
        <f t="shared" si="129"/>
        <v>0</v>
      </c>
      <c r="I751" s="156">
        <v>0</v>
      </c>
      <c r="J751" s="142">
        <v>2.4093623006855198</v>
      </c>
      <c r="K751" s="76">
        <f t="shared" si="130"/>
        <v>144.56173804113118</v>
      </c>
      <c r="L751" s="79">
        <f t="shared" si="131"/>
        <v>9.0351086275706982E-2</v>
      </c>
      <c r="M751" s="79">
        <v>0.28000000000000003</v>
      </c>
      <c r="N751" s="79">
        <v>0.56000000000000005</v>
      </c>
      <c r="O751" s="80" t="str">
        <f t="shared" si="132"/>
        <v>OK</v>
      </c>
      <c r="P751" s="81">
        <f t="shared" si="133"/>
        <v>48.53</v>
      </c>
      <c r="Q751" s="82">
        <f t="shared" si="134"/>
        <v>53.655840427320527</v>
      </c>
      <c r="R751" s="82">
        <f t="shared" si="135"/>
        <v>0.90446817370676114</v>
      </c>
      <c r="S751" s="82">
        <f t="shared" si="136"/>
        <v>3.4407856432973265</v>
      </c>
      <c r="T751" s="83" t="str">
        <f t="shared" si="137"/>
        <v>Not OK</v>
      </c>
    </row>
    <row r="752" spans="1:20" x14ac:dyDescent="0.2">
      <c r="A752" s="73">
        <v>41553</v>
      </c>
      <c r="B752" s="157">
        <v>83.53</v>
      </c>
      <c r="C752" s="155">
        <v>79</v>
      </c>
      <c r="D752" s="81">
        <f t="shared" si="139"/>
        <v>2.4873295657136421</v>
      </c>
      <c r="E752" s="155">
        <v>0</v>
      </c>
      <c r="F752" s="81">
        <f t="shared" si="138"/>
        <v>0</v>
      </c>
      <c r="G752" s="155">
        <v>0</v>
      </c>
      <c r="H752" s="81">
        <f t="shared" si="129"/>
        <v>0</v>
      </c>
      <c r="I752" s="156">
        <v>0</v>
      </c>
      <c r="J752" s="142">
        <v>2.4093623006855198</v>
      </c>
      <c r="K752" s="76">
        <f t="shared" si="130"/>
        <v>144.56173804113118</v>
      </c>
      <c r="L752" s="79">
        <f t="shared" si="131"/>
        <v>9.0351086275706982E-2</v>
      </c>
      <c r="M752" s="79">
        <v>0.28000000000000003</v>
      </c>
      <c r="N752" s="79">
        <v>0.56000000000000005</v>
      </c>
      <c r="O752" s="80" t="str">
        <f t="shared" si="132"/>
        <v>OK</v>
      </c>
      <c r="P752" s="81">
        <f t="shared" si="133"/>
        <v>48.53</v>
      </c>
      <c r="Q752" s="82">
        <f t="shared" si="134"/>
        <v>53.655840427320527</v>
      </c>
      <c r="R752" s="82">
        <f t="shared" si="135"/>
        <v>0.90446817370676114</v>
      </c>
      <c r="S752" s="82">
        <f t="shared" si="136"/>
        <v>3.4407856432973265</v>
      </c>
      <c r="T752" s="83" t="str">
        <f t="shared" si="137"/>
        <v>Not OK</v>
      </c>
    </row>
    <row r="753" spans="1:20" x14ac:dyDescent="0.2">
      <c r="A753" s="73">
        <v>41554</v>
      </c>
      <c r="B753" s="157">
        <v>83.53</v>
      </c>
      <c r="C753" s="155">
        <v>78</v>
      </c>
      <c r="D753" s="81">
        <f t="shared" si="139"/>
        <v>2.4093623006855198</v>
      </c>
      <c r="E753" s="155">
        <v>0</v>
      </c>
      <c r="F753" s="81">
        <f t="shared" si="138"/>
        <v>0</v>
      </c>
      <c r="G753" s="155">
        <v>0</v>
      </c>
      <c r="H753" s="81">
        <f t="shared" si="129"/>
        <v>0</v>
      </c>
      <c r="I753" s="156">
        <v>0</v>
      </c>
      <c r="J753" s="142">
        <v>2.4093623006855198</v>
      </c>
      <c r="K753" s="76">
        <f t="shared" si="130"/>
        <v>144.56173804113118</v>
      </c>
      <c r="L753" s="79">
        <f t="shared" si="131"/>
        <v>9.0351086275706982E-2</v>
      </c>
      <c r="M753" s="79">
        <v>0.28000000000000003</v>
      </c>
      <c r="N753" s="79">
        <v>0.56000000000000005</v>
      </c>
      <c r="O753" s="80" t="str">
        <f t="shared" si="132"/>
        <v>OK</v>
      </c>
      <c r="P753" s="81">
        <f t="shared" si="133"/>
        <v>48.53</v>
      </c>
      <c r="Q753" s="82">
        <f t="shared" si="134"/>
        <v>53.655840427320527</v>
      </c>
      <c r="R753" s="82">
        <f t="shared" si="135"/>
        <v>0.90446817370676114</v>
      </c>
      <c r="S753" s="82">
        <f t="shared" si="136"/>
        <v>3.4407856432973265</v>
      </c>
      <c r="T753" s="83" t="str">
        <f t="shared" si="137"/>
        <v>Not OK</v>
      </c>
    </row>
    <row r="754" spans="1:20" x14ac:dyDescent="0.2">
      <c r="A754" s="73">
        <v>41555</v>
      </c>
      <c r="B754" s="157">
        <v>83.53</v>
      </c>
      <c r="C754" s="155">
        <v>78</v>
      </c>
      <c r="D754" s="81">
        <f t="shared" si="139"/>
        <v>2.4093623006855198</v>
      </c>
      <c r="E754" s="155">
        <v>0</v>
      </c>
      <c r="F754" s="81">
        <f t="shared" si="138"/>
        <v>0</v>
      </c>
      <c r="G754" s="155">
        <v>0</v>
      </c>
      <c r="H754" s="81">
        <f t="shared" si="129"/>
        <v>0</v>
      </c>
      <c r="I754" s="156">
        <v>0</v>
      </c>
      <c r="J754" s="142">
        <v>2.41</v>
      </c>
      <c r="K754" s="76">
        <f t="shared" si="130"/>
        <v>144.60000000000002</v>
      </c>
      <c r="L754" s="79">
        <f t="shared" si="131"/>
        <v>9.0375000000000011E-2</v>
      </c>
      <c r="M754" s="79">
        <v>0.28000000000000003</v>
      </c>
      <c r="N754" s="79">
        <v>0.56000000000000005</v>
      </c>
      <c r="O754" s="80" t="str">
        <f t="shared" si="132"/>
        <v>OK</v>
      </c>
      <c r="P754" s="81">
        <f t="shared" si="133"/>
        <v>48.53</v>
      </c>
      <c r="Q754" s="82">
        <f t="shared" si="134"/>
        <v>53.655840427320527</v>
      </c>
      <c r="R754" s="82">
        <f t="shared" si="135"/>
        <v>0.90446817370676114</v>
      </c>
      <c r="S754" s="82">
        <f t="shared" si="136"/>
        <v>3.4416963351618834</v>
      </c>
      <c r="T754" s="83" t="str">
        <f t="shared" si="137"/>
        <v>Not OK</v>
      </c>
    </row>
    <row r="755" spans="1:20" x14ac:dyDescent="0.2">
      <c r="A755" s="73">
        <v>41548</v>
      </c>
      <c r="B755" s="146">
        <v>83.47</v>
      </c>
      <c r="C755" s="155">
        <v>80</v>
      </c>
      <c r="D755" s="81">
        <f t="shared" si="139"/>
        <v>2.5667913756439189</v>
      </c>
      <c r="E755" s="155">
        <v>0</v>
      </c>
      <c r="F755" s="81">
        <f t="shared" si="138"/>
        <v>0</v>
      </c>
      <c r="G755" s="155">
        <v>0</v>
      </c>
      <c r="H755" s="81">
        <f t="shared" si="129"/>
        <v>0</v>
      </c>
      <c r="I755" s="156">
        <v>0</v>
      </c>
      <c r="J755" s="142">
        <v>2.4093623006855198</v>
      </c>
      <c r="K755" s="76">
        <f t="shared" si="130"/>
        <v>144.56173804113118</v>
      </c>
      <c r="L755" s="79">
        <f t="shared" si="131"/>
        <v>9.0351086275706982E-2</v>
      </c>
      <c r="M755" s="79">
        <v>0.28000000000000003</v>
      </c>
      <c r="N755" s="79">
        <v>0.56000000000000005</v>
      </c>
      <c r="O755" s="80" t="str">
        <f t="shared" si="132"/>
        <v>OK</v>
      </c>
      <c r="P755" s="81">
        <f t="shared" si="133"/>
        <v>48.47</v>
      </c>
      <c r="Q755" s="82">
        <f t="shared" si="134"/>
        <v>53.619078339289679</v>
      </c>
      <c r="R755" s="82">
        <f t="shared" si="135"/>
        <v>0.90396928670225452</v>
      </c>
      <c r="S755" s="82">
        <f t="shared" si="136"/>
        <v>3.4426845609574563</v>
      </c>
      <c r="T755" s="83" t="str">
        <f t="shared" si="137"/>
        <v>Not OK</v>
      </c>
    </row>
    <row r="756" spans="1:20" x14ac:dyDescent="0.2">
      <c r="A756" s="73">
        <v>41547</v>
      </c>
      <c r="B756" s="157">
        <v>83.44</v>
      </c>
      <c r="C756" s="155">
        <v>82</v>
      </c>
      <c r="D756" s="81">
        <f t="shared" si="139"/>
        <v>2.7302362895506049</v>
      </c>
      <c r="E756" s="155">
        <v>0</v>
      </c>
      <c r="F756" s="81">
        <f t="shared" si="138"/>
        <v>0</v>
      </c>
      <c r="G756" s="155">
        <v>0</v>
      </c>
      <c r="H756" s="81">
        <f t="shared" si="129"/>
        <v>0</v>
      </c>
      <c r="I756" s="156">
        <v>0</v>
      </c>
      <c r="J756" s="142">
        <v>2.4093623006855198</v>
      </c>
      <c r="K756" s="76">
        <f t="shared" si="130"/>
        <v>144.56173804113118</v>
      </c>
      <c r="L756" s="79">
        <f t="shared" si="131"/>
        <v>9.0351086275706982E-2</v>
      </c>
      <c r="M756" s="79">
        <v>0.28000000000000003</v>
      </c>
      <c r="N756" s="79">
        <v>0.56000000000000005</v>
      </c>
      <c r="O756" s="80" t="str">
        <f t="shared" si="132"/>
        <v>OK</v>
      </c>
      <c r="P756" s="81">
        <f t="shared" si="133"/>
        <v>48.44</v>
      </c>
      <c r="Q756" s="82">
        <f t="shared" si="134"/>
        <v>53.600724761860597</v>
      </c>
      <c r="R756" s="82">
        <f t="shared" si="135"/>
        <v>0.90371912348594408</v>
      </c>
      <c r="S756" s="82">
        <f t="shared" si="136"/>
        <v>3.4436375484732999</v>
      </c>
      <c r="T756" s="83" t="str">
        <f t="shared" si="137"/>
        <v>Not OK</v>
      </c>
    </row>
    <row r="757" spans="1:20" x14ac:dyDescent="0.2">
      <c r="A757" s="73">
        <v>41546</v>
      </c>
      <c r="B757" s="152">
        <v>83.42</v>
      </c>
      <c r="C757" s="155">
        <v>82</v>
      </c>
      <c r="D757" s="81">
        <f t="shared" si="139"/>
        <v>2.7302362895506049</v>
      </c>
      <c r="E757" s="155">
        <v>0</v>
      </c>
      <c r="F757" s="81">
        <f t="shared" si="138"/>
        <v>0</v>
      </c>
      <c r="G757" s="155">
        <v>0</v>
      </c>
      <c r="H757" s="81">
        <f t="shared" si="129"/>
        <v>0</v>
      </c>
      <c r="I757" s="156">
        <v>0</v>
      </c>
      <c r="J757" s="142">
        <v>2.4093623006855198</v>
      </c>
      <c r="K757" s="76">
        <f t="shared" si="130"/>
        <v>144.56173804113118</v>
      </c>
      <c r="L757" s="79">
        <f t="shared" si="131"/>
        <v>9.0351086275706982E-2</v>
      </c>
      <c r="M757" s="79">
        <v>0.28000000000000003</v>
      </c>
      <c r="N757" s="79">
        <v>0.56000000000000005</v>
      </c>
      <c r="O757" s="80" t="str">
        <f t="shared" si="132"/>
        <v>OK</v>
      </c>
      <c r="P757" s="81">
        <f t="shared" si="133"/>
        <v>48.42</v>
      </c>
      <c r="Q757" s="82">
        <f t="shared" si="134"/>
        <v>53.58849922916356</v>
      </c>
      <c r="R757" s="82">
        <f t="shared" si="135"/>
        <v>0.90355208107132823</v>
      </c>
      <c r="S757" s="82">
        <f t="shared" si="136"/>
        <v>3.4442741841949256</v>
      </c>
      <c r="T757" s="83" t="str">
        <f t="shared" si="137"/>
        <v>Not OK</v>
      </c>
    </row>
    <row r="758" spans="1:20" x14ac:dyDescent="0.2">
      <c r="A758" s="73">
        <v>41533</v>
      </c>
      <c r="B758" s="157">
        <v>83.4</v>
      </c>
      <c r="C758" s="155">
        <v>85</v>
      </c>
      <c r="D758" s="81">
        <f t="shared" si="139"/>
        <v>2.986846598284719</v>
      </c>
      <c r="E758" s="155">
        <v>0</v>
      </c>
      <c r="F758" s="81">
        <f t="shared" si="138"/>
        <v>0</v>
      </c>
      <c r="G758" s="155">
        <v>10</v>
      </c>
      <c r="H758" s="81">
        <f t="shared" si="129"/>
        <v>1.4179653028195025E-2</v>
      </c>
      <c r="I758" s="156">
        <v>0</v>
      </c>
      <c r="J758" s="142">
        <v>2.4093623006855198</v>
      </c>
      <c r="K758" s="76">
        <f t="shared" si="130"/>
        <v>144.56173804113118</v>
      </c>
      <c r="L758" s="79">
        <f t="shared" si="131"/>
        <v>9.0351086275706982E-2</v>
      </c>
      <c r="M758" s="79">
        <v>0.28000000000000003</v>
      </c>
      <c r="N758" s="79">
        <v>0.56000000000000005</v>
      </c>
      <c r="O758" s="80" t="str">
        <f t="shared" si="132"/>
        <v>OK</v>
      </c>
      <c r="P758" s="81">
        <f t="shared" si="133"/>
        <v>48.400000000000006</v>
      </c>
      <c r="Q758" s="82">
        <f t="shared" si="134"/>
        <v>53.576281851446169</v>
      </c>
      <c r="R758" s="82">
        <f t="shared" si="135"/>
        <v>0.90338482491564609</v>
      </c>
      <c r="S758" s="82">
        <f t="shared" si="136"/>
        <v>3.4449118704204134</v>
      </c>
      <c r="T758" s="83" t="str">
        <f t="shared" si="137"/>
        <v>Not OK</v>
      </c>
    </row>
    <row r="759" spans="1:20" x14ac:dyDescent="0.2">
      <c r="A759" s="73">
        <v>41534</v>
      </c>
      <c r="B759" s="157">
        <v>83.4</v>
      </c>
      <c r="C759" s="155">
        <v>85</v>
      </c>
      <c r="D759" s="81">
        <f t="shared" si="139"/>
        <v>2.986846598284719</v>
      </c>
      <c r="E759" s="155">
        <v>0</v>
      </c>
      <c r="F759" s="81">
        <f t="shared" si="138"/>
        <v>0</v>
      </c>
      <c r="G759" s="155">
        <v>10</v>
      </c>
      <c r="H759" s="81">
        <f t="shared" si="129"/>
        <v>1.4179653028195025E-2</v>
      </c>
      <c r="I759" s="156">
        <v>0</v>
      </c>
      <c r="J759" s="142">
        <v>2.4093623006855198</v>
      </c>
      <c r="K759" s="76">
        <f t="shared" si="130"/>
        <v>144.56173804113118</v>
      </c>
      <c r="L759" s="79">
        <f t="shared" si="131"/>
        <v>9.0351086275706982E-2</v>
      </c>
      <c r="M759" s="79">
        <v>0.28000000000000003</v>
      </c>
      <c r="N759" s="79">
        <v>0.56000000000000005</v>
      </c>
      <c r="O759" s="80" t="str">
        <f t="shared" si="132"/>
        <v>OK</v>
      </c>
      <c r="P759" s="81">
        <f t="shared" si="133"/>
        <v>48.400000000000006</v>
      </c>
      <c r="Q759" s="82">
        <f t="shared" si="134"/>
        <v>53.576281851446169</v>
      </c>
      <c r="R759" s="82">
        <f t="shared" si="135"/>
        <v>0.90338482491564609</v>
      </c>
      <c r="S759" s="82">
        <f t="shared" si="136"/>
        <v>3.4449118704204134</v>
      </c>
      <c r="T759" s="83" t="str">
        <f t="shared" si="137"/>
        <v>Not OK</v>
      </c>
    </row>
    <row r="760" spans="1:20" x14ac:dyDescent="0.2">
      <c r="A760" s="73">
        <v>41535</v>
      </c>
      <c r="B760" s="157">
        <v>83.4</v>
      </c>
      <c r="C760" s="155">
        <v>85</v>
      </c>
      <c r="D760" s="81">
        <f t="shared" si="139"/>
        <v>2.986846598284719</v>
      </c>
      <c r="E760" s="155">
        <v>0</v>
      </c>
      <c r="F760" s="81">
        <f t="shared" si="138"/>
        <v>0</v>
      </c>
      <c r="G760" s="155">
        <v>0</v>
      </c>
      <c r="H760" s="81">
        <f t="shared" si="129"/>
        <v>0</v>
      </c>
      <c r="I760" s="156">
        <v>0</v>
      </c>
      <c r="J760" s="142">
        <v>2.4093623006855198</v>
      </c>
      <c r="K760" s="76">
        <f t="shared" si="130"/>
        <v>144.56173804113118</v>
      </c>
      <c r="L760" s="79">
        <f t="shared" si="131"/>
        <v>9.0351086275706982E-2</v>
      </c>
      <c r="M760" s="79">
        <v>0.28000000000000003</v>
      </c>
      <c r="N760" s="79">
        <v>0.56000000000000005</v>
      </c>
      <c r="O760" s="80" t="str">
        <f t="shared" si="132"/>
        <v>OK</v>
      </c>
      <c r="P760" s="81">
        <f t="shared" si="133"/>
        <v>48.400000000000006</v>
      </c>
      <c r="Q760" s="82">
        <f t="shared" si="134"/>
        <v>53.576281851446169</v>
      </c>
      <c r="R760" s="82">
        <f t="shared" si="135"/>
        <v>0.90338482491564609</v>
      </c>
      <c r="S760" s="82">
        <f t="shared" si="136"/>
        <v>3.4449118704204134</v>
      </c>
      <c r="T760" s="83" t="str">
        <f t="shared" si="137"/>
        <v>Not OK</v>
      </c>
    </row>
    <row r="761" spans="1:20" x14ac:dyDescent="0.2">
      <c r="A761" s="73">
        <v>41536</v>
      </c>
      <c r="B761" s="157">
        <v>83.4</v>
      </c>
      <c r="C761" s="155">
        <v>84</v>
      </c>
      <c r="D761" s="81">
        <f t="shared" si="139"/>
        <v>2.8997717800116014</v>
      </c>
      <c r="E761" s="155">
        <v>0</v>
      </c>
      <c r="F761" s="81">
        <f t="shared" si="138"/>
        <v>0</v>
      </c>
      <c r="G761" s="155">
        <v>0</v>
      </c>
      <c r="H761" s="81">
        <f t="shared" si="129"/>
        <v>0</v>
      </c>
      <c r="I761" s="156">
        <v>0</v>
      </c>
      <c r="J761" s="142">
        <v>2.4093623006855198</v>
      </c>
      <c r="K761" s="76">
        <f t="shared" si="130"/>
        <v>144.56173804113118</v>
      </c>
      <c r="L761" s="79">
        <f t="shared" si="131"/>
        <v>9.0351086275706982E-2</v>
      </c>
      <c r="M761" s="79">
        <v>0.28000000000000003</v>
      </c>
      <c r="N761" s="79">
        <v>0.56000000000000005</v>
      </c>
      <c r="O761" s="80" t="str">
        <f t="shared" si="132"/>
        <v>OK</v>
      </c>
      <c r="P761" s="81">
        <f t="shared" si="133"/>
        <v>48.400000000000006</v>
      </c>
      <c r="Q761" s="82">
        <f t="shared" si="134"/>
        <v>53.576281851446169</v>
      </c>
      <c r="R761" s="82">
        <f t="shared" si="135"/>
        <v>0.90338482491564609</v>
      </c>
      <c r="S761" s="82">
        <f t="shared" si="136"/>
        <v>3.4449118704204134</v>
      </c>
      <c r="T761" s="83" t="str">
        <f t="shared" si="137"/>
        <v>Not OK</v>
      </c>
    </row>
    <row r="762" spans="1:20" x14ac:dyDescent="0.2">
      <c r="A762" s="73">
        <v>41537</v>
      </c>
      <c r="B762" s="157">
        <v>83.4</v>
      </c>
      <c r="C762" s="155">
        <v>84</v>
      </c>
      <c r="D762" s="81">
        <f t="shared" si="139"/>
        <v>2.8997717800116014</v>
      </c>
      <c r="E762" s="155">
        <v>0</v>
      </c>
      <c r="F762" s="81">
        <f t="shared" si="138"/>
        <v>0</v>
      </c>
      <c r="G762" s="155">
        <v>0</v>
      </c>
      <c r="H762" s="81">
        <f t="shared" si="129"/>
        <v>0</v>
      </c>
      <c r="I762" s="156">
        <v>0</v>
      </c>
      <c r="J762" s="142">
        <v>2.4093623006855198</v>
      </c>
      <c r="K762" s="76">
        <f t="shared" si="130"/>
        <v>144.56173804113118</v>
      </c>
      <c r="L762" s="79">
        <f t="shared" si="131"/>
        <v>9.0351086275706982E-2</v>
      </c>
      <c r="M762" s="79">
        <v>0.28000000000000003</v>
      </c>
      <c r="N762" s="79">
        <v>0.56000000000000005</v>
      </c>
      <c r="O762" s="80" t="str">
        <f t="shared" si="132"/>
        <v>OK</v>
      </c>
      <c r="P762" s="81">
        <f t="shared" si="133"/>
        <v>48.400000000000006</v>
      </c>
      <c r="Q762" s="82">
        <f t="shared" si="134"/>
        <v>53.576281851446169</v>
      </c>
      <c r="R762" s="82">
        <f t="shared" si="135"/>
        <v>0.90338482491564609</v>
      </c>
      <c r="S762" s="82">
        <f t="shared" si="136"/>
        <v>3.4449118704204134</v>
      </c>
      <c r="T762" s="83" t="str">
        <f t="shared" si="137"/>
        <v>Not OK</v>
      </c>
    </row>
    <row r="763" spans="1:20" x14ac:dyDescent="0.2">
      <c r="A763" s="73">
        <v>41538</v>
      </c>
      <c r="B763" s="157">
        <v>83.4</v>
      </c>
      <c r="C763" s="155">
        <v>84</v>
      </c>
      <c r="D763" s="81">
        <f t="shared" si="139"/>
        <v>2.8997717800116014</v>
      </c>
      <c r="E763" s="155">
        <v>0</v>
      </c>
      <c r="F763" s="81">
        <f t="shared" si="138"/>
        <v>0</v>
      </c>
      <c r="G763" s="155">
        <v>0</v>
      </c>
      <c r="H763" s="81">
        <f t="shared" si="129"/>
        <v>0</v>
      </c>
      <c r="I763" s="156">
        <v>0</v>
      </c>
      <c r="J763" s="142">
        <v>2.4093623006855198</v>
      </c>
      <c r="K763" s="76">
        <f t="shared" si="130"/>
        <v>144.56173804113118</v>
      </c>
      <c r="L763" s="79">
        <f t="shared" si="131"/>
        <v>9.0351086275706982E-2</v>
      </c>
      <c r="M763" s="79">
        <v>0.28000000000000003</v>
      </c>
      <c r="N763" s="79">
        <v>0.56000000000000005</v>
      </c>
      <c r="O763" s="80" t="str">
        <f t="shared" si="132"/>
        <v>OK</v>
      </c>
      <c r="P763" s="81">
        <f t="shared" si="133"/>
        <v>48.400000000000006</v>
      </c>
      <c r="Q763" s="82">
        <f t="shared" si="134"/>
        <v>53.576281851446169</v>
      </c>
      <c r="R763" s="82">
        <f t="shared" si="135"/>
        <v>0.90338482491564609</v>
      </c>
      <c r="S763" s="82">
        <f t="shared" si="136"/>
        <v>3.4449118704204134</v>
      </c>
      <c r="T763" s="83" t="str">
        <f t="shared" si="137"/>
        <v>Not OK</v>
      </c>
    </row>
    <row r="764" spans="1:20" x14ac:dyDescent="0.2">
      <c r="A764" s="73">
        <v>41539</v>
      </c>
      <c r="B764" s="157">
        <v>83.4</v>
      </c>
      <c r="C764" s="155">
        <v>84</v>
      </c>
      <c r="D764" s="81">
        <f t="shared" si="139"/>
        <v>2.8997717800116014</v>
      </c>
      <c r="E764" s="155">
        <v>0</v>
      </c>
      <c r="F764" s="81">
        <f t="shared" si="138"/>
        <v>0</v>
      </c>
      <c r="G764" s="155">
        <v>0</v>
      </c>
      <c r="H764" s="81">
        <f t="shared" si="129"/>
        <v>0</v>
      </c>
      <c r="I764" s="156">
        <v>0</v>
      </c>
      <c r="J764" s="142">
        <v>2.4093623006855198</v>
      </c>
      <c r="K764" s="76">
        <f t="shared" si="130"/>
        <v>144.56173804113118</v>
      </c>
      <c r="L764" s="79">
        <f t="shared" si="131"/>
        <v>9.0351086275706982E-2</v>
      </c>
      <c r="M764" s="79">
        <v>0.28000000000000003</v>
      </c>
      <c r="N764" s="79">
        <v>0.56000000000000005</v>
      </c>
      <c r="O764" s="80" t="str">
        <f t="shared" si="132"/>
        <v>OK</v>
      </c>
      <c r="P764" s="81">
        <f t="shared" si="133"/>
        <v>48.400000000000006</v>
      </c>
      <c r="Q764" s="82">
        <f t="shared" si="134"/>
        <v>53.576281851446169</v>
      </c>
      <c r="R764" s="82">
        <f t="shared" si="135"/>
        <v>0.90338482491564609</v>
      </c>
      <c r="S764" s="82">
        <f t="shared" si="136"/>
        <v>3.4449118704204134</v>
      </c>
      <c r="T764" s="83" t="str">
        <f t="shared" si="137"/>
        <v>Not OK</v>
      </c>
    </row>
    <row r="765" spans="1:20" x14ac:dyDescent="0.2">
      <c r="A765" s="73">
        <v>41540</v>
      </c>
      <c r="B765" s="157">
        <v>83.4</v>
      </c>
      <c r="C765" s="155">
        <v>83</v>
      </c>
      <c r="D765" s="81">
        <f t="shared" si="139"/>
        <v>2.8142380773943518</v>
      </c>
      <c r="E765" s="155">
        <v>0</v>
      </c>
      <c r="F765" s="81">
        <f t="shared" si="138"/>
        <v>0</v>
      </c>
      <c r="G765" s="155">
        <v>0</v>
      </c>
      <c r="H765" s="81">
        <f t="shared" si="129"/>
        <v>0</v>
      </c>
      <c r="I765" s="156">
        <v>0</v>
      </c>
      <c r="J765" s="142">
        <v>2.4093623006855198</v>
      </c>
      <c r="K765" s="76">
        <f t="shared" si="130"/>
        <v>144.56173804113118</v>
      </c>
      <c r="L765" s="79">
        <f t="shared" si="131"/>
        <v>9.0351086275706982E-2</v>
      </c>
      <c r="M765" s="79">
        <v>0.28000000000000003</v>
      </c>
      <c r="N765" s="79">
        <v>0.56000000000000005</v>
      </c>
      <c r="O765" s="80" t="str">
        <f t="shared" si="132"/>
        <v>OK</v>
      </c>
      <c r="P765" s="81">
        <f t="shared" si="133"/>
        <v>48.400000000000006</v>
      </c>
      <c r="Q765" s="82">
        <f t="shared" si="134"/>
        <v>53.576281851446169</v>
      </c>
      <c r="R765" s="82">
        <f t="shared" si="135"/>
        <v>0.90338482491564609</v>
      </c>
      <c r="S765" s="82">
        <f t="shared" si="136"/>
        <v>3.4449118704204134</v>
      </c>
      <c r="T765" s="83" t="str">
        <f t="shared" si="137"/>
        <v>Not OK</v>
      </c>
    </row>
    <row r="766" spans="1:20" x14ac:dyDescent="0.2">
      <c r="A766" s="73">
        <v>41541</v>
      </c>
      <c r="B766" s="157">
        <v>83.4</v>
      </c>
      <c r="C766" s="155">
        <v>83</v>
      </c>
      <c r="D766" s="81">
        <f t="shared" si="139"/>
        <v>2.8142380773943518</v>
      </c>
      <c r="E766" s="155">
        <v>0</v>
      </c>
      <c r="F766" s="81">
        <f t="shared" si="138"/>
        <v>0</v>
      </c>
      <c r="G766" s="155">
        <v>0</v>
      </c>
      <c r="H766" s="81">
        <f t="shared" si="129"/>
        <v>0</v>
      </c>
      <c r="I766" s="156">
        <v>0</v>
      </c>
      <c r="J766" s="142">
        <v>2.4093623006855198</v>
      </c>
      <c r="K766" s="76">
        <f t="shared" si="130"/>
        <v>144.56173804113118</v>
      </c>
      <c r="L766" s="79">
        <f t="shared" si="131"/>
        <v>9.0351086275706982E-2</v>
      </c>
      <c r="M766" s="79">
        <v>0.28000000000000003</v>
      </c>
      <c r="N766" s="79">
        <v>0.56000000000000005</v>
      </c>
      <c r="O766" s="80" t="str">
        <f t="shared" si="132"/>
        <v>OK</v>
      </c>
      <c r="P766" s="81">
        <f t="shared" si="133"/>
        <v>48.400000000000006</v>
      </c>
      <c r="Q766" s="82">
        <f t="shared" si="134"/>
        <v>53.576281851446169</v>
      </c>
      <c r="R766" s="82">
        <f t="shared" si="135"/>
        <v>0.90338482491564609</v>
      </c>
      <c r="S766" s="82">
        <f t="shared" si="136"/>
        <v>3.4449118704204134</v>
      </c>
      <c r="T766" s="83" t="str">
        <f t="shared" si="137"/>
        <v>Not OK</v>
      </c>
    </row>
    <row r="767" spans="1:20" x14ac:dyDescent="0.2">
      <c r="A767" s="73">
        <v>41542</v>
      </c>
      <c r="B767" s="157">
        <v>83.4</v>
      </c>
      <c r="C767" s="155">
        <v>83</v>
      </c>
      <c r="D767" s="81">
        <f t="shared" si="139"/>
        <v>2.8142380773943518</v>
      </c>
      <c r="E767" s="155">
        <v>0</v>
      </c>
      <c r="F767" s="81">
        <f t="shared" si="138"/>
        <v>0</v>
      </c>
      <c r="G767" s="155">
        <v>0</v>
      </c>
      <c r="H767" s="81">
        <f t="shared" si="129"/>
        <v>0</v>
      </c>
      <c r="I767" s="156">
        <v>0</v>
      </c>
      <c r="J767" s="142">
        <v>2.4093623006855198</v>
      </c>
      <c r="K767" s="76">
        <f t="shared" si="130"/>
        <v>144.56173804113118</v>
      </c>
      <c r="L767" s="79">
        <f t="shared" si="131"/>
        <v>9.0351086275706982E-2</v>
      </c>
      <c r="M767" s="79">
        <v>0.28000000000000003</v>
      </c>
      <c r="N767" s="79">
        <v>0.56000000000000005</v>
      </c>
      <c r="O767" s="80" t="str">
        <f t="shared" si="132"/>
        <v>OK</v>
      </c>
      <c r="P767" s="81">
        <f t="shared" si="133"/>
        <v>48.400000000000006</v>
      </c>
      <c r="Q767" s="82">
        <f t="shared" si="134"/>
        <v>53.576281851446169</v>
      </c>
      <c r="R767" s="82">
        <f t="shared" si="135"/>
        <v>0.90338482491564609</v>
      </c>
      <c r="S767" s="82">
        <f t="shared" si="136"/>
        <v>3.4449118704204134</v>
      </c>
      <c r="T767" s="83" t="str">
        <f t="shared" si="137"/>
        <v>Not OK</v>
      </c>
    </row>
    <row r="768" spans="1:20" x14ac:dyDescent="0.2">
      <c r="A768" s="73">
        <v>41543</v>
      </c>
      <c r="B768" s="157">
        <v>83.4</v>
      </c>
      <c r="C768" s="155">
        <v>83</v>
      </c>
      <c r="D768" s="81">
        <f t="shared" si="139"/>
        <v>2.8142380773943518</v>
      </c>
      <c r="E768" s="155">
        <v>0</v>
      </c>
      <c r="F768" s="81">
        <f t="shared" si="138"/>
        <v>0</v>
      </c>
      <c r="G768" s="155">
        <v>0</v>
      </c>
      <c r="H768" s="81">
        <f t="shared" si="129"/>
        <v>0</v>
      </c>
      <c r="I768" s="156">
        <v>0</v>
      </c>
      <c r="J768" s="142">
        <v>2.4093623006855198</v>
      </c>
      <c r="K768" s="76">
        <f t="shared" si="130"/>
        <v>144.56173804113118</v>
      </c>
      <c r="L768" s="79">
        <f t="shared" si="131"/>
        <v>9.0351086275706982E-2</v>
      </c>
      <c r="M768" s="79">
        <v>0.28000000000000003</v>
      </c>
      <c r="N768" s="79">
        <v>0.56000000000000005</v>
      </c>
      <c r="O768" s="80" t="str">
        <f t="shared" si="132"/>
        <v>OK</v>
      </c>
      <c r="P768" s="81">
        <f t="shared" si="133"/>
        <v>48.400000000000006</v>
      </c>
      <c r="Q768" s="82">
        <f t="shared" si="134"/>
        <v>53.576281851446169</v>
      </c>
      <c r="R768" s="82">
        <f t="shared" si="135"/>
        <v>0.90338482491564609</v>
      </c>
      <c r="S768" s="82">
        <f t="shared" si="136"/>
        <v>3.4449118704204134</v>
      </c>
      <c r="T768" s="83" t="str">
        <f t="shared" si="137"/>
        <v>Not OK</v>
      </c>
    </row>
    <row r="769" spans="1:20" x14ac:dyDescent="0.2">
      <c r="A769" s="73">
        <v>41544</v>
      </c>
      <c r="B769" s="157">
        <v>83.4</v>
      </c>
      <c r="C769" s="155">
        <v>83</v>
      </c>
      <c r="D769" s="81">
        <f t="shared" si="139"/>
        <v>2.8142380773943518</v>
      </c>
      <c r="E769" s="155">
        <v>0</v>
      </c>
      <c r="F769" s="81">
        <f t="shared" si="138"/>
        <v>0</v>
      </c>
      <c r="G769" s="155">
        <v>0</v>
      </c>
      <c r="H769" s="81">
        <f t="shared" si="129"/>
        <v>0</v>
      </c>
      <c r="I769" s="156">
        <v>0</v>
      </c>
      <c r="J769" s="142">
        <v>2.4093623006855198</v>
      </c>
      <c r="K769" s="76">
        <f t="shared" si="130"/>
        <v>144.56173804113118</v>
      </c>
      <c r="L769" s="79">
        <f t="shared" si="131"/>
        <v>9.0351086275706982E-2</v>
      </c>
      <c r="M769" s="79">
        <v>0.28000000000000003</v>
      </c>
      <c r="N769" s="79">
        <v>0.56000000000000005</v>
      </c>
      <c r="O769" s="80" t="str">
        <f t="shared" si="132"/>
        <v>OK</v>
      </c>
      <c r="P769" s="81">
        <f t="shared" si="133"/>
        <v>48.400000000000006</v>
      </c>
      <c r="Q769" s="82">
        <f t="shared" si="134"/>
        <v>53.576281851446169</v>
      </c>
      <c r="R769" s="82">
        <f t="shared" si="135"/>
        <v>0.90338482491564609</v>
      </c>
      <c r="S769" s="82">
        <f t="shared" si="136"/>
        <v>3.4449118704204134</v>
      </c>
      <c r="T769" s="83" t="str">
        <f t="shared" si="137"/>
        <v>Not OK</v>
      </c>
    </row>
    <row r="770" spans="1:20" x14ac:dyDescent="0.2">
      <c r="A770" s="73">
        <v>41545</v>
      </c>
      <c r="B770" s="157">
        <v>83.4</v>
      </c>
      <c r="C770" s="155">
        <v>82</v>
      </c>
      <c r="D770" s="81">
        <f t="shared" si="139"/>
        <v>2.7302362895506049</v>
      </c>
      <c r="E770" s="155">
        <v>0</v>
      </c>
      <c r="F770" s="81">
        <f t="shared" si="138"/>
        <v>0</v>
      </c>
      <c r="G770" s="155">
        <v>0</v>
      </c>
      <c r="H770" s="81">
        <f t="shared" si="129"/>
        <v>0</v>
      </c>
      <c r="I770" s="156">
        <v>0</v>
      </c>
      <c r="J770" s="142">
        <v>2.4093623006855198</v>
      </c>
      <c r="K770" s="76">
        <f t="shared" si="130"/>
        <v>144.56173804113118</v>
      </c>
      <c r="L770" s="79">
        <f t="shared" si="131"/>
        <v>9.0351086275706982E-2</v>
      </c>
      <c r="M770" s="79">
        <v>0.28000000000000003</v>
      </c>
      <c r="N770" s="79">
        <v>0.56000000000000005</v>
      </c>
      <c r="O770" s="80" t="str">
        <f t="shared" si="132"/>
        <v>OK</v>
      </c>
      <c r="P770" s="81">
        <f t="shared" si="133"/>
        <v>48.400000000000006</v>
      </c>
      <c r="Q770" s="82">
        <f t="shared" si="134"/>
        <v>53.576281851446169</v>
      </c>
      <c r="R770" s="82">
        <f t="shared" si="135"/>
        <v>0.90338482491564609</v>
      </c>
      <c r="S770" s="82">
        <f t="shared" si="136"/>
        <v>3.4449118704204134</v>
      </c>
      <c r="T770" s="83" t="str">
        <f t="shared" si="137"/>
        <v>Not OK</v>
      </c>
    </row>
    <row r="771" spans="1:20" x14ac:dyDescent="0.2">
      <c r="A771" s="73">
        <v>41532</v>
      </c>
      <c r="B771" s="148">
        <v>83.39</v>
      </c>
      <c r="C771" s="155">
        <v>85</v>
      </c>
      <c r="D771" s="81">
        <f t="shared" si="139"/>
        <v>2.986846598284719</v>
      </c>
      <c r="E771" s="155">
        <v>0</v>
      </c>
      <c r="F771" s="81">
        <f t="shared" si="138"/>
        <v>0</v>
      </c>
      <c r="G771" s="155">
        <v>10</v>
      </c>
      <c r="H771" s="81">
        <f t="shared" si="129"/>
        <v>1.4179653028195025E-2</v>
      </c>
      <c r="I771" s="156">
        <v>0</v>
      </c>
      <c r="J771" s="142">
        <v>2.4093623006855198</v>
      </c>
      <c r="K771" s="76">
        <f t="shared" si="130"/>
        <v>144.56173804113118</v>
      </c>
      <c r="L771" s="79">
        <f t="shared" si="131"/>
        <v>9.0351086275706982E-2</v>
      </c>
      <c r="M771" s="79">
        <v>0.28000000000000003</v>
      </c>
      <c r="N771" s="79">
        <v>0.56000000000000005</v>
      </c>
      <c r="O771" s="80" t="str">
        <f t="shared" si="132"/>
        <v>OK</v>
      </c>
      <c r="P771" s="81">
        <f t="shared" si="133"/>
        <v>48.39</v>
      </c>
      <c r="Q771" s="82">
        <f t="shared" si="134"/>
        <v>53.570176222448588</v>
      </c>
      <c r="R771" s="82">
        <f t="shared" si="135"/>
        <v>0.90330111663366464</v>
      </c>
      <c r="S771" s="82">
        <f t="shared" si="136"/>
        <v>3.4452311079912969</v>
      </c>
      <c r="T771" s="83" t="str">
        <f t="shared" si="137"/>
        <v>Not OK</v>
      </c>
    </row>
    <row r="772" spans="1:20" x14ac:dyDescent="0.2">
      <c r="A772" s="73">
        <v>41531</v>
      </c>
      <c r="B772" s="146">
        <v>83.33</v>
      </c>
      <c r="C772" s="155">
        <v>85</v>
      </c>
      <c r="D772" s="81">
        <f t="shared" si="139"/>
        <v>2.986846598284719</v>
      </c>
      <c r="E772" s="155">
        <v>0</v>
      </c>
      <c r="F772" s="81">
        <f t="shared" si="138"/>
        <v>0</v>
      </c>
      <c r="G772" s="155">
        <v>10</v>
      </c>
      <c r="H772" s="81">
        <f t="shared" si="129"/>
        <v>1.4179653028195025E-2</v>
      </c>
      <c r="I772" s="156">
        <v>0</v>
      </c>
      <c r="J772" s="142">
        <v>2.4093623006855198</v>
      </c>
      <c r="K772" s="76">
        <f t="shared" si="130"/>
        <v>144.56173804113118</v>
      </c>
      <c r="L772" s="79">
        <f t="shared" si="131"/>
        <v>9.0351086275706982E-2</v>
      </c>
      <c r="M772" s="79">
        <v>0.28000000000000003</v>
      </c>
      <c r="N772" s="79">
        <v>0.56000000000000005</v>
      </c>
      <c r="O772" s="80" t="str">
        <f t="shared" si="132"/>
        <v>OK</v>
      </c>
      <c r="P772" s="81">
        <f t="shared" si="133"/>
        <v>48.33</v>
      </c>
      <c r="Q772" s="82">
        <f t="shared" si="134"/>
        <v>53.533585330476086</v>
      </c>
      <c r="R772" s="82">
        <f t="shared" si="135"/>
        <v>0.9027977427935554</v>
      </c>
      <c r="S772" s="82">
        <f t="shared" si="136"/>
        <v>3.4471520689448845</v>
      </c>
      <c r="T772" s="83" t="str">
        <f t="shared" si="137"/>
        <v>Not OK</v>
      </c>
    </row>
    <row r="773" spans="1:20" x14ac:dyDescent="0.2">
      <c r="A773" s="73">
        <v>41530</v>
      </c>
      <c r="B773" s="157">
        <v>83.29</v>
      </c>
      <c r="C773" s="155">
        <v>87</v>
      </c>
      <c r="D773" s="81">
        <f t="shared" si="139"/>
        <v>3.1656561132488634</v>
      </c>
      <c r="E773" s="155">
        <v>0</v>
      </c>
      <c r="F773" s="81">
        <f t="shared" si="138"/>
        <v>0</v>
      </c>
      <c r="G773" s="155">
        <v>11</v>
      </c>
      <c r="H773" s="81">
        <f t="shared" si="129"/>
        <v>1.7994812127543874E-2</v>
      </c>
      <c r="I773" s="156">
        <v>0</v>
      </c>
      <c r="J773" s="142">
        <v>2.4093623006855198</v>
      </c>
      <c r="K773" s="76">
        <f t="shared" si="130"/>
        <v>144.56173804113118</v>
      </c>
      <c r="L773" s="79">
        <f t="shared" si="131"/>
        <v>9.0351086275706982E-2</v>
      </c>
      <c r="M773" s="79">
        <v>0.28000000000000003</v>
      </c>
      <c r="N773" s="79">
        <v>0.56000000000000005</v>
      </c>
      <c r="O773" s="80" t="str">
        <f t="shared" si="132"/>
        <v>OK</v>
      </c>
      <c r="P773" s="81">
        <f t="shared" si="133"/>
        <v>48.290000000000006</v>
      </c>
      <c r="Q773" s="82">
        <f t="shared" si="134"/>
        <v>53.509232293694104</v>
      </c>
      <c r="R773" s="82">
        <f t="shared" si="135"/>
        <v>0.90246108811564529</v>
      </c>
      <c r="S773" s="82">
        <f t="shared" si="136"/>
        <v>3.4484379968200698</v>
      </c>
      <c r="T773" s="83" t="str">
        <f t="shared" si="137"/>
        <v>Not OK</v>
      </c>
    </row>
    <row r="774" spans="1:20" x14ac:dyDescent="0.2">
      <c r="A774" s="73">
        <v>41529</v>
      </c>
      <c r="B774" s="152">
        <v>83.26</v>
      </c>
      <c r="C774" s="155">
        <v>87</v>
      </c>
      <c r="D774" s="81">
        <f t="shared" si="139"/>
        <v>3.1656561132488634</v>
      </c>
      <c r="E774" s="155">
        <v>0</v>
      </c>
      <c r="F774" s="81">
        <f t="shared" si="138"/>
        <v>0</v>
      </c>
      <c r="G774" s="155">
        <v>11</v>
      </c>
      <c r="H774" s="81">
        <f t="shared" si="129"/>
        <v>1.7994812127543874E-2</v>
      </c>
      <c r="I774" s="156">
        <v>0</v>
      </c>
      <c r="J774" s="142">
        <v>2.4093623006855198</v>
      </c>
      <c r="K774" s="76">
        <f t="shared" si="130"/>
        <v>144.56173804113118</v>
      </c>
      <c r="L774" s="79">
        <f t="shared" si="131"/>
        <v>9.0351086275706982E-2</v>
      </c>
      <c r="M774" s="79">
        <v>0.28000000000000003</v>
      </c>
      <c r="N774" s="79">
        <v>0.56000000000000005</v>
      </c>
      <c r="O774" s="80" t="str">
        <f t="shared" si="132"/>
        <v>OK</v>
      </c>
      <c r="P774" s="81">
        <f t="shared" si="133"/>
        <v>48.260000000000005</v>
      </c>
      <c r="Q774" s="82">
        <f t="shared" si="134"/>
        <v>53.490989015760178</v>
      </c>
      <c r="R774" s="82">
        <f t="shared" si="135"/>
        <v>0.90220803331531307</v>
      </c>
      <c r="S774" s="82">
        <f t="shared" si="136"/>
        <v>3.4494052280533549</v>
      </c>
      <c r="T774" s="83" t="str">
        <f t="shared" si="137"/>
        <v>Not OK</v>
      </c>
    </row>
    <row r="775" spans="1:20" x14ac:dyDescent="0.2">
      <c r="A775" s="73">
        <v>41527</v>
      </c>
      <c r="B775" s="146">
        <v>83.21</v>
      </c>
      <c r="C775" s="155">
        <v>87</v>
      </c>
      <c r="D775" s="81">
        <f t="shared" si="139"/>
        <v>3.1656561132488634</v>
      </c>
      <c r="E775" s="155">
        <v>0</v>
      </c>
      <c r="F775" s="81">
        <f t="shared" si="138"/>
        <v>0</v>
      </c>
      <c r="G775" s="155">
        <v>11</v>
      </c>
      <c r="H775" s="81">
        <f t="shared" si="129"/>
        <v>1.7994812127543874E-2</v>
      </c>
      <c r="I775" s="156">
        <v>0</v>
      </c>
      <c r="J775" s="142">
        <v>2.4093623006855198</v>
      </c>
      <c r="K775" s="76">
        <f t="shared" si="130"/>
        <v>144.56173804113118</v>
      </c>
      <c r="L775" s="79">
        <f t="shared" si="131"/>
        <v>9.0351086275706982E-2</v>
      </c>
      <c r="M775" s="79">
        <v>0.28000000000000003</v>
      </c>
      <c r="N775" s="79">
        <v>0.56000000000000005</v>
      </c>
      <c r="O775" s="80" t="str">
        <f t="shared" si="132"/>
        <v>OK</v>
      </c>
      <c r="P775" s="81">
        <f t="shared" si="133"/>
        <v>48.209999999999994</v>
      </c>
      <c r="Q775" s="82">
        <f t="shared" si="134"/>
        <v>53.460624560150023</v>
      </c>
      <c r="R775" s="82">
        <f t="shared" si="135"/>
        <v>0.90178519979237415</v>
      </c>
      <c r="S775" s="82">
        <f t="shared" si="136"/>
        <v>3.4510226023071766</v>
      </c>
      <c r="T775" s="83" t="str">
        <f t="shared" si="137"/>
        <v>Not OK</v>
      </c>
    </row>
    <row r="776" spans="1:20" x14ac:dyDescent="0.2">
      <c r="A776" s="73">
        <v>41528</v>
      </c>
      <c r="B776" s="157">
        <v>83.21</v>
      </c>
      <c r="C776" s="155">
        <v>87</v>
      </c>
      <c r="D776" s="81">
        <f t="shared" si="139"/>
        <v>3.1656561132488634</v>
      </c>
      <c r="E776" s="155">
        <v>0</v>
      </c>
      <c r="F776" s="81">
        <f t="shared" si="138"/>
        <v>0</v>
      </c>
      <c r="G776" s="155">
        <v>11</v>
      </c>
      <c r="H776" s="81">
        <f t="shared" si="129"/>
        <v>1.7994812127543874E-2</v>
      </c>
      <c r="I776" s="156">
        <v>0</v>
      </c>
      <c r="J776" s="142">
        <v>2.4093623006855198</v>
      </c>
      <c r="K776" s="76">
        <f t="shared" si="130"/>
        <v>144.56173804113118</v>
      </c>
      <c r="L776" s="79">
        <f t="shared" si="131"/>
        <v>9.0351086275706982E-2</v>
      </c>
      <c r="M776" s="79">
        <v>0.28000000000000003</v>
      </c>
      <c r="N776" s="79">
        <v>0.56000000000000005</v>
      </c>
      <c r="O776" s="80" t="str">
        <f t="shared" si="132"/>
        <v>OK</v>
      </c>
      <c r="P776" s="81">
        <f t="shared" si="133"/>
        <v>48.209999999999994</v>
      </c>
      <c r="Q776" s="82">
        <f t="shared" si="134"/>
        <v>53.460624560150023</v>
      </c>
      <c r="R776" s="82">
        <f t="shared" si="135"/>
        <v>0.90178519979237415</v>
      </c>
      <c r="S776" s="82">
        <f t="shared" si="136"/>
        <v>3.4510226023071766</v>
      </c>
      <c r="T776" s="83" t="str">
        <f t="shared" si="137"/>
        <v>Not OK</v>
      </c>
    </row>
    <row r="777" spans="1:20" x14ac:dyDescent="0.2">
      <c r="A777" s="73">
        <v>41515</v>
      </c>
      <c r="B777" s="157">
        <v>83.2</v>
      </c>
      <c r="C777" s="155">
        <v>90</v>
      </c>
      <c r="D777" s="81">
        <f t="shared" si="139"/>
        <v>3.4456556858513885</v>
      </c>
      <c r="E777" s="155">
        <v>0</v>
      </c>
      <c r="F777" s="81">
        <f t="shared" si="138"/>
        <v>0</v>
      </c>
      <c r="G777" s="155">
        <v>16</v>
      </c>
      <c r="H777" s="81">
        <f t="shared" si="129"/>
        <v>4.5916159999999991E-2</v>
      </c>
      <c r="I777" s="156">
        <v>0</v>
      </c>
      <c r="J777" s="142">
        <v>2.4093623006855198</v>
      </c>
      <c r="K777" s="76">
        <f t="shared" si="130"/>
        <v>144.56173804113118</v>
      </c>
      <c r="L777" s="79">
        <f t="shared" si="131"/>
        <v>9.0351086275706982E-2</v>
      </c>
      <c r="M777" s="79">
        <v>0.28000000000000003</v>
      </c>
      <c r="N777" s="79">
        <v>0.56000000000000005</v>
      </c>
      <c r="O777" s="80" t="str">
        <f t="shared" si="132"/>
        <v>OK</v>
      </c>
      <c r="P777" s="81">
        <f t="shared" si="133"/>
        <v>48.2</v>
      </c>
      <c r="Q777" s="82">
        <f t="shared" si="134"/>
        <v>53.454557826460409</v>
      </c>
      <c r="R777" s="82">
        <f t="shared" si="135"/>
        <v>0.9017004715758894</v>
      </c>
      <c r="S777" s="82">
        <f t="shared" si="136"/>
        <v>3.4513468773844993</v>
      </c>
      <c r="T777" s="83" t="str">
        <f t="shared" si="137"/>
        <v>Not OK</v>
      </c>
    </row>
    <row r="778" spans="1:20" x14ac:dyDescent="0.2">
      <c r="A778" s="73">
        <v>41516</v>
      </c>
      <c r="B778" s="157">
        <v>83.2</v>
      </c>
      <c r="C778" s="155">
        <v>90</v>
      </c>
      <c r="D778" s="81">
        <f t="shared" si="139"/>
        <v>3.4456556858513885</v>
      </c>
      <c r="E778" s="155">
        <v>0</v>
      </c>
      <c r="F778" s="81">
        <f t="shared" si="138"/>
        <v>0</v>
      </c>
      <c r="G778" s="155">
        <v>16</v>
      </c>
      <c r="H778" s="81">
        <f t="shared" si="129"/>
        <v>4.5916159999999991E-2</v>
      </c>
      <c r="I778" s="156">
        <v>0</v>
      </c>
      <c r="J778" s="142">
        <v>2.4093623006855198</v>
      </c>
      <c r="K778" s="76">
        <f t="shared" si="130"/>
        <v>144.56173804113118</v>
      </c>
      <c r="L778" s="79">
        <f t="shared" si="131"/>
        <v>9.0351086275706982E-2</v>
      </c>
      <c r="M778" s="79">
        <v>0.28000000000000003</v>
      </c>
      <c r="N778" s="79">
        <v>0.56000000000000005</v>
      </c>
      <c r="O778" s="80" t="str">
        <f t="shared" si="132"/>
        <v>OK</v>
      </c>
      <c r="P778" s="81">
        <f t="shared" si="133"/>
        <v>48.2</v>
      </c>
      <c r="Q778" s="82">
        <f t="shared" si="134"/>
        <v>53.454557826460409</v>
      </c>
      <c r="R778" s="82">
        <f t="shared" si="135"/>
        <v>0.9017004715758894</v>
      </c>
      <c r="S778" s="82">
        <f t="shared" si="136"/>
        <v>3.4513468773844993</v>
      </c>
      <c r="T778" s="83" t="str">
        <f t="shared" si="137"/>
        <v>Not OK</v>
      </c>
    </row>
    <row r="779" spans="1:20" x14ac:dyDescent="0.2">
      <c r="A779" s="73">
        <v>41517</v>
      </c>
      <c r="B779" s="157">
        <v>83.2</v>
      </c>
      <c r="C779" s="155">
        <v>90</v>
      </c>
      <c r="D779" s="81">
        <f t="shared" si="139"/>
        <v>3.4456556858513885</v>
      </c>
      <c r="E779" s="155">
        <v>0</v>
      </c>
      <c r="F779" s="81">
        <f t="shared" si="138"/>
        <v>0</v>
      </c>
      <c r="G779" s="155">
        <v>16</v>
      </c>
      <c r="H779" s="81">
        <f t="shared" si="129"/>
        <v>4.5916159999999991E-2</v>
      </c>
      <c r="I779" s="156">
        <v>0</v>
      </c>
      <c r="J779" s="142">
        <v>2.4093623006855198</v>
      </c>
      <c r="K779" s="76">
        <f t="shared" si="130"/>
        <v>144.56173804113118</v>
      </c>
      <c r="L779" s="79">
        <f t="shared" si="131"/>
        <v>9.0351086275706982E-2</v>
      </c>
      <c r="M779" s="79">
        <v>0.28000000000000003</v>
      </c>
      <c r="N779" s="79">
        <v>0.56000000000000005</v>
      </c>
      <c r="O779" s="80" t="str">
        <f t="shared" si="132"/>
        <v>OK</v>
      </c>
      <c r="P779" s="81">
        <f t="shared" si="133"/>
        <v>48.2</v>
      </c>
      <c r="Q779" s="82">
        <f t="shared" si="134"/>
        <v>53.454557826460409</v>
      </c>
      <c r="R779" s="82">
        <f t="shared" si="135"/>
        <v>0.9017004715758894</v>
      </c>
      <c r="S779" s="82">
        <f t="shared" si="136"/>
        <v>3.4513468773844993</v>
      </c>
      <c r="T779" s="83" t="str">
        <f t="shared" si="137"/>
        <v>Not OK</v>
      </c>
    </row>
    <row r="780" spans="1:20" x14ac:dyDescent="0.2">
      <c r="A780" s="73">
        <v>41518</v>
      </c>
      <c r="B780" s="157">
        <v>83.2</v>
      </c>
      <c r="C780" s="155">
        <v>90</v>
      </c>
      <c r="D780" s="81">
        <f t="shared" si="139"/>
        <v>3.4456556858513885</v>
      </c>
      <c r="E780" s="155">
        <v>0</v>
      </c>
      <c r="F780" s="81">
        <f t="shared" si="138"/>
        <v>0</v>
      </c>
      <c r="G780" s="155">
        <v>15</v>
      </c>
      <c r="H780" s="81">
        <f t="shared" si="129"/>
        <v>3.9074528979886634E-2</v>
      </c>
      <c r="I780" s="156">
        <v>0</v>
      </c>
      <c r="J780" s="142">
        <v>2.4093623006855198</v>
      </c>
      <c r="K780" s="76">
        <f t="shared" si="130"/>
        <v>144.56173804113118</v>
      </c>
      <c r="L780" s="79">
        <f t="shared" si="131"/>
        <v>9.0351086275706982E-2</v>
      </c>
      <c r="M780" s="79">
        <v>0.28000000000000003</v>
      </c>
      <c r="N780" s="79">
        <v>0.56000000000000005</v>
      </c>
      <c r="O780" s="80" t="str">
        <f t="shared" si="132"/>
        <v>OK</v>
      </c>
      <c r="P780" s="81">
        <f t="shared" si="133"/>
        <v>48.2</v>
      </c>
      <c r="Q780" s="82">
        <f t="shared" si="134"/>
        <v>53.454557826460409</v>
      </c>
      <c r="R780" s="82">
        <f t="shared" si="135"/>
        <v>0.9017004715758894</v>
      </c>
      <c r="S780" s="82">
        <f t="shared" si="136"/>
        <v>3.4513468773844993</v>
      </c>
      <c r="T780" s="83" t="str">
        <f t="shared" si="137"/>
        <v>Not OK</v>
      </c>
    </row>
    <row r="781" spans="1:20" x14ac:dyDescent="0.2">
      <c r="A781" s="73">
        <v>41519</v>
      </c>
      <c r="B781" s="157">
        <v>83.2</v>
      </c>
      <c r="C781" s="155">
        <v>90</v>
      </c>
      <c r="D781" s="81">
        <f t="shared" si="139"/>
        <v>3.4456556858513885</v>
      </c>
      <c r="E781" s="155">
        <v>0</v>
      </c>
      <c r="F781" s="81">
        <f t="shared" si="138"/>
        <v>0</v>
      </c>
      <c r="G781" s="155">
        <v>15</v>
      </c>
      <c r="H781" s="81">
        <f t="shared" si="129"/>
        <v>3.9074528979886634E-2</v>
      </c>
      <c r="I781" s="156">
        <v>0</v>
      </c>
      <c r="J781" s="142">
        <v>2.4093623006855198</v>
      </c>
      <c r="K781" s="76">
        <f t="shared" si="130"/>
        <v>144.56173804113118</v>
      </c>
      <c r="L781" s="79">
        <f t="shared" si="131"/>
        <v>9.0351086275706982E-2</v>
      </c>
      <c r="M781" s="79">
        <v>0.28000000000000003</v>
      </c>
      <c r="N781" s="79">
        <v>0.56000000000000005</v>
      </c>
      <c r="O781" s="80" t="str">
        <f t="shared" si="132"/>
        <v>OK</v>
      </c>
      <c r="P781" s="81">
        <f t="shared" si="133"/>
        <v>48.2</v>
      </c>
      <c r="Q781" s="82">
        <f t="shared" si="134"/>
        <v>53.454557826460409</v>
      </c>
      <c r="R781" s="82">
        <f t="shared" si="135"/>
        <v>0.9017004715758894</v>
      </c>
      <c r="S781" s="82">
        <f t="shared" si="136"/>
        <v>3.4513468773844993</v>
      </c>
      <c r="T781" s="83" t="str">
        <f t="shared" si="137"/>
        <v>Not OK</v>
      </c>
    </row>
    <row r="782" spans="1:20" x14ac:dyDescent="0.2">
      <c r="A782" s="73">
        <v>41520</v>
      </c>
      <c r="B782" s="147">
        <v>83.2</v>
      </c>
      <c r="C782" s="155">
        <v>90</v>
      </c>
      <c r="D782" s="81">
        <f t="shared" si="139"/>
        <v>3.4456556858513885</v>
      </c>
      <c r="E782" s="155">
        <v>0</v>
      </c>
      <c r="F782" s="81">
        <f t="shared" si="138"/>
        <v>0</v>
      </c>
      <c r="G782" s="155">
        <v>15</v>
      </c>
      <c r="H782" s="81">
        <f t="shared" si="129"/>
        <v>3.9074528979886634E-2</v>
      </c>
      <c r="I782" s="156">
        <v>0</v>
      </c>
      <c r="J782" s="142">
        <v>2.4093623006855198</v>
      </c>
      <c r="K782" s="76">
        <f t="shared" si="130"/>
        <v>144.56173804113118</v>
      </c>
      <c r="L782" s="79">
        <f t="shared" si="131"/>
        <v>9.0351086275706982E-2</v>
      </c>
      <c r="M782" s="79">
        <v>0.28000000000000003</v>
      </c>
      <c r="N782" s="79">
        <v>0.56000000000000005</v>
      </c>
      <c r="O782" s="80" t="str">
        <f t="shared" si="132"/>
        <v>OK</v>
      </c>
      <c r="P782" s="81">
        <f t="shared" si="133"/>
        <v>48.2</v>
      </c>
      <c r="Q782" s="82">
        <f t="shared" si="134"/>
        <v>53.454557826460409</v>
      </c>
      <c r="R782" s="82">
        <f t="shared" si="135"/>
        <v>0.9017004715758894</v>
      </c>
      <c r="S782" s="82">
        <f t="shared" si="136"/>
        <v>3.4513468773844993</v>
      </c>
      <c r="T782" s="83" t="str">
        <f t="shared" si="137"/>
        <v>Not OK</v>
      </c>
    </row>
    <row r="783" spans="1:20" x14ac:dyDescent="0.2">
      <c r="A783" s="73">
        <v>41521</v>
      </c>
      <c r="B783" s="145">
        <v>83.2</v>
      </c>
      <c r="C783" s="155">
        <v>90</v>
      </c>
      <c r="D783" s="81">
        <f t="shared" si="139"/>
        <v>3.4456556858513885</v>
      </c>
      <c r="E783" s="155">
        <v>0</v>
      </c>
      <c r="F783" s="81">
        <f t="shared" si="138"/>
        <v>0</v>
      </c>
      <c r="G783" s="155">
        <v>15</v>
      </c>
      <c r="H783" s="81">
        <f t="shared" si="129"/>
        <v>3.9074528979886634E-2</v>
      </c>
      <c r="I783" s="156">
        <v>0</v>
      </c>
      <c r="J783" s="142">
        <v>2.4093623006855198</v>
      </c>
      <c r="K783" s="76">
        <f t="shared" si="130"/>
        <v>144.56173804113118</v>
      </c>
      <c r="L783" s="79">
        <f t="shared" si="131"/>
        <v>9.0351086275706982E-2</v>
      </c>
      <c r="M783" s="79">
        <v>0.28000000000000003</v>
      </c>
      <c r="N783" s="79">
        <v>0.56000000000000005</v>
      </c>
      <c r="O783" s="80" t="str">
        <f t="shared" si="132"/>
        <v>OK</v>
      </c>
      <c r="P783" s="81">
        <f t="shared" si="133"/>
        <v>48.2</v>
      </c>
      <c r="Q783" s="82">
        <f t="shared" si="134"/>
        <v>53.454557826460409</v>
      </c>
      <c r="R783" s="82">
        <f t="shared" si="135"/>
        <v>0.9017004715758894</v>
      </c>
      <c r="S783" s="82">
        <f t="shared" si="136"/>
        <v>3.4513468773844993</v>
      </c>
      <c r="T783" s="83" t="str">
        <f t="shared" si="137"/>
        <v>Not OK</v>
      </c>
    </row>
    <row r="784" spans="1:20" x14ac:dyDescent="0.2">
      <c r="A784" s="73">
        <v>41522</v>
      </c>
      <c r="B784" s="145">
        <v>83.2</v>
      </c>
      <c r="C784" s="155">
        <v>90</v>
      </c>
      <c r="D784" s="81">
        <f t="shared" si="139"/>
        <v>3.4456556858513885</v>
      </c>
      <c r="E784" s="155">
        <v>0</v>
      </c>
      <c r="F784" s="81">
        <f t="shared" si="138"/>
        <v>0</v>
      </c>
      <c r="G784" s="155">
        <v>13</v>
      </c>
      <c r="H784" s="81">
        <f t="shared" si="129"/>
        <v>2.7322723343415102E-2</v>
      </c>
      <c r="I784" s="156">
        <v>0</v>
      </c>
      <c r="J784" s="142">
        <v>2.4093623006855198</v>
      </c>
      <c r="K784" s="76">
        <f t="shared" si="130"/>
        <v>144.56173804113118</v>
      </c>
      <c r="L784" s="79">
        <f t="shared" si="131"/>
        <v>9.0351086275706982E-2</v>
      </c>
      <c r="M784" s="79">
        <v>0.28000000000000003</v>
      </c>
      <c r="N784" s="79">
        <v>0.56000000000000005</v>
      </c>
      <c r="O784" s="80" t="str">
        <f t="shared" si="132"/>
        <v>OK</v>
      </c>
      <c r="P784" s="81">
        <f t="shared" si="133"/>
        <v>48.2</v>
      </c>
      <c r="Q784" s="82">
        <f t="shared" si="134"/>
        <v>53.454557826460409</v>
      </c>
      <c r="R784" s="82">
        <f t="shared" si="135"/>
        <v>0.9017004715758894</v>
      </c>
      <c r="S784" s="82">
        <f t="shared" si="136"/>
        <v>3.4513468773844993</v>
      </c>
      <c r="T784" s="83" t="str">
        <f t="shared" si="137"/>
        <v>Not OK</v>
      </c>
    </row>
    <row r="785" spans="1:20" x14ac:dyDescent="0.2">
      <c r="A785" s="73">
        <v>41523</v>
      </c>
      <c r="B785" s="145">
        <v>83.2</v>
      </c>
      <c r="C785" s="155">
        <v>88</v>
      </c>
      <c r="D785" s="81">
        <f t="shared" si="139"/>
        <v>3.2574089424804344</v>
      </c>
      <c r="E785" s="155">
        <v>0</v>
      </c>
      <c r="F785" s="81">
        <f t="shared" si="138"/>
        <v>0</v>
      </c>
      <c r="G785" s="155">
        <v>13</v>
      </c>
      <c r="H785" s="81">
        <f t="shared" si="129"/>
        <v>2.7322723343415102E-2</v>
      </c>
      <c r="I785" s="156">
        <v>0</v>
      </c>
      <c r="J785" s="142">
        <v>2.4093623006855198</v>
      </c>
      <c r="K785" s="76">
        <f t="shared" si="130"/>
        <v>144.56173804113118</v>
      </c>
      <c r="L785" s="79">
        <f t="shared" si="131"/>
        <v>9.0351086275706982E-2</v>
      </c>
      <c r="M785" s="79">
        <v>0.28000000000000003</v>
      </c>
      <c r="N785" s="79">
        <v>0.56000000000000005</v>
      </c>
      <c r="O785" s="80" t="str">
        <f t="shared" si="132"/>
        <v>OK</v>
      </c>
      <c r="P785" s="81">
        <f t="shared" si="133"/>
        <v>48.2</v>
      </c>
      <c r="Q785" s="82">
        <f t="shared" si="134"/>
        <v>53.454557826460409</v>
      </c>
      <c r="R785" s="82">
        <f t="shared" si="135"/>
        <v>0.9017004715758894</v>
      </c>
      <c r="S785" s="82">
        <f t="shared" si="136"/>
        <v>3.4513468773844993</v>
      </c>
      <c r="T785" s="83" t="str">
        <f t="shared" si="137"/>
        <v>Not OK</v>
      </c>
    </row>
    <row r="786" spans="1:20" x14ac:dyDescent="0.2">
      <c r="A786" s="73">
        <v>41524</v>
      </c>
      <c r="B786" s="145">
        <v>83.2</v>
      </c>
      <c r="C786" s="155">
        <v>88</v>
      </c>
      <c r="D786" s="81">
        <f t="shared" si="139"/>
        <v>3.2574089424804344</v>
      </c>
      <c r="E786" s="155">
        <v>0</v>
      </c>
      <c r="F786" s="81">
        <f t="shared" si="138"/>
        <v>0</v>
      </c>
      <c r="G786" s="155">
        <v>13</v>
      </c>
      <c r="H786" s="81">
        <f t="shared" si="129"/>
        <v>2.7322723343415102E-2</v>
      </c>
      <c r="I786" s="156">
        <v>0</v>
      </c>
      <c r="J786" s="142">
        <v>2.4093623006855198</v>
      </c>
      <c r="K786" s="76">
        <f t="shared" si="130"/>
        <v>144.56173804113118</v>
      </c>
      <c r="L786" s="79">
        <f t="shared" si="131"/>
        <v>9.0351086275706982E-2</v>
      </c>
      <c r="M786" s="79">
        <v>0.28000000000000003</v>
      </c>
      <c r="N786" s="79">
        <v>0.56000000000000005</v>
      </c>
      <c r="O786" s="80" t="str">
        <f t="shared" si="132"/>
        <v>OK</v>
      </c>
      <c r="P786" s="81">
        <f t="shared" si="133"/>
        <v>48.2</v>
      </c>
      <c r="Q786" s="82">
        <f t="shared" si="134"/>
        <v>53.454557826460409</v>
      </c>
      <c r="R786" s="82">
        <f t="shared" si="135"/>
        <v>0.9017004715758894</v>
      </c>
      <c r="S786" s="82">
        <f t="shared" si="136"/>
        <v>3.4513468773844993</v>
      </c>
      <c r="T786" s="83" t="str">
        <f t="shared" si="137"/>
        <v>Not OK</v>
      </c>
    </row>
    <row r="787" spans="1:20" x14ac:dyDescent="0.2">
      <c r="A787" s="73">
        <v>41525</v>
      </c>
      <c r="B787" s="145">
        <v>83.2</v>
      </c>
      <c r="C787" s="155">
        <v>88</v>
      </c>
      <c r="D787" s="81">
        <f t="shared" si="139"/>
        <v>3.2574089424804344</v>
      </c>
      <c r="E787" s="155">
        <v>0</v>
      </c>
      <c r="F787" s="81">
        <f t="shared" si="138"/>
        <v>0</v>
      </c>
      <c r="G787" s="155">
        <v>13</v>
      </c>
      <c r="H787" s="81">
        <f t="shared" si="129"/>
        <v>2.7322723343415102E-2</v>
      </c>
      <c r="I787" s="156">
        <v>0</v>
      </c>
      <c r="J787" s="142">
        <v>2.4093623006855198</v>
      </c>
      <c r="K787" s="76">
        <f t="shared" si="130"/>
        <v>144.56173804113118</v>
      </c>
      <c r="L787" s="79">
        <f t="shared" si="131"/>
        <v>9.0351086275706982E-2</v>
      </c>
      <c r="M787" s="79">
        <v>0.28000000000000003</v>
      </c>
      <c r="N787" s="79">
        <v>0.56000000000000005</v>
      </c>
      <c r="O787" s="80" t="str">
        <f t="shared" si="132"/>
        <v>OK</v>
      </c>
      <c r="P787" s="81">
        <f t="shared" si="133"/>
        <v>48.2</v>
      </c>
      <c r="Q787" s="82">
        <f t="shared" si="134"/>
        <v>53.454557826460409</v>
      </c>
      <c r="R787" s="82">
        <f t="shared" si="135"/>
        <v>0.9017004715758894</v>
      </c>
      <c r="S787" s="82">
        <f t="shared" si="136"/>
        <v>3.4513468773844993</v>
      </c>
      <c r="T787" s="83" t="str">
        <f t="shared" si="137"/>
        <v>Not OK</v>
      </c>
    </row>
    <row r="788" spans="1:20" x14ac:dyDescent="0.2">
      <c r="A788" s="73">
        <v>41526</v>
      </c>
      <c r="B788" s="145">
        <v>83.2</v>
      </c>
      <c r="C788" s="155">
        <v>88</v>
      </c>
      <c r="D788" s="81">
        <f t="shared" si="139"/>
        <v>3.2574089424804344</v>
      </c>
      <c r="E788" s="155">
        <v>0</v>
      </c>
      <c r="F788" s="81">
        <f t="shared" si="138"/>
        <v>0</v>
      </c>
      <c r="G788" s="155">
        <v>13</v>
      </c>
      <c r="H788" s="81">
        <f t="shared" si="129"/>
        <v>2.7322723343415102E-2</v>
      </c>
      <c r="I788" s="156">
        <v>0</v>
      </c>
      <c r="J788" s="142">
        <v>2.4093623006855198</v>
      </c>
      <c r="K788" s="76">
        <f t="shared" si="130"/>
        <v>144.56173804113118</v>
      </c>
      <c r="L788" s="79">
        <f t="shared" si="131"/>
        <v>9.0351086275706982E-2</v>
      </c>
      <c r="M788" s="79">
        <v>0.28000000000000003</v>
      </c>
      <c r="N788" s="79">
        <v>0.56000000000000005</v>
      </c>
      <c r="O788" s="80" t="str">
        <f t="shared" si="132"/>
        <v>OK</v>
      </c>
      <c r="P788" s="81">
        <f t="shared" si="133"/>
        <v>48.2</v>
      </c>
      <c r="Q788" s="82">
        <f t="shared" si="134"/>
        <v>53.454557826460409</v>
      </c>
      <c r="R788" s="82">
        <f t="shared" si="135"/>
        <v>0.9017004715758894</v>
      </c>
      <c r="S788" s="82">
        <f t="shared" si="136"/>
        <v>3.4513468773844993</v>
      </c>
      <c r="T788" s="83" t="str">
        <f t="shared" si="137"/>
        <v>Not OK</v>
      </c>
    </row>
    <row r="789" spans="1:20" x14ac:dyDescent="0.2">
      <c r="A789" s="73">
        <v>41514</v>
      </c>
      <c r="B789" s="145">
        <v>83.16</v>
      </c>
      <c r="C789" s="155">
        <v>90</v>
      </c>
      <c r="D789" s="81">
        <f t="shared" si="139"/>
        <v>3.4456556858513885</v>
      </c>
      <c r="E789" s="155">
        <v>0</v>
      </c>
      <c r="F789" s="81">
        <f t="shared" si="138"/>
        <v>0</v>
      </c>
      <c r="G789" s="155">
        <v>16</v>
      </c>
      <c r="H789" s="81">
        <f t="shared" si="129"/>
        <v>4.5916159999999991E-2</v>
      </c>
      <c r="I789" s="156">
        <v>0</v>
      </c>
      <c r="J789" s="142">
        <v>2.4093623006855198</v>
      </c>
      <c r="K789" s="76">
        <f t="shared" si="130"/>
        <v>144.56173804113118</v>
      </c>
      <c r="L789" s="79">
        <f t="shared" si="131"/>
        <v>9.0351086275706982E-2</v>
      </c>
      <c r="M789" s="79">
        <v>0.28000000000000003</v>
      </c>
      <c r="N789" s="79">
        <v>0.56000000000000005</v>
      </c>
      <c r="O789" s="80" t="str">
        <f t="shared" si="132"/>
        <v>OK</v>
      </c>
      <c r="P789" s="81">
        <f t="shared" si="133"/>
        <v>48.16</v>
      </c>
      <c r="Q789" s="82">
        <f t="shared" si="134"/>
        <v>53.430311439783466</v>
      </c>
      <c r="R789" s="82">
        <f t="shared" si="135"/>
        <v>0.90136101965785531</v>
      </c>
      <c r="S789" s="82">
        <f t="shared" si="136"/>
        <v>3.4526466521603969</v>
      </c>
      <c r="T789" s="83" t="str">
        <f t="shared" si="137"/>
        <v>Not OK</v>
      </c>
    </row>
    <row r="790" spans="1:20" x14ac:dyDescent="0.2">
      <c r="A790" s="73">
        <v>41509</v>
      </c>
      <c r="B790" s="146">
        <v>83.11</v>
      </c>
      <c r="C790" s="155">
        <v>92</v>
      </c>
      <c r="D790" s="81">
        <f t="shared" si="139"/>
        <v>3.6402832074344356</v>
      </c>
      <c r="E790" s="155">
        <v>0</v>
      </c>
      <c r="F790" s="81">
        <f t="shared" si="138"/>
        <v>0</v>
      </c>
      <c r="G790" s="155">
        <v>19</v>
      </c>
      <c r="H790" s="81">
        <f t="shared" ref="H790:H853" si="140">4.484*(G790/100)^(5/2)</f>
        <v>7.0558543334839338E-2</v>
      </c>
      <c r="I790" s="156">
        <v>0</v>
      </c>
      <c r="J790" s="142">
        <v>2.3328800911616994</v>
      </c>
      <c r="K790" s="76">
        <f t="shared" ref="K790:K853" si="141">J790*60</f>
        <v>139.97280546970197</v>
      </c>
      <c r="L790" s="79">
        <f t="shared" ref="L790:L853" si="142">K790/$F$6</f>
        <v>8.7483003418563729E-2</v>
      </c>
      <c r="M790" s="79">
        <v>0.28000000000000003</v>
      </c>
      <c r="N790" s="79">
        <v>0.56000000000000005</v>
      </c>
      <c r="O790" s="80" t="str">
        <f t="shared" ref="O790:O853" si="143">IF(L790&lt;M790,"OK",IF(AND(L790&gt;M790,L790&lt;N790),"ANTARA",IF(L790&gt;N790,"Not OK")))</f>
        <v>OK</v>
      </c>
      <c r="P790" s="81">
        <f t="shared" ref="P790:P853" si="144">B790-$F$8</f>
        <v>48.11</v>
      </c>
      <c r="Q790" s="82">
        <f t="shared" ref="Q790:Q853" si="145">((P790^2)+((-0.6826*B790+79.904)^2))^0.5</f>
        <v>53.400049742083532</v>
      </c>
      <c r="R790" s="82">
        <f t="shared" ref="R790:R853" si="146">P790/Q790</f>
        <v>0.90093549036688358</v>
      </c>
      <c r="S790" s="82">
        <f t="shared" ref="S790:S853" si="147">J790/(1000*$F$9*$F$12*R790)</f>
        <v>3.3446256642428027</v>
      </c>
      <c r="T790" s="83" t="str">
        <f t="shared" ref="T790:T853" si="148">IF(S790&lt;1,"OK",IF(S790&gt;1,"Not OK"))</f>
        <v>Not OK</v>
      </c>
    </row>
    <row r="791" spans="1:20" x14ac:dyDescent="0.2">
      <c r="A791" s="73">
        <v>41510</v>
      </c>
      <c r="B791" s="145">
        <v>83.11</v>
      </c>
      <c r="C791" s="155">
        <v>91</v>
      </c>
      <c r="D791" s="81">
        <f t="shared" si="139"/>
        <v>3.5421674242770838</v>
      </c>
      <c r="E791" s="155">
        <v>0</v>
      </c>
      <c r="F791" s="81">
        <f t="shared" ref="F791:F854" si="149">4.484*(E791/100)^(5/2)</f>
        <v>0</v>
      </c>
      <c r="G791" s="155">
        <v>18</v>
      </c>
      <c r="H791" s="81">
        <f t="shared" si="140"/>
        <v>6.1637762724978902E-2</v>
      </c>
      <c r="I791" s="156">
        <v>0</v>
      </c>
      <c r="J791" s="142">
        <v>2.3328800911616994</v>
      </c>
      <c r="K791" s="76">
        <f t="shared" si="141"/>
        <v>139.97280546970197</v>
      </c>
      <c r="L791" s="79">
        <f t="shared" si="142"/>
        <v>8.7483003418563729E-2</v>
      </c>
      <c r="M791" s="79">
        <v>0.28000000000000003</v>
      </c>
      <c r="N791" s="79">
        <v>0.56000000000000005</v>
      </c>
      <c r="O791" s="80" t="str">
        <f t="shared" si="143"/>
        <v>OK</v>
      </c>
      <c r="P791" s="81">
        <f t="shared" si="144"/>
        <v>48.11</v>
      </c>
      <c r="Q791" s="82">
        <f t="shared" si="145"/>
        <v>53.400049742083532</v>
      </c>
      <c r="R791" s="82">
        <f t="shared" si="146"/>
        <v>0.90093549036688358</v>
      </c>
      <c r="S791" s="82">
        <f t="shared" si="147"/>
        <v>3.3446256642428027</v>
      </c>
      <c r="T791" s="83" t="str">
        <f t="shared" si="148"/>
        <v>Not OK</v>
      </c>
    </row>
    <row r="792" spans="1:20" x14ac:dyDescent="0.2">
      <c r="A792" s="73">
        <v>41511</v>
      </c>
      <c r="B792" s="145">
        <v>83.11</v>
      </c>
      <c r="C792" s="155">
        <v>91</v>
      </c>
      <c r="D792" s="81">
        <f t="shared" si="139"/>
        <v>3.5421674242770838</v>
      </c>
      <c r="E792" s="155">
        <v>0</v>
      </c>
      <c r="F792" s="81">
        <f t="shared" si="149"/>
        <v>0</v>
      </c>
      <c r="G792" s="155">
        <v>18</v>
      </c>
      <c r="H792" s="81">
        <f t="shared" si="140"/>
        <v>6.1637762724978902E-2</v>
      </c>
      <c r="I792" s="156">
        <v>0</v>
      </c>
      <c r="J792" s="142">
        <v>2.3328800911616994</v>
      </c>
      <c r="K792" s="76">
        <f t="shared" si="141"/>
        <v>139.97280546970197</v>
      </c>
      <c r="L792" s="79">
        <f t="shared" si="142"/>
        <v>8.7483003418563729E-2</v>
      </c>
      <c r="M792" s="79">
        <v>0.28000000000000003</v>
      </c>
      <c r="N792" s="79">
        <v>0.56000000000000005</v>
      </c>
      <c r="O792" s="80" t="str">
        <f t="shared" si="143"/>
        <v>OK</v>
      </c>
      <c r="P792" s="81">
        <f t="shared" si="144"/>
        <v>48.11</v>
      </c>
      <c r="Q792" s="82">
        <f t="shared" si="145"/>
        <v>53.400049742083532</v>
      </c>
      <c r="R792" s="82">
        <f t="shared" si="146"/>
        <v>0.90093549036688358</v>
      </c>
      <c r="S792" s="82">
        <f t="shared" si="147"/>
        <v>3.3446256642428027</v>
      </c>
      <c r="T792" s="83" t="str">
        <f t="shared" si="148"/>
        <v>Not OK</v>
      </c>
    </row>
    <row r="793" spans="1:20" x14ac:dyDescent="0.2">
      <c r="A793" s="73">
        <v>41512</v>
      </c>
      <c r="B793" s="145">
        <v>83.11</v>
      </c>
      <c r="C793" s="155">
        <v>91</v>
      </c>
      <c r="D793" s="81">
        <f t="shared" si="139"/>
        <v>3.5421674242770838</v>
      </c>
      <c r="E793" s="155">
        <v>0</v>
      </c>
      <c r="F793" s="81">
        <f t="shared" si="149"/>
        <v>0</v>
      </c>
      <c r="G793" s="155">
        <v>18</v>
      </c>
      <c r="H793" s="81">
        <f t="shared" si="140"/>
        <v>6.1637762724978902E-2</v>
      </c>
      <c r="I793" s="156">
        <v>0</v>
      </c>
      <c r="J793" s="142">
        <v>2.3328800911616994</v>
      </c>
      <c r="K793" s="76">
        <f t="shared" si="141"/>
        <v>139.97280546970197</v>
      </c>
      <c r="L793" s="79">
        <f t="shared" si="142"/>
        <v>8.7483003418563729E-2</v>
      </c>
      <c r="M793" s="79">
        <v>0.28000000000000003</v>
      </c>
      <c r="N793" s="79">
        <v>0.56000000000000005</v>
      </c>
      <c r="O793" s="80" t="str">
        <f t="shared" si="143"/>
        <v>OK</v>
      </c>
      <c r="P793" s="81">
        <f t="shared" si="144"/>
        <v>48.11</v>
      </c>
      <c r="Q793" s="82">
        <f t="shared" si="145"/>
        <v>53.400049742083532</v>
      </c>
      <c r="R793" s="82">
        <f t="shared" si="146"/>
        <v>0.90093549036688358</v>
      </c>
      <c r="S793" s="82">
        <f t="shared" si="147"/>
        <v>3.3446256642428027</v>
      </c>
      <c r="T793" s="83" t="str">
        <f t="shared" si="148"/>
        <v>Not OK</v>
      </c>
    </row>
    <row r="794" spans="1:20" x14ac:dyDescent="0.2">
      <c r="A794" s="73">
        <v>41513</v>
      </c>
      <c r="B794" s="129">
        <v>83.11</v>
      </c>
      <c r="C794" s="155">
        <v>91</v>
      </c>
      <c r="D794" s="81">
        <f t="shared" si="139"/>
        <v>3.5421674242770838</v>
      </c>
      <c r="E794" s="155">
        <v>0</v>
      </c>
      <c r="F794" s="81">
        <f t="shared" si="149"/>
        <v>0</v>
      </c>
      <c r="G794" s="155">
        <v>18</v>
      </c>
      <c r="H794" s="81">
        <f t="shared" si="140"/>
        <v>6.1637762724978902E-2</v>
      </c>
      <c r="I794" s="82">
        <v>0</v>
      </c>
      <c r="J794" s="142">
        <v>2.4093623006855198</v>
      </c>
      <c r="K794" s="76">
        <f t="shared" si="141"/>
        <v>144.56173804113118</v>
      </c>
      <c r="L794" s="79">
        <f t="shared" si="142"/>
        <v>9.0351086275706982E-2</v>
      </c>
      <c r="M794" s="79">
        <v>0.28000000000000003</v>
      </c>
      <c r="N794" s="79">
        <v>0.56000000000000005</v>
      </c>
      <c r="O794" s="80" t="str">
        <f t="shared" si="143"/>
        <v>OK</v>
      </c>
      <c r="P794" s="81">
        <f t="shared" si="144"/>
        <v>48.11</v>
      </c>
      <c r="Q794" s="82">
        <f t="shared" si="145"/>
        <v>53.400049742083532</v>
      </c>
      <c r="R794" s="82">
        <f t="shared" si="146"/>
        <v>0.90093549036688358</v>
      </c>
      <c r="S794" s="82">
        <f t="shared" si="147"/>
        <v>3.4542774040816826</v>
      </c>
      <c r="T794" s="83" t="str">
        <f t="shared" si="148"/>
        <v>Not OK</v>
      </c>
    </row>
    <row r="795" spans="1:20" x14ac:dyDescent="0.2">
      <c r="A795" s="73">
        <v>41507</v>
      </c>
      <c r="B795" s="146">
        <v>83.09</v>
      </c>
      <c r="C795" s="155">
        <v>92</v>
      </c>
      <c r="D795" s="81">
        <f t="shared" si="139"/>
        <v>3.6402832074344356</v>
      </c>
      <c r="E795" s="155">
        <v>0</v>
      </c>
      <c r="F795" s="81">
        <f t="shared" si="149"/>
        <v>0</v>
      </c>
      <c r="G795" s="155">
        <v>19</v>
      </c>
      <c r="H795" s="81">
        <f t="shared" si="140"/>
        <v>7.0558543334839338E-2</v>
      </c>
      <c r="I795" s="156">
        <v>0</v>
      </c>
      <c r="J795" s="142">
        <v>2.3328800911616994</v>
      </c>
      <c r="K795" s="76">
        <f t="shared" si="141"/>
        <v>139.97280546970197</v>
      </c>
      <c r="L795" s="79">
        <f t="shared" si="142"/>
        <v>8.7483003418563729E-2</v>
      </c>
      <c r="M795" s="79">
        <v>0.28000000000000003</v>
      </c>
      <c r="N795" s="79">
        <v>0.56000000000000005</v>
      </c>
      <c r="O795" s="80" t="str">
        <f t="shared" si="143"/>
        <v>OK</v>
      </c>
      <c r="P795" s="81">
        <f t="shared" si="144"/>
        <v>48.09</v>
      </c>
      <c r="Q795" s="82">
        <f t="shared" si="145"/>
        <v>53.387959480942484</v>
      </c>
      <c r="R795" s="82">
        <f t="shared" si="146"/>
        <v>0.90076490031738976</v>
      </c>
      <c r="S795" s="82">
        <f t="shared" si="147"/>
        <v>3.3452590813057901</v>
      </c>
      <c r="T795" s="83" t="str">
        <f t="shared" si="148"/>
        <v>Not OK</v>
      </c>
    </row>
    <row r="796" spans="1:20" x14ac:dyDescent="0.2">
      <c r="A796" s="73">
        <v>41508</v>
      </c>
      <c r="B796" s="152">
        <v>83.09</v>
      </c>
      <c r="C796" s="155">
        <v>92</v>
      </c>
      <c r="D796" s="81">
        <f t="shared" si="139"/>
        <v>3.6402832074344356</v>
      </c>
      <c r="E796" s="155">
        <v>0</v>
      </c>
      <c r="F796" s="81">
        <f t="shared" si="149"/>
        <v>0</v>
      </c>
      <c r="G796" s="155">
        <v>19</v>
      </c>
      <c r="H796" s="81">
        <f t="shared" si="140"/>
        <v>7.0558543334839338E-2</v>
      </c>
      <c r="I796" s="156">
        <v>0</v>
      </c>
      <c r="J796" s="142">
        <v>2.3328800911616994</v>
      </c>
      <c r="K796" s="76">
        <f t="shared" si="141"/>
        <v>139.97280546970197</v>
      </c>
      <c r="L796" s="79">
        <f t="shared" si="142"/>
        <v>8.7483003418563729E-2</v>
      </c>
      <c r="M796" s="79">
        <v>0.28000000000000003</v>
      </c>
      <c r="N796" s="79">
        <v>0.56000000000000005</v>
      </c>
      <c r="O796" s="80" t="str">
        <f t="shared" si="143"/>
        <v>OK</v>
      </c>
      <c r="P796" s="81">
        <f t="shared" si="144"/>
        <v>48.09</v>
      </c>
      <c r="Q796" s="82">
        <f t="shared" si="145"/>
        <v>53.387959480942484</v>
      </c>
      <c r="R796" s="82">
        <f t="shared" si="146"/>
        <v>0.90076490031738976</v>
      </c>
      <c r="S796" s="82">
        <f t="shared" si="147"/>
        <v>3.3452590813057901</v>
      </c>
      <c r="T796" s="83" t="str">
        <f t="shared" si="148"/>
        <v>Not OK</v>
      </c>
    </row>
    <row r="797" spans="1:20" x14ac:dyDescent="0.2">
      <c r="A797" s="73">
        <v>41506</v>
      </c>
      <c r="B797" s="146">
        <v>82.99</v>
      </c>
      <c r="C797" s="155">
        <v>92</v>
      </c>
      <c r="D797" s="81">
        <f t="shared" si="139"/>
        <v>3.6402832074344356</v>
      </c>
      <c r="E797" s="155">
        <v>0</v>
      </c>
      <c r="F797" s="81">
        <f t="shared" si="149"/>
        <v>0</v>
      </c>
      <c r="G797" s="155">
        <v>19</v>
      </c>
      <c r="H797" s="81">
        <f t="shared" si="140"/>
        <v>7.0558543334839338E-2</v>
      </c>
      <c r="I797" s="156">
        <v>0</v>
      </c>
      <c r="J797" s="142">
        <v>2.3328800911616994</v>
      </c>
      <c r="K797" s="76">
        <f t="shared" si="141"/>
        <v>139.97280546970197</v>
      </c>
      <c r="L797" s="79">
        <f t="shared" si="142"/>
        <v>8.7483003418563729E-2</v>
      </c>
      <c r="M797" s="79">
        <v>0.28000000000000003</v>
      </c>
      <c r="N797" s="79">
        <v>0.56000000000000005</v>
      </c>
      <c r="O797" s="80" t="str">
        <f t="shared" si="143"/>
        <v>OK</v>
      </c>
      <c r="P797" s="81">
        <f t="shared" si="144"/>
        <v>47.989999999999995</v>
      </c>
      <c r="Q797" s="82">
        <f t="shared" si="145"/>
        <v>53.327631995623769</v>
      </c>
      <c r="R797" s="82">
        <f t="shared" si="146"/>
        <v>0.89990870031390491</v>
      </c>
      <c r="S797" s="82">
        <f t="shared" si="147"/>
        <v>3.348441860665599</v>
      </c>
      <c r="T797" s="83" t="str">
        <f t="shared" si="148"/>
        <v>Not OK</v>
      </c>
    </row>
    <row r="798" spans="1:20" x14ac:dyDescent="0.2">
      <c r="A798" s="73">
        <v>41505</v>
      </c>
      <c r="B798" s="145">
        <v>82.98</v>
      </c>
      <c r="C798" s="155">
        <v>92</v>
      </c>
      <c r="D798" s="81">
        <f t="shared" si="139"/>
        <v>3.6402832074344356</v>
      </c>
      <c r="E798" s="155">
        <v>0</v>
      </c>
      <c r="F798" s="81">
        <f t="shared" si="149"/>
        <v>0</v>
      </c>
      <c r="G798" s="155">
        <v>20</v>
      </c>
      <c r="H798" s="81">
        <f t="shared" si="140"/>
        <v>8.0212230488872466E-2</v>
      </c>
      <c r="I798" s="156">
        <v>0</v>
      </c>
      <c r="J798" s="142">
        <v>2.3328800911616994</v>
      </c>
      <c r="K798" s="76">
        <f t="shared" si="141"/>
        <v>139.97280546970197</v>
      </c>
      <c r="L798" s="79">
        <f t="shared" si="142"/>
        <v>8.7483003418563729E-2</v>
      </c>
      <c r="M798" s="79">
        <v>0.28000000000000003</v>
      </c>
      <c r="N798" s="79">
        <v>0.56000000000000005</v>
      </c>
      <c r="O798" s="80" t="str">
        <f t="shared" si="143"/>
        <v>OK</v>
      </c>
      <c r="P798" s="81">
        <f t="shared" si="144"/>
        <v>47.980000000000004</v>
      </c>
      <c r="Q798" s="82">
        <f t="shared" si="145"/>
        <v>53.321610613989371</v>
      </c>
      <c r="R798" s="82">
        <f t="shared" si="146"/>
        <v>0.899822781936224</v>
      </c>
      <c r="S798" s="82">
        <f t="shared" si="147"/>
        <v>3.3487615821687693</v>
      </c>
      <c r="T798" s="83" t="str">
        <f t="shared" si="148"/>
        <v>Not OK</v>
      </c>
    </row>
    <row r="799" spans="1:20" x14ac:dyDescent="0.2">
      <c r="A799" s="73">
        <v>41498</v>
      </c>
      <c r="B799" s="146">
        <v>82.95</v>
      </c>
      <c r="C799" s="155">
        <v>94</v>
      </c>
      <c r="D799" s="81">
        <f t="shared" si="139"/>
        <v>3.8413620180613193</v>
      </c>
      <c r="E799" s="155">
        <v>0</v>
      </c>
      <c r="F799" s="81">
        <f t="shared" si="149"/>
        <v>0</v>
      </c>
      <c r="G799" s="155">
        <v>21</v>
      </c>
      <c r="H799" s="81">
        <f t="shared" si="140"/>
        <v>9.0617868125362558E-2</v>
      </c>
      <c r="I799" s="156">
        <v>0</v>
      </c>
      <c r="J799" s="142">
        <v>2.3328800911616994</v>
      </c>
      <c r="K799" s="76">
        <f t="shared" si="141"/>
        <v>139.97280546970197</v>
      </c>
      <c r="L799" s="79">
        <f t="shared" si="142"/>
        <v>8.7483003418563729E-2</v>
      </c>
      <c r="M799" s="79">
        <v>0.28000000000000003</v>
      </c>
      <c r="N799" s="79">
        <v>0.56000000000000005</v>
      </c>
      <c r="O799" s="80" t="str">
        <f t="shared" si="143"/>
        <v>OK</v>
      </c>
      <c r="P799" s="81">
        <f t="shared" si="144"/>
        <v>47.95</v>
      </c>
      <c r="Q799" s="82">
        <f t="shared" si="145"/>
        <v>53.303558888960687</v>
      </c>
      <c r="R799" s="82">
        <f t="shared" si="146"/>
        <v>0.89956470073390504</v>
      </c>
      <c r="S799" s="82">
        <f t="shared" si="147"/>
        <v>3.3497223273099475</v>
      </c>
      <c r="T799" s="83" t="str">
        <f t="shared" si="148"/>
        <v>Not OK</v>
      </c>
    </row>
    <row r="800" spans="1:20" x14ac:dyDescent="0.2">
      <c r="A800" s="73">
        <v>41499</v>
      </c>
      <c r="B800" s="145">
        <v>82.95</v>
      </c>
      <c r="C800" s="155">
        <v>94</v>
      </c>
      <c r="D800" s="81">
        <f t="shared" si="139"/>
        <v>3.8413620180613193</v>
      </c>
      <c r="E800" s="155">
        <v>0</v>
      </c>
      <c r="F800" s="81">
        <f t="shared" si="149"/>
        <v>0</v>
      </c>
      <c r="G800" s="155">
        <v>21</v>
      </c>
      <c r="H800" s="81">
        <f t="shared" si="140"/>
        <v>9.0617868125362558E-2</v>
      </c>
      <c r="I800" s="156">
        <v>0</v>
      </c>
      <c r="J800" s="142">
        <v>2.3328800911616994</v>
      </c>
      <c r="K800" s="76">
        <f t="shared" si="141"/>
        <v>139.97280546970197</v>
      </c>
      <c r="L800" s="79">
        <f t="shared" si="142"/>
        <v>8.7483003418563729E-2</v>
      </c>
      <c r="M800" s="79">
        <v>0.28000000000000003</v>
      </c>
      <c r="N800" s="79">
        <v>0.56000000000000005</v>
      </c>
      <c r="O800" s="80" t="str">
        <f t="shared" si="143"/>
        <v>OK</v>
      </c>
      <c r="P800" s="81">
        <f t="shared" si="144"/>
        <v>47.95</v>
      </c>
      <c r="Q800" s="82">
        <f t="shared" si="145"/>
        <v>53.303558888960687</v>
      </c>
      <c r="R800" s="82">
        <f t="shared" si="146"/>
        <v>0.89956470073390504</v>
      </c>
      <c r="S800" s="82">
        <f t="shared" si="147"/>
        <v>3.3497223273099475</v>
      </c>
      <c r="T800" s="83" t="str">
        <f t="shared" si="148"/>
        <v>Not OK</v>
      </c>
    </row>
    <row r="801" spans="1:20" x14ac:dyDescent="0.2">
      <c r="A801" s="73">
        <v>41500</v>
      </c>
      <c r="B801" s="145">
        <v>82.95</v>
      </c>
      <c r="C801" s="155">
        <v>93</v>
      </c>
      <c r="D801" s="81">
        <f t="shared" si="139"/>
        <v>3.7400118247631711</v>
      </c>
      <c r="E801" s="155">
        <v>0</v>
      </c>
      <c r="F801" s="81">
        <f t="shared" si="149"/>
        <v>0</v>
      </c>
      <c r="G801" s="155">
        <v>21</v>
      </c>
      <c r="H801" s="81">
        <f t="shared" si="140"/>
        <v>9.0617868125362558E-2</v>
      </c>
      <c r="I801" s="156">
        <v>0</v>
      </c>
      <c r="J801" s="142">
        <v>2.3328800911616994</v>
      </c>
      <c r="K801" s="76">
        <f t="shared" si="141"/>
        <v>139.97280546970197</v>
      </c>
      <c r="L801" s="79">
        <f t="shared" si="142"/>
        <v>8.7483003418563729E-2</v>
      </c>
      <c r="M801" s="79">
        <v>0.28000000000000003</v>
      </c>
      <c r="N801" s="79">
        <v>0.56000000000000005</v>
      </c>
      <c r="O801" s="80" t="str">
        <f t="shared" si="143"/>
        <v>OK</v>
      </c>
      <c r="P801" s="81">
        <f t="shared" si="144"/>
        <v>47.95</v>
      </c>
      <c r="Q801" s="82">
        <f t="shared" si="145"/>
        <v>53.303558888960687</v>
      </c>
      <c r="R801" s="82">
        <f t="shared" si="146"/>
        <v>0.89956470073390504</v>
      </c>
      <c r="S801" s="82">
        <f t="shared" si="147"/>
        <v>3.3497223273099475</v>
      </c>
      <c r="T801" s="83" t="str">
        <f t="shared" si="148"/>
        <v>Not OK</v>
      </c>
    </row>
    <row r="802" spans="1:20" x14ac:dyDescent="0.2">
      <c r="A802" s="73">
        <v>41501</v>
      </c>
      <c r="B802" s="145">
        <v>82.95</v>
      </c>
      <c r="C802" s="155">
        <v>93</v>
      </c>
      <c r="D802" s="81">
        <f t="shared" si="139"/>
        <v>3.7400118247631711</v>
      </c>
      <c r="E802" s="155">
        <v>0</v>
      </c>
      <c r="F802" s="81">
        <f t="shared" si="149"/>
        <v>0</v>
      </c>
      <c r="G802" s="155">
        <v>21</v>
      </c>
      <c r="H802" s="81">
        <f t="shared" si="140"/>
        <v>9.0617868125362558E-2</v>
      </c>
      <c r="I802" s="156">
        <v>0</v>
      </c>
      <c r="J802" s="142">
        <v>2.3328800911616994</v>
      </c>
      <c r="K802" s="76">
        <f t="shared" si="141"/>
        <v>139.97280546970197</v>
      </c>
      <c r="L802" s="79">
        <f t="shared" si="142"/>
        <v>8.7483003418563729E-2</v>
      </c>
      <c r="M802" s="79">
        <v>0.28000000000000003</v>
      </c>
      <c r="N802" s="79">
        <v>0.56000000000000005</v>
      </c>
      <c r="O802" s="80" t="str">
        <f t="shared" si="143"/>
        <v>OK</v>
      </c>
      <c r="P802" s="81">
        <f t="shared" si="144"/>
        <v>47.95</v>
      </c>
      <c r="Q802" s="82">
        <f t="shared" si="145"/>
        <v>53.303558888960687</v>
      </c>
      <c r="R802" s="82">
        <f t="shared" si="146"/>
        <v>0.89956470073390504</v>
      </c>
      <c r="S802" s="82">
        <f t="shared" si="147"/>
        <v>3.3497223273099475</v>
      </c>
      <c r="T802" s="83" t="str">
        <f t="shared" si="148"/>
        <v>Not OK</v>
      </c>
    </row>
    <row r="803" spans="1:20" x14ac:dyDescent="0.2">
      <c r="A803" s="73">
        <v>41502</v>
      </c>
      <c r="B803" s="145">
        <v>82.95</v>
      </c>
      <c r="C803" s="155">
        <v>93</v>
      </c>
      <c r="D803" s="81">
        <f t="shared" si="139"/>
        <v>3.7400118247631711</v>
      </c>
      <c r="E803" s="155">
        <v>0</v>
      </c>
      <c r="F803" s="81">
        <f t="shared" si="149"/>
        <v>0</v>
      </c>
      <c r="G803" s="155">
        <v>20</v>
      </c>
      <c r="H803" s="81">
        <f t="shared" si="140"/>
        <v>8.0212230488872466E-2</v>
      </c>
      <c r="I803" s="156">
        <v>0</v>
      </c>
      <c r="J803" s="142">
        <v>2.3328800911616994</v>
      </c>
      <c r="K803" s="76">
        <f t="shared" si="141"/>
        <v>139.97280546970197</v>
      </c>
      <c r="L803" s="79">
        <f t="shared" si="142"/>
        <v>8.7483003418563729E-2</v>
      </c>
      <c r="M803" s="79">
        <v>0.28000000000000003</v>
      </c>
      <c r="N803" s="79">
        <v>0.56000000000000005</v>
      </c>
      <c r="O803" s="80" t="str">
        <f t="shared" si="143"/>
        <v>OK</v>
      </c>
      <c r="P803" s="81">
        <f t="shared" si="144"/>
        <v>47.95</v>
      </c>
      <c r="Q803" s="82">
        <f t="shared" si="145"/>
        <v>53.303558888960687</v>
      </c>
      <c r="R803" s="82">
        <f t="shared" si="146"/>
        <v>0.89956470073390504</v>
      </c>
      <c r="S803" s="82">
        <f t="shared" si="147"/>
        <v>3.3497223273099475</v>
      </c>
      <c r="T803" s="83" t="str">
        <f t="shared" si="148"/>
        <v>Not OK</v>
      </c>
    </row>
    <row r="804" spans="1:20" x14ac:dyDescent="0.2">
      <c r="A804" s="73">
        <v>41503</v>
      </c>
      <c r="B804" s="145">
        <v>82.95</v>
      </c>
      <c r="C804" s="155">
        <v>93</v>
      </c>
      <c r="D804" s="81">
        <f t="shared" si="139"/>
        <v>3.7400118247631711</v>
      </c>
      <c r="E804" s="155">
        <v>0</v>
      </c>
      <c r="F804" s="81">
        <f t="shared" si="149"/>
        <v>0</v>
      </c>
      <c r="G804" s="155">
        <v>20</v>
      </c>
      <c r="H804" s="81">
        <f t="shared" si="140"/>
        <v>8.0212230488872466E-2</v>
      </c>
      <c r="I804" s="156">
        <v>0</v>
      </c>
      <c r="J804" s="142">
        <v>2.3328800911616994</v>
      </c>
      <c r="K804" s="76">
        <f t="shared" si="141"/>
        <v>139.97280546970197</v>
      </c>
      <c r="L804" s="79">
        <f t="shared" si="142"/>
        <v>8.7483003418563729E-2</v>
      </c>
      <c r="M804" s="79">
        <v>0.28000000000000003</v>
      </c>
      <c r="N804" s="79">
        <v>0.56000000000000005</v>
      </c>
      <c r="O804" s="80" t="str">
        <f t="shared" si="143"/>
        <v>OK</v>
      </c>
      <c r="P804" s="81">
        <f t="shared" si="144"/>
        <v>47.95</v>
      </c>
      <c r="Q804" s="82">
        <f t="shared" si="145"/>
        <v>53.303558888960687</v>
      </c>
      <c r="R804" s="82">
        <f t="shared" si="146"/>
        <v>0.89956470073390504</v>
      </c>
      <c r="S804" s="82">
        <f t="shared" si="147"/>
        <v>3.3497223273099475</v>
      </c>
      <c r="T804" s="83" t="str">
        <f t="shared" si="148"/>
        <v>Not OK</v>
      </c>
    </row>
    <row r="805" spans="1:20" x14ac:dyDescent="0.2">
      <c r="A805" s="73">
        <v>41504</v>
      </c>
      <c r="B805" s="145">
        <v>82.95</v>
      </c>
      <c r="C805" s="155">
        <v>93</v>
      </c>
      <c r="D805" s="81">
        <f t="shared" si="139"/>
        <v>3.7400118247631711</v>
      </c>
      <c r="E805" s="155">
        <v>0</v>
      </c>
      <c r="F805" s="81">
        <f t="shared" si="149"/>
        <v>0</v>
      </c>
      <c r="G805" s="155">
        <v>20</v>
      </c>
      <c r="H805" s="81">
        <f t="shared" si="140"/>
        <v>8.0212230488872466E-2</v>
      </c>
      <c r="I805" s="156">
        <v>0</v>
      </c>
      <c r="J805" s="142">
        <v>2.3328800911616994</v>
      </c>
      <c r="K805" s="76">
        <f t="shared" si="141"/>
        <v>139.97280546970197</v>
      </c>
      <c r="L805" s="79">
        <f t="shared" si="142"/>
        <v>8.7483003418563729E-2</v>
      </c>
      <c r="M805" s="79">
        <v>0.28000000000000003</v>
      </c>
      <c r="N805" s="79">
        <v>0.56000000000000005</v>
      </c>
      <c r="O805" s="80" t="str">
        <f t="shared" si="143"/>
        <v>OK</v>
      </c>
      <c r="P805" s="81">
        <f t="shared" si="144"/>
        <v>47.95</v>
      </c>
      <c r="Q805" s="82">
        <f t="shared" si="145"/>
        <v>53.303558888960687</v>
      </c>
      <c r="R805" s="82">
        <f t="shared" si="146"/>
        <v>0.89956470073390504</v>
      </c>
      <c r="S805" s="82">
        <f t="shared" si="147"/>
        <v>3.3497223273099475</v>
      </c>
      <c r="T805" s="83" t="str">
        <f t="shared" si="148"/>
        <v>Not OK</v>
      </c>
    </row>
    <row r="806" spans="1:20" x14ac:dyDescent="0.2">
      <c r="A806" s="73">
        <v>41497</v>
      </c>
      <c r="B806" s="152">
        <v>82.93</v>
      </c>
      <c r="C806" s="155">
        <v>94</v>
      </c>
      <c r="D806" s="81">
        <f t="shared" si="139"/>
        <v>3.8413620180613193</v>
      </c>
      <c r="E806" s="155">
        <v>0</v>
      </c>
      <c r="F806" s="81">
        <f t="shared" si="149"/>
        <v>0</v>
      </c>
      <c r="G806" s="155">
        <v>22</v>
      </c>
      <c r="H806" s="81">
        <f t="shared" si="140"/>
        <v>0.10179402945251355</v>
      </c>
      <c r="I806" s="156">
        <v>0</v>
      </c>
      <c r="J806" s="142">
        <v>2.3328800911616994</v>
      </c>
      <c r="K806" s="76">
        <f t="shared" si="141"/>
        <v>139.97280546970197</v>
      </c>
      <c r="L806" s="79">
        <f t="shared" si="142"/>
        <v>8.7483003418563729E-2</v>
      </c>
      <c r="M806" s="79">
        <v>0.28000000000000003</v>
      </c>
      <c r="N806" s="79">
        <v>0.56000000000000005</v>
      </c>
      <c r="O806" s="80" t="str">
        <f t="shared" si="143"/>
        <v>OK</v>
      </c>
      <c r="P806" s="81">
        <f t="shared" si="144"/>
        <v>47.930000000000007</v>
      </c>
      <c r="Q806" s="82">
        <f t="shared" si="145"/>
        <v>53.291534762514807</v>
      </c>
      <c r="R806" s="82">
        <f t="shared" si="146"/>
        <v>0.899392374672495</v>
      </c>
      <c r="S806" s="82">
        <f t="shared" si="147"/>
        <v>3.3503641433534659</v>
      </c>
      <c r="T806" s="83" t="str">
        <f t="shared" si="148"/>
        <v>Not OK</v>
      </c>
    </row>
    <row r="807" spans="1:20" x14ac:dyDescent="0.2">
      <c r="A807" s="73">
        <v>41496</v>
      </c>
      <c r="B807" s="146">
        <v>82.85</v>
      </c>
      <c r="C807" s="155">
        <v>95</v>
      </c>
      <c r="D807" s="81">
        <f t="shared" si="139"/>
        <v>3.9443424822516362</v>
      </c>
      <c r="E807" s="155">
        <v>0</v>
      </c>
      <c r="F807" s="81">
        <f t="shared" si="149"/>
        <v>0</v>
      </c>
      <c r="G807" s="155">
        <v>22</v>
      </c>
      <c r="H807" s="81">
        <f t="shared" si="140"/>
        <v>0.10179402945251355</v>
      </c>
      <c r="I807" s="156">
        <v>0</v>
      </c>
      <c r="J807" s="142">
        <v>2.3328800911616994</v>
      </c>
      <c r="K807" s="76">
        <f t="shared" si="141"/>
        <v>139.97280546970197</v>
      </c>
      <c r="L807" s="79">
        <f t="shared" si="142"/>
        <v>8.7483003418563729E-2</v>
      </c>
      <c r="M807" s="79">
        <v>0.28000000000000003</v>
      </c>
      <c r="N807" s="79">
        <v>0.56000000000000005</v>
      </c>
      <c r="O807" s="80" t="str">
        <f t="shared" si="143"/>
        <v>OK</v>
      </c>
      <c r="P807" s="81">
        <f t="shared" si="144"/>
        <v>47.849999999999994</v>
      </c>
      <c r="Q807" s="82">
        <f t="shared" si="145"/>
        <v>53.243521233555725</v>
      </c>
      <c r="R807" s="82">
        <f t="shared" si="146"/>
        <v>0.89870089151510579</v>
      </c>
      <c r="S807" s="82">
        <f t="shared" si="147"/>
        <v>3.3529419981192978</v>
      </c>
      <c r="T807" s="83" t="str">
        <f t="shared" si="148"/>
        <v>Not OK</v>
      </c>
    </row>
    <row r="808" spans="1:20" x14ac:dyDescent="0.2">
      <c r="A808" s="73">
        <v>41490</v>
      </c>
      <c r="B808" s="146">
        <v>82.83</v>
      </c>
      <c r="C808" s="155">
        <v>97</v>
      </c>
      <c r="D808" s="81">
        <f t="shared" si="139"/>
        <v>4.1552287730803439</v>
      </c>
      <c r="E808" s="155">
        <v>0</v>
      </c>
      <c r="F808" s="81">
        <f t="shared" si="149"/>
        <v>0</v>
      </c>
      <c r="G808" s="155">
        <v>22</v>
      </c>
      <c r="H808" s="81">
        <f t="shared" si="140"/>
        <v>0.10179402945251355</v>
      </c>
      <c r="I808" s="156">
        <v>0</v>
      </c>
      <c r="J808" s="142">
        <v>2.2599999999999998</v>
      </c>
      <c r="K808" s="76">
        <f t="shared" si="141"/>
        <v>135.6</v>
      </c>
      <c r="L808" s="79">
        <f t="shared" si="142"/>
        <v>8.4749999999999992E-2</v>
      </c>
      <c r="M808" s="79">
        <v>0.28000000000000003</v>
      </c>
      <c r="N808" s="79">
        <v>0.56000000000000005</v>
      </c>
      <c r="O808" s="80" t="str">
        <f t="shared" si="143"/>
        <v>OK</v>
      </c>
      <c r="P808" s="81">
        <f t="shared" si="144"/>
        <v>47.83</v>
      </c>
      <c r="Q808" s="82">
        <f t="shared" si="145"/>
        <v>53.231538623588214</v>
      </c>
      <c r="R808" s="82">
        <f t="shared" si="146"/>
        <v>0.89852747519128329</v>
      </c>
      <c r="S808" s="82">
        <f t="shared" si="147"/>
        <v>3.2488216754470804</v>
      </c>
      <c r="T808" s="83" t="str">
        <f t="shared" si="148"/>
        <v>Not OK</v>
      </c>
    </row>
    <row r="809" spans="1:20" x14ac:dyDescent="0.2">
      <c r="A809" s="73">
        <v>41491</v>
      </c>
      <c r="B809" s="145">
        <v>82.83</v>
      </c>
      <c r="C809" s="155">
        <v>97</v>
      </c>
      <c r="D809" s="81">
        <f t="shared" si="139"/>
        <v>4.1552287730803439</v>
      </c>
      <c r="E809" s="155">
        <v>0</v>
      </c>
      <c r="F809" s="81">
        <f t="shared" si="149"/>
        <v>0</v>
      </c>
      <c r="G809" s="155">
        <v>22</v>
      </c>
      <c r="H809" s="81">
        <f t="shared" si="140"/>
        <v>0.10179402945251355</v>
      </c>
      <c r="I809" s="156">
        <v>0</v>
      </c>
      <c r="J809" s="142">
        <v>2.3328800911616994</v>
      </c>
      <c r="K809" s="76">
        <f t="shared" si="141"/>
        <v>139.97280546970197</v>
      </c>
      <c r="L809" s="79">
        <f t="shared" si="142"/>
        <v>8.7483003418563729E-2</v>
      </c>
      <c r="M809" s="79">
        <v>0.28000000000000003</v>
      </c>
      <c r="N809" s="79">
        <v>0.56000000000000005</v>
      </c>
      <c r="O809" s="80" t="str">
        <f t="shared" si="143"/>
        <v>OK</v>
      </c>
      <c r="P809" s="81">
        <f t="shared" si="144"/>
        <v>47.83</v>
      </c>
      <c r="Q809" s="82">
        <f t="shared" si="145"/>
        <v>53.231538623588214</v>
      </c>
      <c r="R809" s="82">
        <f t="shared" si="146"/>
        <v>0.89852747519128329</v>
      </c>
      <c r="S809" s="82">
        <f t="shared" si="147"/>
        <v>3.3535891178695092</v>
      </c>
      <c r="T809" s="83" t="str">
        <f t="shared" si="148"/>
        <v>Not OK</v>
      </c>
    </row>
    <row r="810" spans="1:20" x14ac:dyDescent="0.2">
      <c r="A810" s="73">
        <v>41492</v>
      </c>
      <c r="B810" s="145">
        <v>82.83</v>
      </c>
      <c r="C810" s="155">
        <v>95</v>
      </c>
      <c r="D810" s="81">
        <f t="shared" si="139"/>
        <v>3.9443424822516362</v>
      </c>
      <c r="E810" s="155">
        <v>0</v>
      </c>
      <c r="F810" s="81">
        <f t="shared" si="149"/>
        <v>0</v>
      </c>
      <c r="G810" s="155">
        <v>23</v>
      </c>
      <c r="H810" s="81">
        <f t="shared" si="140"/>
        <v>0.11375885023232608</v>
      </c>
      <c r="I810" s="156">
        <v>0</v>
      </c>
      <c r="J810" s="142">
        <v>2.3328800911616994</v>
      </c>
      <c r="K810" s="76">
        <f t="shared" si="141"/>
        <v>139.97280546970197</v>
      </c>
      <c r="L810" s="79">
        <f t="shared" si="142"/>
        <v>8.7483003418563729E-2</v>
      </c>
      <c r="M810" s="79">
        <v>0.28000000000000003</v>
      </c>
      <c r="N810" s="79">
        <v>0.56000000000000005</v>
      </c>
      <c r="O810" s="80" t="str">
        <f t="shared" si="143"/>
        <v>OK</v>
      </c>
      <c r="P810" s="81">
        <f t="shared" si="144"/>
        <v>47.83</v>
      </c>
      <c r="Q810" s="82">
        <f t="shared" si="145"/>
        <v>53.231538623588214</v>
      </c>
      <c r="R810" s="82">
        <f t="shared" si="146"/>
        <v>0.89852747519128329</v>
      </c>
      <c r="S810" s="82">
        <f t="shared" si="147"/>
        <v>3.3535891178695092</v>
      </c>
      <c r="T810" s="83" t="str">
        <f t="shared" si="148"/>
        <v>Not OK</v>
      </c>
    </row>
    <row r="811" spans="1:20" x14ac:dyDescent="0.2">
      <c r="A811" s="73">
        <v>41493</v>
      </c>
      <c r="B811" s="145">
        <v>82.83</v>
      </c>
      <c r="C811" s="155">
        <v>95</v>
      </c>
      <c r="D811" s="81">
        <f t="shared" si="139"/>
        <v>3.9443424822516362</v>
      </c>
      <c r="E811" s="155">
        <v>0</v>
      </c>
      <c r="F811" s="81">
        <f t="shared" si="149"/>
        <v>0</v>
      </c>
      <c r="G811" s="155">
        <v>23</v>
      </c>
      <c r="H811" s="81">
        <f t="shared" si="140"/>
        <v>0.11375885023232608</v>
      </c>
      <c r="I811" s="156">
        <v>0</v>
      </c>
      <c r="J811" s="142">
        <v>2.3328800911616994</v>
      </c>
      <c r="K811" s="76">
        <f t="shared" si="141"/>
        <v>139.97280546970197</v>
      </c>
      <c r="L811" s="79">
        <f t="shared" si="142"/>
        <v>8.7483003418563729E-2</v>
      </c>
      <c r="M811" s="79">
        <v>0.28000000000000003</v>
      </c>
      <c r="N811" s="79">
        <v>0.56000000000000005</v>
      </c>
      <c r="O811" s="80" t="str">
        <f t="shared" si="143"/>
        <v>OK</v>
      </c>
      <c r="P811" s="81">
        <f t="shared" si="144"/>
        <v>47.83</v>
      </c>
      <c r="Q811" s="82">
        <f t="shared" si="145"/>
        <v>53.231538623588214</v>
      </c>
      <c r="R811" s="82">
        <f t="shared" si="146"/>
        <v>0.89852747519128329</v>
      </c>
      <c r="S811" s="82">
        <f t="shared" si="147"/>
        <v>3.3535891178695092</v>
      </c>
      <c r="T811" s="83" t="str">
        <f t="shared" si="148"/>
        <v>Not OK</v>
      </c>
    </row>
    <row r="812" spans="1:20" x14ac:dyDescent="0.2">
      <c r="A812" s="73">
        <v>41494</v>
      </c>
      <c r="B812" s="145">
        <v>82.83</v>
      </c>
      <c r="C812" s="155">
        <v>95</v>
      </c>
      <c r="D812" s="81">
        <f t="shared" si="139"/>
        <v>3.9443424822516362</v>
      </c>
      <c r="E812" s="155">
        <v>0</v>
      </c>
      <c r="F812" s="81">
        <f t="shared" si="149"/>
        <v>0</v>
      </c>
      <c r="G812" s="155">
        <v>23</v>
      </c>
      <c r="H812" s="81">
        <f t="shared" si="140"/>
        <v>0.11375885023232608</v>
      </c>
      <c r="I812" s="156">
        <v>0</v>
      </c>
      <c r="J812" s="142">
        <v>2.3328800911616994</v>
      </c>
      <c r="K812" s="76">
        <f t="shared" si="141"/>
        <v>139.97280546970197</v>
      </c>
      <c r="L812" s="79">
        <f t="shared" si="142"/>
        <v>8.7483003418563729E-2</v>
      </c>
      <c r="M812" s="79">
        <v>0.28000000000000003</v>
      </c>
      <c r="N812" s="79">
        <v>0.56000000000000005</v>
      </c>
      <c r="O812" s="80" t="str">
        <f t="shared" si="143"/>
        <v>OK</v>
      </c>
      <c r="P812" s="81">
        <f t="shared" si="144"/>
        <v>47.83</v>
      </c>
      <c r="Q812" s="82">
        <f t="shared" si="145"/>
        <v>53.231538623588214</v>
      </c>
      <c r="R812" s="82">
        <f t="shared" si="146"/>
        <v>0.89852747519128329</v>
      </c>
      <c r="S812" s="82">
        <f t="shared" si="147"/>
        <v>3.3535891178695092</v>
      </c>
      <c r="T812" s="83" t="str">
        <f t="shared" si="148"/>
        <v>Not OK</v>
      </c>
    </row>
    <row r="813" spans="1:20" x14ac:dyDescent="0.2">
      <c r="A813" s="73">
        <v>41495</v>
      </c>
      <c r="B813" s="145">
        <v>82.83</v>
      </c>
      <c r="C813" s="155">
        <v>95</v>
      </c>
      <c r="D813" s="81">
        <f t="shared" si="139"/>
        <v>3.9443424822516362</v>
      </c>
      <c r="E813" s="155">
        <v>0</v>
      </c>
      <c r="F813" s="81">
        <f t="shared" si="149"/>
        <v>0</v>
      </c>
      <c r="G813" s="155">
        <v>22</v>
      </c>
      <c r="H813" s="81">
        <f t="shared" si="140"/>
        <v>0.10179402945251355</v>
      </c>
      <c r="I813" s="156">
        <v>0</v>
      </c>
      <c r="J813" s="142">
        <v>2.3328800911616994</v>
      </c>
      <c r="K813" s="76">
        <f t="shared" si="141"/>
        <v>139.97280546970197</v>
      </c>
      <c r="L813" s="79">
        <f t="shared" si="142"/>
        <v>8.7483003418563729E-2</v>
      </c>
      <c r="M813" s="79">
        <v>0.28000000000000003</v>
      </c>
      <c r="N813" s="79">
        <v>0.56000000000000005</v>
      </c>
      <c r="O813" s="80" t="str">
        <f t="shared" si="143"/>
        <v>OK</v>
      </c>
      <c r="P813" s="81">
        <f t="shared" si="144"/>
        <v>47.83</v>
      </c>
      <c r="Q813" s="82">
        <f t="shared" si="145"/>
        <v>53.231538623588214</v>
      </c>
      <c r="R813" s="82">
        <f t="shared" si="146"/>
        <v>0.89852747519128329</v>
      </c>
      <c r="S813" s="82">
        <f t="shared" si="147"/>
        <v>3.3535891178695092</v>
      </c>
      <c r="T813" s="83" t="str">
        <f t="shared" si="148"/>
        <v>Not OK</v>
      </c>
    </row>
    <row r="814" spans="1:20" x14ac:dyDescent="0.2">
      <c r="A814" s="73">
        <v>41489</v>
      </c>
      <c r="B814" s="146">
        <v>82.81</v>
      </c>
      <c r="C814" s="155">
        <v>97</v>
      </c>
      <c r="D814" s="81">
        <f t="shared" si="139"/>
        <v>4.1552287730803439</v>
      </c>
      <c r="E814" s="155">
        <v>0</v>
      </c>
      <c r="F814" s="81">
        <f t="shared" si="149"/>
        <v>0</v>
      </c>
      <c r="G814" s="155">
        <v>23</v>
      </c>
      <c r="H814" s="81">
        <f t="shared" si="140"/>
        <v>0.11375885023232608</v>
      </c>
      <c r="I814" s="156">
        <v>0</v>
      </c>
      <c r="J814" s="142">
        <v>2.2578733867148584</v>
      </c>
      <c r="K814" s="76">
        <f t="shared" si="141"/>
        <v>135.47240320289151</v>
      </c>
      <c r="L814" s="79">
        <f t="shared" si="142"/>
        <v>8.4670252001807195E-2</v>
      </c>
      <c r="M814" s="79">
        <v>0.28000000000000003</v>
      </c>
      <c r="N814" s="79">
        <v>0.56000000000000005</v>
      </c>
      <c r="O814" s="80" t="str">
        <f t="shared" si="143"/>
        <v>OK</v>
      </c>
      <c r="P814" s="81">
        <f t="shared" si="144"/>
        <v>47.81</v>
      </c>
      <c r="Q814" s="82">
        <f t="shared" si="145"/>
        <v>53.219564333760154</v>
      </c>
      <c r="R814" s="82">
        <f t="shared" si="146"/>
        <v>0.89835384033144816</v>
      </c>
      <c r="S814" s="82">
        <f t="shared" si="147"/>
        <v>3.2463919465066065</v>
      </c>
      <c r="T814" s="83" t="str">
        <f t="shared" si="148"/>
        <v>Not OK</v>
      </c>
    </row>
    <row r="815" spans="1:20" x14ac:dyDescent="0.2">
      <c r="A815" s="73">
        <v>41488</v>
      </c>
      <c r="B815" s="146">
        <v>82.78</v>
      </c>
      <c r="C815" s="155">
        <v>97</v>
      </c>
      <c r="D815" s="81">
        <f t="shared" ref="D815:D878" si="150">4.484*(C815/100)^(5/2)</f>
        <v>4.1552287730803439</v>
      </c>
      <c r="E815" s="155">
        <v>0</v>
      </c>
      <c r="F815" s="81">
        <f t="shared" si="149"/>
        <v>0</v>
      </c>
      <c r="G815" s="155">
        <v>23</v>
      </c>
      <c r="H815" s="81">
        <f t="shared" si="140"/>
        <v>0.11375885023232608</v>
      </c>
      <c r="I815" s="156">
        <v>0</v>
      </c>
      <c r="J815" s="142">
        <v>2.2578733867148584</v>
      </c>
      <c r="K815" s="76">
        <f t="shared" si="141"/>
        <v>135.47240320289151</v>
      </c>
      <c r="L815" s="79">
        <f t="shared" si="142"/>
        <v>8.4670252001807195E-2</v>
      </c>
      <c r="M815" s="79">
        <v>0.28000000000000003</v>
      </c>
      <c r="N815" s="79">
        <v>0.56000000000000005</v>
      </c>
      <c r="O815" s="80" t="str">
        <f t="shared" si="143"/>
        <v>OK</v>
      </c>
      <c r="P815" s="81">
        <f t="shared" si="144"/>
        <v>47.78</v>
      </c>
      <c r="Q815" s="82">
        <f t="shared" si="145"/>
        <v>53.201618511567709</v>
      </c>
      <c r="R815" s="82">
        <f t="shared" si="146"/>
        <v>0.89809297793470555</v>
      </c>
      <c r="S815" s="82">
        <f t="shared" si="147"/>
        <v>3.2473349018628315</v>
      </c>
      <c r="T815" s="83" t="str">
        <f t="shared" si="148"/>
        <v>Not OK</v>
      </c>
    </row>
    <row r="816" spans="1:20" x14ac:dyDescent="0.2">
      <c r="A816" s="73">
        <v>41487</v>
      </c>
      <c r="B816" s="145">
        <v>82.77</v>
      </c>
      <c r="C816" s="155">
        <v>99</v>
      </c>
      <c r="D816" s="81">
        <f t="shared" si="150"/>
        <v>4.3727393469931606</v>
      </c>
      <c r="E816" s="155">
        <v>0</v>
      </c>
      <c r="F816" s="81">
        <f t="shared" si="149"/>
        <v>0</v>
      </c>
      <c r="G816" s="155">
        <v>23</v>
      </c>
      <c r="H816" s="81">
        <f t="shared" si="140"/>
        <v>0.11375885023232608</v>
      </c>
      <c r="I816" s="156">
        <v>0</v>
      </c>
      <c r="J816" s="142">
        <v>2.2578733867148584</v>
      </c>
      <c r="K816" s="76">
        <f t="shared" si="141"/>
        <v>135.47240320289151</v>
      </c>
      <c r="L816" s="79">
        <f t="shared" si="142"/>
        <v>8.4670252001807195E-2</v>
      </c>
      <c r="M816" s="79">
        <v>0.28000000000000003</v>
      </c>
      <c r="N816" s="79">
        <v>0.56000000000000005</v>
      </c>
      <c r="O816" s="80" t="str">
        <f t="shared" si="143"/>
        <v>OK</v>
      </c>
      <c r="P816" s="81">
        <f t="shared" si="144"/>
        <v>47.769999999999996</v>
      </c>
      <c r="Q816" s="82">
        <f t="shared" si="145"/>
        <v>53.195640736992758</v>
      </c>
      <c r="R816" s="82">
        <f t="shared" si="146"/>
        <v>0.89800591436020205</v>
      </c>
      <c r="S816" s="82">
        <f t="shared" si="147"/>
        <v>3.2476497378562752</v>
      </c>
      <c r="T816" s="83" t="str">
        <f t="shared" si="148"/>
        <v>Not OK</v>
      </c>
    </row>
    <row r="817" spans="1:20" x14ac:dyDescent="0.2">
      <c r="A817" s="73">
        <v>41486</v>
      </c>
      <c r="B817" s="145">
        <v>82.75</v>
      </c>
      <c r="C817" s="155">
        <v>100</v>
      </c>
      <c r="D817" s="81">
        <f t="shared" si="150"/>
        <v>4.484</v>
      </c>
      <c r="E817" s="155">
        <v>0</v>
      </c>
      <c r="F817" s="81">
        <f t="shared" si="149"/>
        <v>0</v>
      </c>
      <c r="G817" s="155">
        <v>23</v>
      </c>
      <c r="H817" s="81">
        <f t="shared" si="140"/>
        <v>0.11375885023232608</v>
      </c>
      <c r="I817" s="156">
        <v>0</v>
      </c>
      <c r="J817" s="142">
        <v>2.2578733867148584</v>
      </c>
      <c r="K817" s="76">
        <f t="shared" si="141"/>
        <v>135.47240320289151</v>
      </c>
      <c r="L817" s="79">
        <f t="shared" si="142"/>
        <v>8.4670252001807195E-2</v>
      </c>
      <c r="M817" s="79">
        <v>0.28000000000000003</v>
      </c>
      <c r="N817" s="79">
        <v>0.56000000000000005</v>
      </c>
      <c r="O817" s="80" t="str">
        <f t="shared" si="143"/>
        <v>OK</v>
      </c>
      <c r="P817" s="81">
        <f t="shared" si="144"/>
        <v>47.75</v>
      </c>
      <c r="Q817" s="82">
        <f t="shared" si="145"/>
        <v>53.183691441291472</v>
      </c>
      <c r="R817" s="82">
        <f t="shared" si="146"/>
        <v>0.89783162292730978</v>
      </c>
      <c r="S817" s="82">
        <f t="shared" si="147"/>
        <v>3.2482801873881129</v>
      </c>
      <c r="T817" s="83" t="str">
        <f t="shared" si="148"/>
        <v>Not OK</v>
      </c>
    </row>
    <row r="818" spans="1:20" x14ac:dyDescent="0.2">
      <c r="A818" s="73">
        <v>41485</v>
      </c>
      <c r="B818" s="146">
        <v>82.7</v>
      </c>
      <c r="C818" s="155">
        <v>100</v>
      </c>
      <c r="D818" s="81">
        <f t="shared" si="150"/>
        <v>4.484</v>
      </c>
      <c r="E818" s="155">
        <v>0</v>
      </c>
      <c r="F818" s="81">
        <f t="shared" si="149"/>
        <v>0</v>
      </c>
      <c r="G818" s="155">
        <v>23</v>
      </c>
      <c r="H818" s="81">
        <f t="shared" si="140"/>
        <v>0.11375885023232608</v>
      </c>
      <c r="I818" s="156">
        <v>0</v>
      </c>
      <c r="J818" s="142">
        <v>2.2578733867148584</v>
      </c>
      <c r="K818" s="76">
        <f t="shared" si="141"/>
        <v>135.47240320289151</v>
      </c>
      <c r="L818" s="79">
        <f t="shared" si="142"/>
        <v>8.4670252001807195E-2</v>
      </c>
      <c r="M818" s="79">
        <v>0.28000000000000003</v>
      </c>
      <c r="N818" s="79">
        <v>0.56000000000000005</v>
      </c>
      <c r="O818" s="80" t="str">
        <f t="shared" si="143"/>
        <v>OK</v>
      </c>
      <c r="P818" s="81">
        <f t="shared" si="144"/>
        <v>47.7</v>
      </c>
      <c r="Q818" s="82">
        <f t="shared" si="145"/>
        <v>53.153854713279266</v>
      </c>
      <c r="R818" s="82">
        <f t="shared" si="146"/>
        <v>0.89739493508611445</v>
      </c>
      <c r="S818" s="82">
        <f t="shared" si="147"/>
        <v>3.2498608565084393</v>
      </c>
      <c r="T818" s="83" t="str">
        <f t="shared" si="148"/>
        <v>Not OK</v>
      </c>
    </row>
    <row r="819" spans="1:20" x14ac:dyDescent="0.2">
      <c r="A819" s="73">
        <v>41483</v>
      </c>
      <c r="B819" s="146">
        <v>82.69</v>
      </c>
      <c r="C819" s="155">
        <v>99</v>
      </c>
      <c r="D819" s="81">
        <f t="shared" si="150"/>
        <v>4.3727393469931606</v>
      </c>
      <c r="E819" s="155">
        <v>0</v>
      </c>
      <c r="F819" s="81">
        <f t="shared" si="149"/>
        <v>0</v>
      </c>
      <c r="G819" s="155">
        <v>23</v>
      </c>
      <c r="H819" s="81">
        <f t="shared" si="140"/>
        <v>0.11375885023232608</v>
      </c>
      <c r="I819" s="156">
        <v>0</v>
      </c>
      <c r="J819" s="142">
        <v>2.2578733867148584</v>
      </c>
      <c r="K819" s="76">
        <f t="shared" si="141"/>
        <v>135.47240320289151</v>
      </c>
      <c r="L819" s="79">
        <f t="shared" si="142"/>
        <v>8.4670252001807195E-2</v>
      </c>
      <c r="M819" s="79">
        <v>0.28000000000000003</v>
      </c>
      <c r="N819" s="79">
        <v>0.56000000000000005</v>
      </c>
      <c r="O819" s="80" t="str">
        <f t="shared" si="143"/>
        <v>OK</v>
      </c>
      <c r="P819" s="81">
        <f t="shared" si="144"/>
        <v>47.69</v>
      </c>
      <c r="Q819" s="82">
        <f t="shared" si="145"/>
        <v>53.147893632369254</v>
      </c>
      <c r="R819" s="82">
        <f t="shared" si="146"/>
        <v>0.89730743291310466</v>
      </c>
      <c r="S819" s="82">
        <f t="shared" si="147"/>
        <v>3.2501777711761362</v>
      </c>
      <c r="T819" s="83" t="str">
        <f t="shared" si="148"/>
        <v>Not OK</v>
      </c>
    </row>
    <row r="820" spans="1:20" x14ac:dyDescent="0.2">
      <c r="A820" s="73">
        <v>41484</v>
      </c>
      <c r="B820" s="145">
        <v>82.69</v>
      </c>
      <c r="C820" s="155">
        <v>99</v>
      </c>
      <c r="D820" s="81">
        <f t="shared" si="150"/>
        <v>4.3727393469931606</v>
      </c>
      <c r="E820" s="155">
        <v>0</v>
      </c>
      <c r="F820" s="81">
        <f t="shared" si="149"/>
        <v>0</v>
      </c>
      <c r="G820" s="155">
        <v>23</v>
      </c>
      <c r="H820" s="81">
        <f t="shared" si="140"/>
        <v>0.11375885023232608</v>
      </c>
      <c r="I820" s="156">
        <v>0</v>
      </c>
      <c r="J820" s="142">
        <v>2.2578733867148584</v>
      </c>
      <c r="K820" s="76">
        <f t="shared" si="141"/>
        <v>135.47240320289151</v>
      </c>
      <c r="L820" s="79">
        <f t="shared" si="142"/>
        <v>8.4670252001807195E-2</v>
      </c>
      <c r="M820" s="79">
        <v>0.28000000000000003</v>
      </c>
      <c r="N820" s="79">
        <v>0.56000000000000005</v>
      </c>
      <c r="O820" s="80" t="str">
        <f t="shared" si="143"/>
        <v>OK</v>
      </c>
      <c r="P820" s="81">
        <f t="shared" si="144"/>
        <v>47.69</v>
      </c>
      <c r="Q820" s="82">
        <f t="shared" si="145"/>
        <v>53.147893632369254</v>
      </c>
      <c r="R820" s="82">
        <f t="shared" si="146"/>
        <v>0.89730743291310466</v>
      </c>
      <c r="S820" s="82">
        <f t="shared" si="147"/>
        <v>3.2501777711761362</v>
      </c>
      <c r="T820" s="83" t="str">
        <f t="shared" si="148"/>
        <v>Not OK</v>
      </c>
    </row>
    <row r="821" spans="1:20" x14ac:dyDescent="0.2">
      <c r="A821" s="73">
        <v>41482</v>
      </c>
      <c r="B821" s="152">
        <v>82.66</v>
      </c>
      <c r="C821" s="155">
        <v>99</v>
      </c>
      <c r="D821" s="81">
        <f t="shared" si="150"/>
        <v>4.3727393469931606</v>
      </c>
      <c r="E821" s="155">
        <v>0</v>
      </c>
      <c r="F821" s="81">
        <f t="shared" si="149"/>
        <v>0</v>
      </c>
      <c r="G821" s="155">
        <v>25</v>
      </c>
      <c r="H821" s="81">
        <f t="shared" si="140"/>
        <v>0.140125</v>
      </c>
      <c r="I821" s="156">
        <v>0</v>
      </c>
      <c r="J821" s="142">
        <v>2.2578733867148584</v>
      </c>
      <c r="K821" s="76">
        <f t="shared" si="141"/>
        <v>135.47240320289151</v>
      </c>
      <c r="L821" s="79">
        <f t="shared" si="142"/>
        <v>8.4670252001807195E-2</v>
      </c>
      <c r="M821" s="79">
        <v>0.28000000000000003</v>
      </c>
      <c r="N821" s="79">
        <v>0.56000000000000005</v>
      </c>
      <c r="O821" s="80" t="str">
        <f t="shared" si="143"/>
        <v>OK</v>
      </c>
      <c r="P821" s="81">
        <f t="shared" si="144"/>
        <v>47.66</v>
      </c>
      <c r="Q821" s="82">
        <f t="shared" si="145"/>
        <v>53.130022931678241</v>
      </c>
      <c r="R821" s="82">
        <f t="shared" si="146"/>
        <v>0.89704459682405302</v>
      </c>
      <c r="S821" s="82">
        <f t="shared" si="147"/>
        <v>3.2511300805898746</v>
      </c>
      <c r="T821" s="83" t="str">
        <f t="shared" si="148"/>
        <v>Not OK</v>
      </c>
    </row>
    <row r="822" spans="1:20" x14ac:dyDescent="0.2">
      <c r="A822" s="73">
        <v>41478</v>
      </c>
      <c r="B822" s="146">
        <v>82.6</v>
      </c>
      <c r="C822" s="155">
        <v>101</v>
      </c>
      <c r="D822" s="81">
        <f t="shared" si="150"/>
        <v>4.5969421495036702</v>
      </c>
      <c r="E822" s="155">
        <v>0</v>
      </c>
      <c r="F822" s="81">
        <f t="shared" si="149"/>
        <v>0</v>
      </c>
      <c r="G822" s="155">
        <v>27</v>
      </c>
      <c r="H822" s="81">
        <f t="shared" si="140"/>
        <v>0.16985370100830655</v>
      </c>
      <c r="I822" s="156">
        <v>0</v>
      </c>
      <c r="J822" s="142">
        <v>2.2578733867148584</v>
      </c>
      <c r="K822" s="76">
        <f t="shared" si="141"/>
        <v>135.47240320289151</v>
      </c>
      <c r="L822" s="79">
        <f t="shared" si="142"/>
        <v>8.4670252001807195E-2</v>
      </c>
      <c r="M822" s="79">
        <v>0.28000000000000003</v>
      </c>
      <c r="N822" s="79">
        <v>0.56000000000000005</v>
      </c>
      <c r="O822" s="80" t="str">
        <f t="shared" si="143"/>
        <v>OK</v>
      </c>
      <c r="P822" s="81">
        <f t="shared" si="144"/>
        <v>47.599999999999994</v>
      </c>
      <c r="Q822" s="82">
        <f t="shared" si="145"/>
        <v>53.094338032765783</v>
      </c>
      <c r="R822" s="82">
        <f t="shared" si="146"/>
        <v>0.89651743978095932</v>
      </c>
      <c r="S822" s="82">
        <f t="shared" si="147"/>
        <v>3.2530417624422827</v>
      </c>
      <c r="T822" s="83" t="str">
        <f t="shared" si="148"/>
        <v>Not OK</v>
      </c>
    </row>
    <row r="823" spans="1:20" x14ac:dyDescent="0.2">
      <c r="A823" s="73">
        <v>41479</v>
      </c>
      <c r="B823" s="145">
        <v>82.6</v>
      </c>
      <c r="C823" s="155">
        <v>101</v>
      </c>
      <c r="D823" s="81">
        <f t="shared" si="150"/>
        <v>4.5969421495036702</v>
      </c>
      <c r="E823" s="155">
        <v>0</v>
      </c>
      <c r="F823" s="81">
        <f t="shared" si="149"/>
        <v>0</v>
      </c>
      <c r="G823" s="155">
        <v>27</v>
      </c>
      <c r="H823" s="81">
        <f t="shared" si="140"/>
        <v>0.16985370100830655</v>
      </c>
      <c r="I823" s="156">
        <v>0</v>
      </c>
      <c r="J823" s="142">
        <v>2.2578733867148584</v>
      </c>
      <c r="K823" s="76">
        <f t="shared" si="141"/>
        <v>135.47240320289151</v>
      </c>
      <c r="L823" s="79">
        <f t="shared" si="142"/>
        <v>8.4670252001807195E-2</v>
      </c>
      <c r="M823" s="79">
        <v>0.28000000000000003</v>
      </c>
      <c r="N823" s="79">
        <v>0.56000000000000005</v>
      </c>
      <c r="O823" s="80" t="str">
        <f t="shared" si="143"/>
        <v>OK</v>
      </c>
      <c r="P823" s="81">
        <f t="shared" si="144"/>
        <v>47.599999999999994</v>
      </c>
      <c r="Q823" s="82">
        <f t="shared" si="145"/>
        <v>53.094338032765783</v>
      </c>
      <c r="R823" s="82">
        <f t="shared" si="146"/>
        <v>0.89651743978095932</v>
      </c>
      <c r="S823" s="82">
        <f t="shared" si="147"/>
        <v>3.2530417624422827</v>
      </c>
      <c r="T823" s="83" t="str">
        <f t="shared" si="148"/>
        <v>Not OK</v>
      </c>
    </row>
    <row r="824" spans="1:20" x14ac:dyDescent="0.2">
      <c r="A824" s="73">
        <v>41477</v>
      </c>
      <c r="B824" s="146">
        <v>82.58</v>
      </c>
      <c r="C824" s="155">
        <v>101</v>
      </c>
      <c r="D824" s="81">
        <f t="shared" si="150"/>
        <v>4.5969421495036702</v>
      </c>
      <c r="E824" s="155">
        <v>0</v>
      </c>
      <c r="F824" s="81">
        <f t="shared" si="149"/>
        <v>0</v>
      </c>
      <c r="G824" s="155">
        <v>27</v>
      </c>
      <c r="H824" s="81">
        <f t="shared" si="140"/>
        <v>0.16985370100830655</v>
      </c>
      <c r="I824" s="156">
        <v>0</v>
      </c>
      <c r="J824" s="142">
        <v>2.2578733867148584</v>
      </c>
      <c r="K824" s="76">
        <f t="shared" si="141"/>
        <v>135.47240320289151</v>
      </c>
      <c r="L824" s="79">
        <f t="shared" si="142"/>
        <v>8.4670252001807195E-2</v>
      </c>
      <c r="M824" s="79">
        <v>0.28000000000000003</v>
      </c>
      <c r="N824" s="79">
        <v>0.56000000000000005</v>
      </c>
      <c r="O824" s="80" t="str">
        <f t="shared" si="143"/>
        <v>OK</v>
      </c>
      <c r="P824" s="81">
        <f t="shared" si="144"/>
        <v>47.58</v>
      </c>
      <c r="Q824" s="82">
        <f t="shared" si="145"/>
        <v>53.082459828569206</v>
      </c>
      <c r="R824" s="82">
        <f t="shared" si="146"/>
        <v>0.89634128022063209</v>
      </c>
      <c r="S824" s="82">
        <f t="shared" si="147"/>
        <v>3.2536810885775882</v>
      </c>
      <c r="T824" s="83" t="str">
        <f t="shared" si="148"/>
        <v>Not OK</v>
      </c>
    </row>
    <row r="825" spans="1:20" x14ac:dyDescent="0.2">
      <c r="A825" s="73">
        <v>41476</v>
      </c>
      <c r="B825" s="129">
        <v>82.53</v>
      </c>
      <c r="C825" s="155">
        <v>103</v>
      </c>
      <c r="D825" s="81">
        <f t="shared" si="150"/>
        <v>4.8279044431346012</v>
      </c>
      <c r="E825" s="155">
        <v>0</v>
      </c>
      <c r="F825" s="81">
        <f t="shared" si="149"/>
        <v>0</v>
      </c>
      <c r="G825" s="155">
        <v>28</v>
      </c>
      <c r="H825" s="81">
        <f t="shared" si="140"/>
        <v>0.18602044641979767</v>
      </c>
      <c r="I825" s="82">
        <v>0</v>
      </c>
      <c r="J825" s="142">
        <v>2.2578733867148584</v>
      </c>
      <c r="K825" s="76">
        <f t="shared" si="141"/>
        <v>135.47240320289151</v>
      </c>
      <c r="L825" s="79">
        <f t="shared" si="142"/>
        <v>8.4670252001807195E-2</v>
      </c>
      <c r="M825" s="79">
        <v>0.28000000000000003</v>
      </c>
      <c r="N825" s="79">
        <v>0.56000000000000005</v>
      </c>
      <c r="O825" s="80" t="str">
        <f t="shared" si="143"/>
        <v>OK</v>
      </c>
      <c r="P825" s="81">
        <f t="shared" si="144"/>
        <v>47.53</v>
      </c>
      <c r="Q825" s="82">
        <f t="shared" si="145"/>
        <v>53.052801038554826</v>
      </c>
      <c r="R825" s="82">
        <f t="shared" si="146"/>
        <v>0.89589991611298214</v>
      </c>
      <c r="S825" s="82">
        <f t="shared" si="147"/>
        <v>3.2552840109848904</v>
      </c>
      <c r="T825" s="83" t="str">
        <f t="shared" si="148"/>
        <v>Not OK</v>
      </c>
    </row>
    <row r="826" spans="1:20" x14ac:dyDescent="0.2">
      <c r="A826" s="73">
        <v>41475</v>
      </c>
      <c r="B826" s="146">
        <v>82.51</v>
      </c>
      <c r="C826" s="155">
        <v>103</v>
      </c>
      <c r="D826" s="81">
        <f t="shared" si="150"/>
        <v>4.8279044431346012</v>
      </c>
      <c r="E826" s="155">
        <v>0</v>
      </c>
      <c r="F826" s="81">
        <f t="shared" si="149"/>
        <v>0</v>
      </c>
      <c r="G826" s="155">
        <v>28</v>
      </c>
      <c r="H826" s="81">
        <f t="shared" si="140"/>
        <v>0.18602044641979767</v>
      </c>
      <c r="I826" s="156">
        <v>0</v>
      </c>
      <c r="J826" s="142">
        <v>2.2578733867148584</v>
      </c>
      <c r="K826" s="76">
        <f t="shared" si="141"/>
        <v>135.47240320289151</v>
      </c>
      <c r="L826" s="79">
        <f t="shared" si="142"/>
        <v>8.4670252001807195E-2</v>
      </c>
      <c r="M826" s="79">
        <v>0.28000000000000003</v>
      </c>
      <c r="N826" s="79">
        <v>0.56000000000000005</v>
      </c>
      <c r="O826" s="80" t="str">
        <f t="shared" si="143"/>
        <v>OK</v>
      </c>
      <c r="P826" s="81">
        <f t="shared" si="144"/>
        <v>47.510000000000005</v>
      </c>
      <c r="Q826" s="82">
        <f t="shared" si="145"/>
        <v>53.040952225523597</v>
      </c>
      <c r="R826" s="82">
        <f t="shared" si="146"/>
        <v>0.89572298396894035</v>
      </c>
      <c r="S826" s="82">
        <f t="shared" si="147"/>
        <v>3.2559270271738647</v>
      </c>
      <c r="T826" s="83" t="str">
        <f t="shared" si="148"/>
        <v>Not OK</v>
      </c>
    </row>
    <row r="827" spans="1:20" x14ac:dyDescent="0.2">
      <c r="A827" s="73">
        <v>41473</v>
      </c>
      <c r="B827" s="145">
        <v>82.47</v>
      </c>
      <c r="C827" s="155">
        <v>106</v>
      </c>
      <c r="D827" s="81">
        <f t="shared" si="150"/>
        <v>5.1871674398435879</v>
      </c>
      <c r="E827" s="155">
        <v>0</v>
      </c>
      <c r="F827" s="81">
        <f t="shared" si="149"/>
        <v>0</v>
      </c>
      <c r="G827" s="155">
        <v>29</v>
      </c>
      <c r="H827" s="81">
        <f t="shared" si="140"/>
        <v>0.20307693434955726</v>
      </c>
      <c r="I827" s="156">
        <v>0</v>
      </c>
      <c r="J827" s="142">
        <v>2.2578733867148584</v>
      </c>
      <c r="K827" s="76">
        <f t="shared" si="141"/>
        <v>135.47240320289151</v>
      </c>
      <c r="L827" s="79">
        <f t="shared" si="142"/>
        <v>8.4670252001807195E-2</v>
      </c>
      <c r="M827" s="79">
        <v>0.28000000000000003</v>
      </c>
      <c r="N827" s="79">
        <v>0.56000000000000005</v>
      </c>
      <c r="O827" s="80" t="str">
        <f t="shared" si="143"/>
        <v>OK</v>
      </c>
      <c r="P827" s="81">
        <f t="shared" si="144"/>
        <v>47.47</v>
      </c>
      <c r="Q827" s="82">
        <f t="shared" si="145"/>
        <v>53.017279835544976</v>
      </c>
      <c r="R827" s="82">
        <f t="shared" si="146"/>
        <v>0.89536845623253103</v>
      </c>
      <c r="S827" s="82">
        <f t="shared" si="147"/>
        <v>3.2572162354666325</v>
      </c>
      <c r="T827" s="83" t="str">
        <f t="shared" si="148"/>
        <v>Not OK</v>
      </c>
    </row>
    <row r="828" spans="1:20" x14ac:dyDescent="0.2">
      <c r="A828" s="73">
        <v>41474</v>
      </c>
      <c r="B828" s="147">
        <v>82.47</v>
      </c>
      <c r="C828" s="155">
        <v>103</v>
      </c>
      <c r="D828" s="81">
        <f t="shared" si="150"/>
        <v>4.8279044431346012</v>
      </c>
      <c r="E828" s="155">
        <v>0</v>
      </c>
      <c r="F828" s="81">
        <f t="shared" si="149"/>
        <v>0</v>
      </c>
      <c r="G828" s="155">
        <v>29</v>
      </c>
      <c r="H828" s="81">
        <f t="shared" si="140"/>
        <v>0.20307693434955726</v>
      </c>
      <c r="I828" s="156">
        <v>0</v>
      </c>
      <c r="J828" s="142">
        <v>2.2578733867148584</v>
      </c>
      <c r="K828" s="76">
        <f t="shared" si="141"/>
        <v>135.47240320289151</v>
      </c>
      <c r="L828" s="79">
        <f t="shared" si="142"/>
        <v>8.4670252001807195E-2</v>
      </c>
      <c r="M828" s="79">
        <v>0.28000000000000003</v>
      </c>
      <c r="N828" s="79">
        <v>0.56000000000000005</v>
      </c>
      <c r="O828" s="80" t="str">
        <f t="shared" si="143"/>
        <v>OK</v>
      </c>
      <c r="P828" s="81">
        <f t="shared" si="144"/>
        <v>47.47</v>
      </c>
      <c r="Q828" s="82">
        <f t="shared" si="145"/>
        <v>53.017279835544976</v>
      </c>
      <c r="R828" s="82">
        <f t="shared" si="146"/>
        <v>0.89536845623253103</v>
      </c>
      <c r="S828" s="82">
        <f t="shared" si="147"/>
        <v>3.2572162354666325</v>
      </c>
      <c r="T828" s="83" t="str">
        <f t="shared" si="148"/>
        <v>Not OK</v>
      </c>
    </row>
    <row r="829" spans="1:20" x14ac:dyDescent="0.2">
      <c r="A829" s="73">
        <v>41472</v>
      </c>
      <c r="B829" s="146">
        <v>82.46</v>
      </c>
      <c r="C829" s="155">
        <v>106</v>
      </c>
      <c r="D829" s="81">
        <f t="shared" si="150"/>
        <v>5.1871674398435879</v>
      </c>
      <c r="E829" s="155">
        <v>0</v>
      </c>
      <c r="F829" s="81">
        <f t="shared" si="149"/>
        <v>0</v>
      </c>
      <c r="G829" s="155">
        <v>29</v>
      </c>
      <c r="H829" s="81">
        <f t="shared" si="140"/>
        <v>0.20307693434955726</v>
      </c>
      <c r="I829" s="156">
        <v>0</v>
      </c>
      <c r="J829" s="142">
        <v>2.2578733867148584</v>
      </c>
      <c r="K829" s="76">
        <f t="shared" si="141"/>
        <v>135.47240320289151</v>
      </c>
      <c r="L829" s="79">
        <f t="shared" si="142"/>
        <v>8.4670252001807195E-2</v>
      </c>
      <c r="M829" s="79">
        <v>0.28000000000000003</v>
      </c>
      <c r="N829" s="79">
        <v>0.56000000000000005</v>
      </c>
      <c r="O829" s="80" t="str">
        <f t="shared" si="143"/>
        <v>OK</v>
      </c>
      <c r="P829" s="81">
        <f t="shared" si="144"/>
        <v>47.459999999999994</v>
      </c>
      <c r="Q829" s="82">
        <f t="shared" si="145"/>
        <v>53.011366999676738</v>
      </c>
      <c r="R829" s="82">
        <f t="shared" si="146"/>
        <v>0.89527968596413299</v>
      </c>
      <c r="S829" s="82">
        <f t="shared" si="147"/>
        <v>3.2575392004171237</v>
      </c>
      <c r="T829" s="83" t="str">
        <f t="shared" si="148"/>
        <v>Not OK</v>
      </c>
    </row>
    <row r="830" spans="1:20" x14ac:dyDescent="0.2">
      <c r="A830" s="73">
        <v>41471</v>
      </c>
      <c r="B830" s="152">
        <v>82.45</v>
      </c>
      <c r="C830" s="155">
        <v>106</v>
      </c>
      <c r="D830" s="81">
        <f t="shared" si="150"/>
        <v>5.1871674398435879</v>
      </c>
      <c r="E830" s="155">
        <v>0</v>
      </c>
      <c r="F830" s="81">
        <f t="shared" si="149"/>
        <v>0</v>
      </c>
      <c r="G830" s="155">
        <v>28</v>
      </c>
      <c r="H830" s="81">
        <f t="shared" si="140"/>
        <v>0.18602044641979767</v>
      </c>
      <c r="I830" s="156">
        <v>0</v>
      </c>
      <c r="J830" s="142">
        <v>2.2578733867148584</v>
      </c>
      <c r="K830" s="76">
        <f t="shared" si="141"/>
        <v>135.47240320289151</v>
      </c>
      <c r="L830" s="79">
        <f t="shared" si="142"/>
        <v>8.4670252001807195E-2</v>
      </c>
      <c r="M830" s="79">
        <v>0.28000000000000003</v>
      </c>
      <c r="N830" s="79">
        <v>0.56000000000000005</v>
      </c>
      <c r="O830" s="80" t="str">
        <f t="shared" si="143"/>
        <v>OK</v>
      </c>
      <c r="P830" s="81">
        <f t="shared" si="144"/>
        <v>47.45</v>
      </c>
      <c r="Q830" s="82">
        <f t="shared" si="145"/>
        <v>53.005456269868105</v>
      </c>
      <c r="R830" s="82">
        <f t="shared" si="146"/>
        <v>0.89519086032231365</v>
      </c>
      <c r="S830" s="82">
        <f t="shared" si="147"/>
        <v>3.2578624309404161</v>
      </c>
      <c r="T830" s="83" t="str">
        <f t="shared" si="148"/>
        <v>Not OK</v>
      </c>
    </row>
    <row r="831" spans="1:20" x14ac:dyDescent="0.2">
      <c r="A831" s="73">
        <v>41470</v>
      </c>
      <c r="B831" s="145">
        <v>82.42</v>
      </c>
      <c r="C831" s="155">
        <v>108</v>
      </c>
      <c r="D831" s="81">
        <f t="shared" si="150"/>
        <v>5.4353184322658104</v>
      </c>
      <c r="E831" s="155">
        <v>0</v>
      </c>
      <c r="F831" s="81">
        <f t="shared" si="149"/>
        <v>0</v>
      </c>
      <c r="G831" s="155">
        <v>28</v>
      </c>
      <c r="H831" s="81">
        <f t="shared" si="140"/>
        <v>0.18602044641979767</v>
      </c>
      <c r="I831" s="156">
        <v>0</v>
      </c>
      <c r="J831" s="142">
        <v>2.2578733867148584</v>
      </c>
      <c r="K831" s="76">
        <f t="shared" si="141"/>
        <v>135.47240320289151</v>
      </c>
      <c r="L831" s="79">
        <f t="shared" si="142"/>
        <v>8.4670252001807195E-2</v>
      </c>
      <c r="M831" s="79">
        <v>0.28000000000000003</v>
      </c>
      <c r="N831" s="79">
        <v>0.56000000000000005</v>
      </c>
      <c r="O831" s="80" t="str">
        <f t="shared" si="143"/>
        <v>OK</v>
      </c>
      <c r="P831" s="81">
        <f t="shared" si="144"/>
        <v>47.42</v>
      </c>
      <c r="Q831" s="82">
        <f t="shared" si="145"/>
        <v>52.987736723846439</v>
      </c>
      <c r="R831" s="82">
        <f t="shared" si="146"/>
        <v>0.89492405095798799</v>
      </c>
      <c r="S831" s="82">
        <f t="shared" si="147"/>
        <v>3.2588337180606239</v>
      </c>
      <c r="T831" s="83" t="str">
        <f t="shared" si="148"/>
        <v>Not OK</v>
      </c>
    </row>
    <row r="832" spans="1:20" x14ac:dyDescent="0.2">
      <c r="A832" s="73">
        <v>41151</v>
      </c>
      <c r="B832" s="146">
        <v>82.41</v>
      </c>
      <c r="C832" s="75">
        <v>81</v>
      </c>
      <c r="D832" s="76">
        <f t="shared" si="150"/>
        <v>2.6477571600000003</v>
      </c>
      <c r="E832" s="75">
        <v>0</v>
      </c>
      <c r="F832" s="76">
        <f t="shared" si="149"/>
        <v>0</v>
      </c>
      <c r="G832" s="75">
        <v>0</v>
      </c>
      <c r="H832" s="76">
        <f t="shared" si="140"/>
        <v>0</v>
      </c>
      <c r="I832" s="154">
        <v>0</v>
      </c>
      <c r="J832" s="142">
        <v>2.2578733867148584</v>
      </c>
      <c r="K832" s="76">
        <f t="shared" si="141"/>
        <v>135.47240320289151</v>
      </c>
      <c r="L832" s="79">
        <f t="shared" si="142"/>
        <v>8.4670252001807195E-2</v>
      </c>
      <c r="M832" s="79">
        <v>0.28000000000000003</v>
      </c>
      <c r="N832" s="79">
        <v>0.56000000000000005</v>
      </c>
      <c r="O832" s="80" t="str">
        <f t="shared" si="143"/>
        <v>OK</v>
      </c>
      <c r="P832" s="81">
        <f t="shared" si="144"/>
        <v>47.41</v>
      </c>
      <c r="Q832" s="82">
        <f t="shared" si="145"/>
        <v>52.981834425323136</v>
      </c>
      <c r="R832" s="82">
        <f t="shared" si="146"/>
        <v>0.894835003624185</v>
      </c>
      <c r="S832" s="82">
        <f t="shared" si="147"/>
        <v>3.2591580129895497</v>
      </c>
      <c r="T832" s="83" t="str">
        <f t="shared" si="148"/>
        <v>Not OK</v>
      </c>
    </row>
    <row r="833" spans="1:20" x14ac:dyDescent="0.2">
      <c r="A833" s="73">
        <v>41149</v>
      </c>
      <c r="B833" s="147">
        <v>82.4</v>
      </c>
      <c r="C833" s="75">
        <v>75</v>
      </c>
      <c r="D833" s="76">
        <f t="shared" si="150"/>
        <v>2.1843325746953006</v>
      </c>
      <c r="E833" s="75">
        <v>0</v>
      </c>
      <c r="F833" s="76">
        <f t="shared" si="149"/>
        <v>0</v>
      </c>
      <c r="G833" s="75">
        <v>0</v>
      </c>
      <c r="H833" s="76">
        <f t="shared" si="140"/>
        <v>0</v>
      </c>
      <c r="I833" s="154">
        <v>0</v>
      </c>
      <c r="J833" s="142">
        <v>2.2578733867148584</v>
      </c>
      <c r="K833" s="76">
        <f t="shared" si="141"/>
        <v>135.47240320289151</v>
      </c>
      <c r="L833" s="79">
        <f t="shared" si="142"/>
        <v>8.4670252001807195E-2</v>
      </c>
      <c r="M833" s="79">
        <v>0.28000000000000003</v>
      </c>
      <c r="N833" s="79">
        <v>0.56000000000000005</v>
      </c>
      <c r="O833" s="80" t="str">
        <f t="shared" si="143"/>
        <v>OK</v>
      </c>
      <c r="P833" s="81">
        <f t="shared" si="144"/>
        <v>47.400000000000006</v>
      </c>
      <c r="Q833" s="82">
        <f t="shared" si="145"/>
        <v>52.975934236383225</v>
      </c>
      <c r="R833" s="82">
        <f t="shared" si="146"/>
        <v>0.89474590081785221</v>
      </c>
      <c r="S833" s="82">
        <f t="shared" si="147"/>
        <v>3.2594825745493998</v>
      </c>
      <c r="T833" s="83" t="str">
        <f t="shared" si="148"/>
        <v>Not OK</v>
      </c>
    </row>
    <row r="834" spans="1:20" x14ac:dyDescent="0.2">
      <c r="A834" s="73">
        <v>41150</v>
      </c>
      <c r="B834" s="147">
        <v>82.4</v>
      </c>
      <c r="C834" s="75">
        <v>75</v>
      </c>
      <c r="D834" s="76">
        <f t="shared" si="150"/>
        <v>2.1843325746953006</v>
      </c>
      <c r="E834" s="75">
        <v>0</v>
      </c>
      <c r="F834" s="76">
        <f t="shared" si="149"/>
        <v>0</v>
      </c>
      <c r="G834" s="75">
        <v>0</v>
      </c>
      <c r="H834" s="76">
        <f t="shared" si="140"/>
        <v>0</v>
      </c>
      <c r="I834" s="154">
        <v>0</v>
      </c>
      <c r="J834" s="142">
        <v>2.2578733867148584</v>
      </c>
      <c r="K834" s="76">
        <f t="shared" si="141"/>
        <v>135.47240320289151</v>
      </c>
      <c r="L834" s="79">
        <f t="shared" si="142"/>
        <v>8.4670252001807195E-2</v>
      </c>
      <c r="M834" s="79">
        <v>0.28000000000000003</v>
      </c>
      <c r="N834" s="79">
        <v>0.56000000000000005</v>
      </c>
      <c r="O834" s="80" t="str">
        <f t="shared" si="143"/>
        <v>OK</v>
      </c>
      <c r="P834" s="81">
        <f t="shared" si="144"/>
        <v>47.400000000000006</v>
      </c>
      <c r="Q834" s="82">
        <f t="shared" si="145"/>
        <v>52.975934236383225</v>
      </c>
      <c r="R834" s="82">
        <f t="shared" si="146"/>
        <v>0.89474590081785221</v>
      </c>
      <c r="S834" s="82">
        <f t="shared" si="147"/>
        <v>3.2594825745493998</v>
      </c>
      <c r="T834" s="83" t="str">
        <f t="shared" si="148"/>
        <v>Not OK</v>
      </c>
    </row>
    <row r="835" spans="1:20" x14ac:dyDescent="0.2">
      <c r="A835" s="73">
        <v>41148</v>
      </c>
      <c r="B835" s="146">
        <v>82.34</v>
      </c>
      <c r="C835" s="75">
        <v>75</v>
      </c>
      <c r="D835" s="76">
        <f t="shared" si="150"/>
        <v>2.1843325746953006</v>
      </c>
      <c r="E835" s="75">
        <v>0</v>
      </c>
      <c r="F835" s="76">
        <f t="shared" si="149"/>
        <v>0</v>
      </c>
      <c r="G835" s="75">
        <v>0</v>
      </c>
      <c r="H835" s="76">
        <f t="shared" si="140"/>
        <v>0</v>
      </c>
      <c r="I835" s="154">
        <v>0</v>
      </c>
      <c r="J835" s="142">
        <v>2.2578733867148584</v>
      </c>
      <c r="K835" s="76">
        <f t="shared" si="141"/>
        <v>135.47240320289151</v>
      </c>
      <c r="L835" s="79">
        <f t="shared" si="142"/>
        <v>8.4670252001807195E-2</v>
      </c>
      <c r="M835" s="79">
        <v>0.28000000000000003</v>
      </c>
      <c r="N835" s="79">
        <v>0.56000000000000005</v>
      </c>
      <c r="O835" s="80" t="str">
        <f t="shared" si="143"/>
        <v>OK</v>
      </c>
      <c r="P835" s="81">
        <f t="shared" si="144"/>
        <v>47.34</v>
      </c>
      <c r="Q835" s="82">
        <f t="shared" si="145"/>
        <v>52.940577443475775</v>
      </c>
      <c r="R835" s="82">
        <f t="shared" si="146"/>
        <v>0.89421011794864791</v>
      </c>
      <c r="S835" s="82">
        <f t="shared" si="147"/>
        <v>3.2614355550523717</v>
      </c>
      <c r="T835" s="83" t="str">
        <f t="shared" si="148"/>
        <v>Not OK</v>
      </c>
    </row>
    <row r="836" spans="1:20" x14ac:dyDescent="0.2">
      <c r="A836" s="73">
        <v>41147</v>
      </c>
      <c r="B836" s="147">
        <v>82.32</v>
      </c>
      <c r="C836" s="75">
        <v>76</v>
      </c>
      <c r="D836" s="76">
        <f t="shared" si="150"/>
        <v>2.2578733867148584</v>
      </c>
      <c r="E836" s="75">
        <v>0</v>
      </c>
      <c r="F836" s="76">
        <f t="shared" si="149"/>
        <v>0</v>
      </c>
      <c r="G836" s="75">
        <v>0</v>
      </c>
      <c r="H836" s="76">
        <f t="shared" si="140"/>
        <v>0</v>
      </c>
      <c r="I836" s="154">
        <v>0</v>
      </c>
      <c r="J836" s="142">
        <v>2.2578733867148584</v>
      </c>
      <c r="K836" s="76">
        <f t="shared" si="141"/>
        <v>135.47240320289151</v>
      </c>
      <c r="L836" s="79">
        <f t="shared" si="142"/>
        <v>8.4670252001807195E-2</v>
      </c>
      <c r="M836" s="79">
        <v>0.28000000000000003</v>
      </c>
      <c r="N836" s="79">
        <v>0.56000000000000005</v>
      </c>
      <c r="O836" s="80" t="str">
        <f t="shared" si="143"/>
        <v>OK</v>
      </c>
      <c r="P836" s="81">
        <f t="shared" si="144"/>
        <v>47.319999999999993</v>
      </c>
      <c r="Q836" s="82">
        <f t="shared" si="145"/>
        <v>52.92880875447154</v>
      </c>
      <c r="R836" s="82">
        <f t="shared" si="146"/>
        <v>0.89403107898214884</v>
      </c>
      <c r="S836" s="82">
        <f t="shared" si="147"/>
        <v>3.2620886912405953</v>
      </c>
      <c r="T836" s="83" t="str">
        <f t="shared" si="148"/>
        <v>Not OK</v>
      </c>
    </row>
    <row r="837" spans="1:20" x14ac:dyDescent="0.2">
      <c r="A837" s="73">
        <v>41146</v>
      </c>
      <c r="B837" s="146">
        <v>82.31</v>
      </c>
      <c r="C837" s="75">
        <v>76</v>
      </c>
      <c r="D837" s="76">
        <f t="shared" si="150"/>
        <v>2.2578733867148584</v>
      </c>
      <c r="E837" s="75">
        <v>0</v>
      </c>
      <c r="F837" s="76">
        <f t="shared" si="149"/>
        <v>0</v>
      </c>
      <c r="G837" s="75">
        <v>0</v>
      </c>
      <c r="H837" s="76">
        <f t="shared" si="140"/>
        <v>0</v>
      </c>
      <c r="I837" s="154">
        <v>0</v>
      </c>
      <c r="J837" s="142">
        <v>2.2578733867148584</v>
      </c>
      <c r="K837" s="76">
        <f t="shared" si="141"/>
        <v>135.47240320289151</v>
      </c>
      <c r="L837" s="79">
        <f t="shared" si="142"/>
        <v>8.4670252001807195E-2</v>
      </c>
      <c r="M837" s="79">
        <v>0.28000000000000003</v>
      </c>
      <c r="N837" s="79">
        <v>0.56000000000000005</v>
      </c>
      <c r="O837" s="80" t="str">
        <f t="shared" si="143"/>
        <v>OK</v>
      </c>
      <c r="P837" s="81">
        <f t="shared" si="144"/>
        <v>47.31</v>
      </c>
      <c r="Q837" s="82">
        <f t="shared" si="145"/>
        <v>52.922927583511814</v>
      </c>
      <c r="R837" s="82">
        <f t="shared" si="146"/>
        <v>0.89394147603314889</v>
      </c>
      <c r="S837" s="82">
        <f t="shared" si="147"/>
        <v>3.2624156620484959</v>
      </c>
      <c r="T837" s="83" t="str">
        <f t="shared" si="148"/>
        <v>Not OK</v>
      </c>
    </row>
    <row r="838" spans="1:20" x14ac:dyDescent="0.2">
      <c r="A838" s="73">
        <v>41145</v>
      </c>
      <c r="B838" s="152">
        <v>82.29</v>
      </c>
      <c r="C838" s="75">
        <v>76</v>
      </c>
      <c r="D838" s="76">
        <f t="shared" si="150"/>
        <v>2.2578733867148584</v>
      </c>
      <c r="E838" s="75">
        <v>0</v>
      </c>
      <c r="F838" s="76">
        <f t="shared" si="149"/>
        <v>0</v>
      </c>
      <c r="G838" s="75">
        <v>0</v>
      </c>
      <c r="H838" s="76">
        <f t="shared" si="140"/>
        <v>0</v>
      </c>
      <c r="I838" s="154">
        <v>0</v>
      </c>
      <c r="J838" s="142">
        <v>2.2578733867148584</v>
      </c>
      <c r="K838" s="76">
        <f t="shared" si="141"/>
        <v>135.47240320289151</v>
      </c>
      <c r="L838" s="79">
        <f t="shared" si="142"/>
        <v>8.4670252001807195E-2</v>
      </c>
      <c r="M838" s="79">
        <v>0.28000000000000003</v>
      </c>
      <c r="N838" s="79">
        <v>0.56000000000000005</v>
      </c>
      <c r="O838" s="80" t="str">
        <f t="shared" si="143"/>
        <v>OK</v>
      </c>
      <c r="P838" s="81">
        <f t="shared" si="144"/>
        <v>47.290000000000006</v>
      </c>
      <c r="Q838" s="82">
        <f t="shared" si="145"/>
        <v>52.911171592204575</v>
      </c>
      <c r="R838" s="82">
        <f t="shared" si="146"/>
        <v>0.89376210310503235</v>
      </c>
      <c r="S838" s="82">
        <f t="shared" si="147"/>
        <v>3.2630704101609989</v>
      </c>
      <c r="T838" s="83" t="str">
        <f t="shared" si="148"/>
        <v>Not OK</v>
      </c>
    </row>
    <row r="839" spans="1:20" x14ac:dyDescent="0.2">
      <c r="A839" s="73">
        <v>41144</v>
      </c>
      <c r="B839" s="147">
        <v>82.27</v>
      </c>
      <c r="C839" s="75">
        <v>77</v>
      </c>
      <c r="D839" s="76">
        <f t="shared" si="150"/>
        <v>2.3328800911616994</v>
      </c>
      <c r="E839" s="75">
        <v>0</v>
      </c>
      <c r="F839" s="76">
        <f t="shared" si="149"/>
        <v>0</v>
      </c>
      <c r="G839" s="75">
        <v>0</v>
      </c>
      <c r="H839" s="76">
        <f t="shared" si="140"/>
        <v>0</v>
      </c>
      <c r="I839" s="154">
        <v>0</v>
      </c>
      <c r="J839" s="142">
        <v>2.2578733867148584</v>
      </c>
      <c r="K839" s="76">
        <f t="shared" si="141"/>
        <v>135.47240320289151</v>
      </c>
      <c r="L839" s="79">
        <f t="shared" si="142"/>
        <v>8.4670252001807195E-2</v>
      </c>
      <c r="M839" s="79">
        <v>0.28000000000000003</v>
      </c>
      <c r="N839" s="79">
        <v>0.56000000000000005</v>
      </c>
      <c r="O839" s="80" t="str">
        <f t="shared" si="143"/>
        <v>OK</v>
      </c>
      <c r="P839" s="81">
        <f t="shared" si="144"/>
        <v>47.269999999999996</v>
      </c>
      <c r="Q839" s="82">
        <f t="shared" si="145"/>
        <v>52.899424073084234</v>
      </c>
      <c r="R839" s="82">
        <f t="shared" si="146"/>
        <v>0.89358250733870381</v>
      </c>
      <c r="S839" s="82">
        <f t="shared" si="147"/>
        <v>3.2637262350300897</v>
      </c>
      <c r="T839" s="83" t="str">
        <f t="shared" si="148"/>
        <v>Not OK</v>
      </c>
    </row>
    <row r="840" spans="1:20" x14ac:dyDescent="0.2">
      <c r="A840" s="73">
        <v>41142</v>
      </c>
      <c r="B840" s="146">
        <v>82.21</v>
      </c>
      <c r="C840" s="75">
        <v>77</v>
      </c>
      <c r="D840" s="76">
        <f t="shared" si="150"/>
        <v>2.3328800911616994</v>
      </c>
      <c r="E840" s="75">
        <v>0</v>
      </c>
      <c r="F840" s="76">
        <f t="shared" si="149"/>
        <v>0</v>
      </c>
      <c r="G840" s="75">
        <v>0</v>
      </c>
      <c r="H840" s="76">
        <f t="shared" si="140"/>
        <v>0</v>
      </c>
      <c r="I840" s="154">
        <v>0</v>
      </c>
      <c r="J840" s="142">
        <v>2.2578733867148584</v>
      </c>
      <c r="K840" s="76">
        <f t="shared" si="141"/>
        <v>135.47240320289151</v>
      </c>
      <c r="L840" s="79">
        <f t="shared" si="142"/>
        <v>8.4670252001807195E-2</v>
      </c>
      <c r="M840" s="79">
        <v>0.28000000000000003</v>
      </c>
      <c r="N840" s="79">
        <v>0.56000000000000005</v>
      </c>
      <c r="O840" s="80" t="str">
        <f t="shared" si="143"/>
        <v>OK</v>
      </c>
      <c r="P840" s="81">
        <f t="shared" si="144"/>
        <v>47.209999999999994</v>
      </c>
      <c r="Q840" s="82">
        <f t="shared" si="145"/>
        <v>52.864232405305152</v>
      </c>
      <c r="R840" s="82">
        <f t="shared" si="146"/>
        <v>0.89304238143562387</v>
      </c>
      <c r="S840" s="82">
        <f t="shared" si="147"/>
        <v>3.2657001873494269</v>
      </c>
      <c r="T840" s="83" t="str">
        <f t="shared" si="148"/>
        <v>Not OK</v>
      </c>
    </row>
    <row r="841" spans="1:20" x14ac:dyDescent="0.2">
      <c r="A841" s="73">
        <v>41143</v>
      </c>
      <c r="B841" s="146">
        <v>82.21</v>
      </c>
      <c r="C841" s="75">
        <v>77</v>
      </c>
      <c r="D841" s="76">
        <f t="shared" si="150"/>
        <v>2.3328800911616994</v>
      </c>
      <c r="E841" s="75">
        <v>0</v>
      </c>
      <c r="F841" s="76">
        <f t="shared" si="149"/>
        <v>0</v>
      </c>
      <c r="G841" s="75">
        <v>0</v>
      </c>
      <c r="H841" s="76">
        <f t="shared" si="140"/>
        <v>0</v>
      </c>
      <c r="I841" s="154">
        <v>0</v>
      </c>
      <c r="J841" s="142">
        <v>2.2578733867148584</v>
      </c>
      <c r="K841" s="76">
        <f t="shared" si="141"/>
        <v>135.47240320289151</v>
      </c>
      <c r="L841" s="79">
        <f t="shared" si="142"/>
        <v>8.4670252001807195E-2</v>
      </c>
      <c r="M841" s="79">
        <v>0.28000000000000003</v>
      </c>
      <c r="N841" s="79">
        <v>0.56000000000000005</v>
      </c>
      <c r="O841" s="80" t="str">
        <f t="shared" si="143"/>
        <v>OK</v>
      </c>
      <c r="P841" s="81">
        <f t="shared" si="144"/>
        <v>47.209999999999994</v>
      </c>
      <c r="Q841" s="82">
        <f t="shared" si="145"/>
        <v>52.864232405305152</v>
      </c>
      <c r="R841" s="82">
        <f t="shared" si="146"/>
        <v>0.89304238143562387</v>
      </c>
      <c r="S841" s="82">
        <f t="shared" si="147"/>
        <v>3.2657001873494269</v>
      </c>
      <c r="T841" s="83" t="str">
        <f t="shared" si="148"/>
        <v>Not OK</v>
      </c>
    </row>
    <row r="842" spans="1:20" x14ac:dyDescent="0.2">
      <c r="A842" s="73">
        <v>41141</v>
      </c>
      <c r="B842" s="147">
        <v>82.2</v>
      </c>
      <c r="C842" s="75">
        <v>78</v>
      </c>
      <c r="D842" s="76">
        <f t="shared" si="150"/>
        <v>2.4093623006855198</v>
      </c>
      <c r="E842" s="75">
        <v>0</v>
      </c>
      <c r="F842" s="76">
        <f t="shared" si="149"/>
        <v>0</v>
      </c>
      <c r="G842" s="75">
        <v>0</v>
      </c>
      <c r="H842" s="76">
        <f t="shared" si="140"/>
        <v>0</v>
      </c>
      <c r="I842" s="154">
        <v>0</v>
      </c>
      <c r="J842" s="142">
        <v>2.2578733867148584</v>
      </c>
      <c r="K842" s="76">
        <f t="shared" si="141"/>
        <v>135.47240320289151</v>
      </c>
      <c r="L842" s="79">
        <f t="shared" si="142"/>
        <v>8.4670252001807195E-2</v>
      </c>
      <c r="M842" s="79">
        <v>0.28000000000000003</v>
      </c>
      <c r="N842" s="79">
        <v>0.56000000000000005</v>
      </c>
      <c r="O842" s="80" t="str">
        <f t="shared" si="143"/>
        <v>OK</v>
      </c>
      <c r="P842" s="81">
        <f t="shared" si="144"/>
        <v>47.2</v>
      </c>
      <c r="Q842" s="82">
        <f t="shared" si="145"/>
        <v>52.85837455615146</v>
      </c>
      <c r="R842" s="82">
        <f t="shared" si="146"/>
        <v>0.89295216503223029</v>
      </c>
      <c r="S842" s="82">
        <f t="shared" si="147"/>
        <v>3.266030126328245</v>
      </c>
      <c r="T842" s="83" t="str">
        <f t="shared" si="148"/>
        <v>Not OK</v>
      </c>
    </row>
    <row r="843" spans="1:20" x14ac:dyDescent="0.2">
      <c r="A843" s="73">
        <v>41140</v>
      </c>
      <c r="B843" s="147">
        <v>82.18</v>
      </c>
      <c r="C843" s="75">
        <v>78</v>
      </c>
      <c r="D843" s="76">
        <f t="shared" si="150"/>
        <v>2.4093623006855198</v>
      </c>
      <c r="E843" s="75">
        <v>0</v>
      </c>
      <c r="F843" s="76">
        <f t="shared" si="149"/>
        <v>0</v>
      </c>
      <c r="G843" s="75">
        <v>0</v>
      </c>
      <c r="H843" s="76">
        <f t="shared" si="140"/>
        <v>0</v>
      </c>
      <c r="I843" s="154">
        <v>0</v>
      </c>
      <c r="J843" s="142">
        <v>2.2578733867148584</v>
      </c>
      <c r="K843" s="76">
        <f t="shared" si="141"/>
        <v>135.47240320289151</v>
      </c>
      <c r="L843" s="79">
        <f t="shared" si="142"/>
        <v>8.4670252001807195E-2</v>
      </c>
      <c r="M843" s="79">
        <v>0.28000000000000003</v>
      </c>
      <c r="N843" s="79">
        <v>0.56000000000000005</v>
      </c>
      <c r="O843" s="80" t="str">
        <f t="shared" si="143"/>
        <v>OK</v>
      </c>
      <c r="P843" s="81">
        <f t="shared" si="144"/>
        <v>47.180000000000007</v>
      </c>
      <c r="Q843" s="82">
        <f t="shared" si="145"/>
        <v>52.846665231749718</v>
      </c>
      <c r="R843" s="82">
        <f t="shared" si="146"/>
        <v>0.89277156454622919</v>
      </c>
      <c r="S843" s="82">
        <f t="shared" si="147"/>
        <v>3.2666908178774983</v>
      </c>
      <c r="T843" s="83" t="str">
        <f t="shared" si="148"/>
        <v>Not OK</v>
      </c>
    </row>
    <row r="844" spans="1:20" x14ac:dyDescent="0.2">
      <c r="A844" s="73">
        <v>41139</v>
      </c>
      <c r="B844" s="147">
        <v>82.15</v>
      </c>
      <c r="C844" s="75">
        <v>78</v>
      </c>
      <c r="D844" s="76">
        <f t="shared" si="150"/>
        <v>2.4093623006855198</v>
      </c>
      <c r="E844" s="75">
        <v>0</v>
      </c>
      <c r="F844" s="76">
        <f t="shared" si="149"/>
        <v>0</v>
      </c>
      <c r="G844" s="75">
        <v>0</v>
      </c>
      <c r="H844" s="76">
        <f t="shared" si="140"/>
        <v>0</v>
      </c>
      <c r="I844" s="154">
        <v>0</v>
      </c>
      <c r="J844" s="142">
        <v>2.2578733867148584</v>
      </c>
      <c r="K844" s="76">
        <f t="shared" si="141"/>
        <v>135.47240320289151</v>
      </c>
      <c r="L844" s="79">
        <f t="shared" si="142"/>
        <v>8.4670252001807195E-2</v>
      </c>
      <c r="M844" s="79">
        <v>0.28000000000000003</v>
      </c>
      <c r="N844" s="79">
        <v>0.56000000000000005</v>
      </c>
      <c r="O844" s="80" t="str">
        <f t="shared" si="143"/>
        <v>OK</v>
      </c>
      <c r="P844" s="81">
        <f t="shared" si="144"/>
        <v>47.150000000000006</v>
      </c>
      <c r="Q844" s="82">
        <f t="shared" si="145"/>
        <v>52.829117190504896</v>
      </c>
      <c r="R844" s="82">
        <f t="shared" si="146"/>
        <v>0.89250024432500619</v>
      </c>
      <c r="S844" s="82">
        <f t="shared" si="147"/>
        <v>3.2676838924239866</v>
      </c>
      <c r="T844" s="83" t="str">
        <f t="shared" si="148"/>
        <v>Not OK</v>
      </c>
    </row>
    <row r="845" spans="1:20" x14ac:dyDescent="0.2">
      <c r="A845" s="73">
        <v>41137</v>
      </c>
      <c r="B845" s="146">
        <v>82.12</v>
      </c>
      <c r="C845" s="75">
        <v>80</v>
      </c>
      <c r="D845" s="76">
        <f t="shared" si="150"/>
        <v>2.5667913756439189</v>
      </c>
      <c r="E845" s="75">
        <v>0</v>
      </c>
      <c r="F845" s="76">
        <f t="shared" si="149"/>
        <v>0</v>
      </c>
      <c r="G845" s="75">
        <v>0</v>
      </c>
      <c r="H845" s="76">
        <f t="shared" si="140"/>
        <v>0</v>
      </c>
      <c r="I845" s="154">
        <v>0</v>
      </c>
      <c r="J845" s="142">
        <v>2.2578733867148584</v>
      </c>
      <c r="K845" s="76">
        <f t="shared" si="141"/>
        <v>135.47240320289151</v>
      </c>
      <c r="L845" s="79">
        <f t="shared" si="142"/>
        <v>8.4670252001807195E-2</v>
      </c>
      <c r="M845" s="79">
        <v>0.28000000000000003</v>
      </c>
      <c r="N845" s="79">
        <v>0.56000000000000005</v>
      </c>
      <c r="O845" s="80" t="str">
        <f t="shared" si="143"/>
        <v>OK</v>
      </c>
      <c r="P845" s="81">
        <f t="shared" si="144"/>
        <v>47.120000000000005</v>
      </c>
      <c r="Q845" s="82">
        <f t="shared" si="145"/>
        <v>52.811588300642349</v>
      </c>
      <c r="R845" s="82">
        <f t="shared" si="146"/>
        <v>0.89222842024288984</v>
      </c>
      <c r="S845" s="82">
        <f t="shared" si="147"/>
        <v>3.2686794168374127</v>
      </c>
      <c r="T845" s="83" t="str">
        <f t="shared" si="148"/>
        <v>Not OK</v>
      </c>
    </row>
    <row r="846" spans="1:20" x14ac:dyDescent="0.2">
      <c r="A846" s="73">
        <v>41138</v>
      </c>
      <c r="B846" s="147">
        <v>82.12</v>
      </c>
      <c r="C846" s="75">
        <v>78</v>
      </c>
      <c r="D846" s="76">
        <f t="shared" si="150"/>
        <v>2.4093623006855198</v>
      </c>
      <c r="E846" s="75">
        <v>0</v>
      </c>
      <c r="F846" s="76">
        <f t="shared" si="149"/>
        <v>0</v>
      </c>
      <c r="G846" s="75">
        <v>0</v>
      </c>
      <c r="H846" s="76">
        <f t="shared" si="140"/>
        <v>0</v>
      </c>
      <c r="I846" s="154">
        <v>0</v>
      </c>
      <c r="J846" s="142">
        <v>2.2578733867148584</v>
      </c>
      <c r="K846" s="76">
        <f t="shared" si="141"/>
        <v>135.47240320289151</v>
      </c>
      <c r="L846" s="79">
        <f t="shared" si="142"/>
        <v>8.4670252001807195E-2</v>
      </c>
      <c r="M846" s="79">
        <v>0.28000000000000003</v>
      </c>
      <c r="N846" s="79">
        <v>0.56000000000000005</v>
      </c>
      <c r="O846" s="80" t="str">
        <f t="shared" si="143"/>
        <v>OK</v>
      </c>
      <c r="P846" s="81">
        <f t="shared" si="144"/>
        <v>47.120000000000005</v>
      </c>
      <c r="Q846" s="82">
        <f t="shared" si="145"/>
        <v>52.811588300642349</v>
      </c>
      <c r="R846" s="82">
        <f t="shared" si="146"/>
        <v>0.89222842024288984</v>
      </c>
      <c r="S846" s="82">
        <f t="shared" si="147"/>
        <v>3.2686794168374127</v>
      </c>
      <c r="T846" s="83" t="str">
        <f t="shared" si="148"/>
        <v>Not OK</v>
      </c>
    </row>
    <row r="847" spans="1:20" x14ac:dyDescent="0.2">
      <c r="A847" s="73">
        <v>41134</v>
      </c>
      <c r="B847" s="147">
        <v>82.09</v>
      </c>
      <c r="C847" s="75">
        <v>80</v>
      </c>
      <c r="D847" s="76">
        <f t="shared" si="150"/>
        <v>2.5667913756439189</v>
      </c>
      <c r="E847" s="75">
        <v>0</v>
      </c>
      <c r="F847" s="76">
        <f t="shared" si="149"/>
        <v>0</v>
      </c>
      <c r="G847" s="75">
        <v>0</v>
      </c>
      <c r="H847" s="76">
        <f t="shared" si="140"/>
        <v>0</v>
      </c>
      <c r="I847" s="154">
        <v>0</v>
      </c>
      <c r="J847" s="142">
        <v>2.2578733867148584</v>
      </c>
      <c r="K847" s="76">
        <f t="shared" si="141"/>
        <v>135.47240320289151</v>
      </c>
      <c r="L847" s="79">
        <f t="shared" si="142"/>
        <v>8.4670252001807195E-2</v>
      </c>
      <c r="M847" s="79">
        <v>0.28000000000000003</v>
      </c>
      <c r="N847" s="79">
        <v>0.56000000000000005</v>
      </c>
      <c r="O847" s="80" t="str">
        <f t="shared" si="143"/>
        <v>OK</v>
      </c>
      <c r="P847" s="81">
        <f t="shared" si="144"/>
        <v>47.09</v>
      </c>
      <c r="Q847" s="82">
        <f t="shared" si="145"/>
        <v>52.794078581238225</v>
      </c>
      <c r="R847" s="82">
        <f t="shared" si="146"/>
        <v>0.89195609177152457</v>
      </c>
      <c r="S847" s="82">
        <f t="shared" si="147"/>
        <v>3.269677396981483</v>
      </c>
      <c r="T847" s="83" t="str">
        <f t="shared" si="148"/>
        <v>Not OK</v>
      </c>
    </row>
    <row r="848" spans="1:20" x14ac:dyDescent="0.2">
      <c r="A848" s="73">
        <v>41135</v>
      </c>
      <c r="B848" s="147">
        <v>82.09</v>
      </c>
      <c r="C848" s="75">
        <v>80</v>
      </c>
      <c r="D848" s="76">
        <f t="shared" si="150"/>
        <v>2.5667913756439189</v>
      </c>
      <c r="E848" s="75">
        <v>0</v>
      </c>
      <c r="F848" s="76">
        <f t="shared" si="149"/>
        <v>0</v>
      </c>
      <c r="G848" s="75">
        <v>0</v>
      </c>
      <c r="H848" s="76">
        <f t="shared" si="140"/>
        <v>0</v>
      </c>
      <c r="I848" s="154">
        <v>0</v>
      </c>
      <c r="J848" s="142">
        <v>2.2578733867148584</v>
      </c>
      <c r="K848" s="76">
        <f t="shared" si="141"/>
        <v>135.47240320289151</v>
      </c>
      <c r="L848" s="79">
        <f t="shared" si="142"/>
        <v>8.4670252001807195E-2</v>
      </c>
      <c r="M848" s="79">
        <v>0.28000000000000003</v>
      </c>
      <c r="N848" s="79">
        <v>0.56000000000000005</v>
      </c>
      <c r="O848" s="80" t="str">
        <f t="shared" si="143"/>
        <v>OK</v>
      </c>
      <c r="P848" s="81">
        <f t="shared" si="144"/>
        <v>47.09</v>
      </c>
      <c r="Q848" s="82">
        <f t="shared" si="145"/>
        <v>52.794078581238225</v>
      </c>
      <c r="R848" s="82">
        <f t="shared" si="146"/>
        <v>0.89195609177152457</v>
      </c>
      <c r="S848" s="82">
        <f t="shared" si="147"/>
        <v>3.269677396981483</v>
      </c>
      <c r="T848" s="83" t="str">
        <f t="shared" si="148"/>
        <v>Not OK</v>
      </c>
    </row>
    <row r="849" spans="1:20" x14ac:dyDescent="0.2">
      <c r="A849" s="73">
        <v>41136</v>
      </c>
      <c r="B849" s="147">
        <v>82.09</v>
      </c>
      <c r="C849" s="75">
        <v>80</v>
      </c>
      <c r="D849" s="76">
        <f t="shared" si="150"/>
        <v>2.5667913756439189</v>
      </c>
      <c r="E849" s="75">
        <v>0</v>
      </c>
      <c r="F849" s="76">
        <f t="shared" si="149"/>
        <v>0</v>
      </c>
      <c r="G849" s="75">
        <v>0</v>
      </c>
      <c r="H849" s="76">
        <f t="shared" si="140"/>
        <v>0</v>
      </c>
      <c r="I849" s="154">
        <v>0</v>
      </c>
      <c r="J849" s="142">
        <v>2.2578733867148584</v>
      </c>
      <c r="K849" s="76">
        <f t="shared" si="141"/>
        <v>135.47240320289151</v>
      </c>
      <c r="L849" s="79">
        <f t="shared" si="142"/>
        <v>8.4670252001807195E-2</v>
      </c>
      <c r="M849" s="79">
        <v>0.28000000000000003</v>
      </c>
      <c r="N849" s="79">
        <v>0.56000000000000005</v>
      </c>
      <c r="O849" s="80" t="str">
        <f t="shared" si="143"/>
        <v>OK</v>
      </c>
      <c r="P849" s="81">
        <f t="shared" si="144"/>
        <v>47.09</v>
      </c>
      <c r="Q849" s="82">
        <f t="shared" si="145"/>
        <v>52.794078581238225</v>
      </c>
      <c r="R849" s="82">
        <f t="shared" si="146"/>
        <v>0.89195609177152457</v>
      </c>
      <c r="S849" s="82">
        <f t="shared" si="147"/>
        <v>3.269677396981483</v>
      </c>
      <c r="T849" s="83" t="str">
        <f t="shared" si="148"/>
        <v>Not OK</v>
      </c>
    </row>
    <row r="850" spans="1:20" x14ac:dyDescent="0.2">
      <c r="A850" s="73">
        <v>41133</v>
      </c>
      <c r="B850" s="146">
        <v>82.07</v>
      </c>
      <c r="C850" s="75">
        <v>76</v>
      </c>
      <c r="D850" s="76">
        <f t="shared" si="150"/>
        <v>2.2578733867148584</v>
      </c>
      <c r="E850" s="75">
        <v>0</v>
      </c>
      <c r="F850" s="76">
        <f t="shared" si="149"/>
        <v>0</v>
      </c>
      <c r="G850" s="75">
        <v>0</v>
      </c>
      <c r="H850" s="76">
        <f t="shared" si="140"/>
        <v>0</v>
      </c>
      <c r="I850" s="154">
        <v>0</v>
      </c>
      <c r="J850" s="142">
        <v>2.2578733867148584</v>
      </c>
      <c r="K850" s="76">
        <f t="shared" si="141"/>
        <v>135.47240320289151</v>
      </c>
      <c r="L850" s="79">
        <f t="shared" si="142"/>
        <v>8.4670252001807195E-2</v>
      </c>
      <c r="M850" s="79">
        <v>0.28000000000000003</v>
      </c>
      <c r="N850" s="79">
        <v>0.56000000000000005</v>
      </c>
      <c r="O850" s="80" t="str">
        <f t="shared" si="143"/>
        <v>OK</v>
      </c>
      <c r="P850" s="81">
        <f t="shared" si="144"/>
        <v>47.069999999999993</v>
      </c>
      <c r="Q850" s="82">
        <f t="shared" si="145"/>
        <v>52.782416094645797</v>
      </c>
      <c r="R850" s="82">
        <f t="shared" si="146"/>
        <v>0.89177425898043983</v>
      </c>
      <c r="S850" s="82">
        <f t="shared" si="147"/>
        <v>3.2703440842748788</v>
      </c>
      <c r="T850" s="83" t="str">
        <f t="shared" si="148"/>
        <v>Not OK</v>
      </c>
    </row>
    <row r="851" spans="1:20" x14ac:dyDescent="0.2">
      <c r="A851" s="73">
        <v>41132</v>
      </c>
      <c r="B851" s="147">
        <v>82.03</v>
      </c>
      <c r="C851" s="75">
        <v>76</v>
      </c>
      <c r="D851" s="76">
        <f t="shared" si="150"/>
        <v>2.2578733867148584</v>
      </c>
      <c r="E851" s="75">
        <v>0</v>
      </c>
      <c r="F851" s="76">
        <f t="shared" si="149"/>
        <v>0</v>
      </c>
      <c r="G851" s="75">
        <v>0</v>
      </c>
      <c r="H851" s="76">
        <f t="shared" si="140"/>
        <v>0</v>
      </c>
      <c r="I851" s="154">
        <v>0</v>
      </c>
      <c r="J851" s="142">
        <v>2.2578733867148584</v>
      </c>
      <c r="K851" s="76">
        <f t="shared" si="141"/>
        <v>135.47240320289151</v>
      </c>
      <c r="L851" s="79">
        <f t="shared" si="142"/>
        <v>8.4670252001807195E-2</v>
      </c>
      <c r="M851" s="79">
        <v>0.28000000000000003</v>
      </c>
      <c r="N851" s="79">
        <v>0.56000000000000005</v>
      </c>
      <c r="O851" s="80" t="str">
        <f t="shared" si="143"/>
        <v>OK</v>
      </c>
      <c r="P851" s="81">
        <f t="shared" si="144"/>
        <v>47.03</v>
      </c>
      <c r="Q851" s="82">
        <f t="shared" si="145"/>
        <v>52.7591167301319</v>
      </c>
      <c r="R851" s="82">
        <f t="shared" si="146"/>
        <v>0.89140991955121429</v>
      </c>
      <c r="S851" s="82">
        <f t="shared" si="147"/>
        <v>3.2716807479925496</v>
      </c>
      <c r="T851" s="83" t="str">
        <f t="shared" si="148"/>
        <v>Not OK</v>
      </c>
    </row>
    <row r="852" spans="1:20" x14ac:dyDescent="0.2">
      <c r="A852" s="73">
        <v>41131</v>
      </c>
      <c r="B852" s="146">
        <v>82.02</v>
      </c>
      <c r="C852" s="75">
        <v>76</v>
      </c>
      <c r="D852" s="76">
        <f t="shared" si="150"/>
        <v>2.2578733867148584</v>
      </c>
      <c r="E852" s="75">
        <v>0</v>
      </c>
      <c r="F852" s="76">
        <f t="shared" si="149"/>
        <v>0</v>
      </c>
      <c r="G852" s="75">
        <v>0</v>
      </c>
      <c r="H852" s="76">
        <f t="shared" si="140"/>
        <v>0</v>
      </c>
      <c r="I852" s="154">
        <v>0</v>
      </c>
      <c r="J852" s="142">
        <v>2.2578733867148584</v>
      </c>
      <c r="K852" s="76">
        <f t="shared" si="141"/>
        <v>135.47240320289151</v>
      </c>
      <c r="L852" s="79">
        <f t="shared" si="142"/>
        <v>8.4670252001807195E-2</v>
      </c>
      <c r="M852" s="79">
        <v>0.28000000000000003</v>
      </c>
      <c r="N852" s="79">
        <v>0.56000000000000005</v>
      </c>
      <c r="O852" s="80" t="str">
        <f t="shared" si="143"/>
        <v>OK</v>
      </c>
      <c r="P852" s="81">
        <f t="shared" si="144"/>
        <v>47.019999999999996</v>
      </c>
      <c r="Q852" s="82">
        <f t="shared" si="145"/>
        <v>52.753297228267193</v>
      </c>
      <c r="R852" s="82">
        <f t="shared" si="146"/>
        <v>0.89131869419538234</v>
      </c>
      <c r="S852" s="82">
        <f t="shared" si="147"/>
        <v>3.2720156004334866</v>
      </c>
      <c r="T852" s="83" t="str">
        <f t="shared" si="148"/>
        <v>Not OK</v>
      </c>
    </row>
    <row r="853" spans="1:20" x14ac:dyDescent="0.2">
      <c r="A853" s="73">
        <v>41130</v>
      </c>
      <c r="B853" s="147">
        <v>81.97</v>
      </c>
      <c r="C853" s="75">
        <v>76</v>
      </c>
      <c r="D853" s="76">
        <f t="shared" si="150"/>
        <v>2.2578733867148584</v>
      </c>
      <c r="E853" s="75">
        <v>0</v>
      </c>
      <c r="F853" s="76">
        <f t="shared" si="149"/>
        <v>0</v>
      </c>
      <c r="G853" s="75">
        <v>0</v>
      </c>
      <c r="H853" s="76">
        <f t="shared" si="140"/>
        <v>0</v>
      </c>
      <c r="I853" s="154">
        <v>0</v>
      </c>
      <c r="J853" s="142">
        <v>2.2578733867148584</v>
      </c>
      <c r="K853" s="76">
        <f t="shared" si="141"/>
        <v>135.47240320289151</v>
      </c>
      <c r="L853" s="79">
        <f t="shared" si="142"/>
        <v>8.4670252001807195E-2</v>
      </c>
      <c r="M853" s="79">
        <v>0.28000000000000003</v>
      </c>
      <c r="N853" s="79">
        <v>0.56000000000000005</v>
      </c>
      <c r="O853" s="80" t="str">
        <f t="shared" si="143"/>
        <v>OK</v>
      </c>
      <c r="P853" s="81">
        <f t="shared" si="144"/>
        <v>46.97</v>
      </c>
      <c r="Q853" s="82">
        <f t="shared" si="145"/>
        <v>52.724231789882758</v>
      </c>
      <c r="R853" s="82">
        <f t="shared" si="146"/>
        <v>0.89086172345166459</v>
      </c>
      <c r="S853" s="82">
        <f t="shared" si="147"/>
        <v>3.2736939926721753</v>
      </c>
      <c r="T853" s="83" t="str">
        <f t="shared" si="148"/>
        <v>Not OK</v>
      </c>
    </row>
    <row r="854" spans="1:20" x14ac:dyDescent="0.2">
      <c r="A854" s="73">
        <v>41129</v>
      </c>
      <c r="B854" s="147">
        <v>81.95</v>
      </c>
      <c r="C854" s="75">
        <v>79</v>
      </c>
      <c r="D854" s="76">
        <f t="shared" si="150"/>
        <v>2.4873295657136421</v>
      </c>
      <c r="E854" s="75">
        <v>0</v>
      </c>
      <c r="F854" s="76">
        <f t="shared" si="149"/>
        <v>0</v>
      </c>
      <c r="G854" s="75">
        <v>0</v>
      </c>
      <c r="H854" s="76">
        <f t="shared" ref="H854:H917" si="151">4.484*(G854/100)^(5/2)</f>
        <v>0</v>
      </c>
      <c r="I854" s="154">
        <v>0</v>
      </c>
      <c r="J854" s="142">
        <v>2.2578733867148584</v>
      </c>
      <c r="K854" s="76">
        <f t="shared" ref="K854:K917" si="152">J854*60</f>
        <v>135.47240320289151</v>
      </c>
      <c r="L854" s="79">
        <f t="shared" ref="L854:L917" si="153">K854/$F$6</f>
        <v>8.4670252001807195E-2</v>
      </c>
      <c r="M854" s="79">
        <v>0.28000000000000003</v>
      </c>
      <c r="N854" s="79">
        <v>0.56000000000000005</v>
      </c>
      <c r="O854" s="80" t="str">
        <f t="shared" ref="O854:O917" si="154">IF(L854&lt;M854,"OK",IF(AND(L854&gt;M854,L854&lt;N854),"ANTARA",IF(L854&gt;N854,"Not OK")))</f>
        <v>OK</v>
      </c>
      <c r="P854" s="81">
        <f t="shared" ref="P854:P917" si="155">B854-$F$8</f>
        <v>46.95</v>
      </c>
      <c r="Q854" s="82">
        <f t="shared" ref="Q854:Q917" si="156">((P854^2)+((-0.6826*B854+79.904)^2))^0.5</f>
        <v>52.712620594169856</v>
      </c>
      <c r="R854" s="82">
        <f t="shared" ref="R854:R917" si="157">P854/Q854</f>
        <v>0.89067854094115717</v>
      </c>
      <c r="S854" s="82">
        <f t="shared" ref="S854:S917" si="158">J854/(1000*$F$9*$F$12*R854)</f>
        <v>3.2743672810210525</v>
      </c>
      <c r="T854" s="83" t="str">
        <f t="shared" ref="T854:T917" si="159">IF(S854&lt;1,"OK",IF(S854&gt;1,"Not OK"))</f>
        <v>Not OK</v>
      </c>
    </row>
    <row r="855" spans="1:20" x14ac:dyDescent="0.2">
      <c r="A855" s="73">
        <v>41128</v>
      </c>
      <c r="B855" s="146">
        <v>81.94</v>
      </c>
      <c r="C855" s="75">
        <v>79</v>
      </c>
      <c r="D855" s="76">
        <f t="shared" si="150"/>
        <v>2.4873295657136421</v>
      </c>
      <c r="E855" s="75">
        <v>0</v>
      </c>
      <c r="F855" s="76">
        <f t="shared" ref="F855:F918" si="160">4.484*(E855/100)^(5/2)</f>
        <v>0</v>
      </c>
      <c r="G855" s="75">
        <v>0</v>
      </c>
      <c r="H855" s="76">
        <f t="shared" si="151"/>
        <v>0</v>
      </c>
      <c r="I855" s="154">
        <v>0</v>
      </c>
      <c r="J855" s="142">
        <v>2.2578733867148584</v>
      </c>
      <c r="K855" s="76">
        <f t="shared" si="152"/>
        <v>135.47240320289151</v>
      </c>
      <c r="L855" s="79">
        <f t="shared" si="153"/>
        <v>8.4670252001807195E-2</v>
      </c>
      <c r="M855" s="79">
        <v>0.28000000000000003</v>
      </c>
      <c r="N855" s="79">
        <v>0.56000000000000005</v>
      </c>
      <c r="O855" s="80" t="str">
        <f t="shared" si="154"/>
        <v>OK</v>
      </c>
      <c r="P855" s="81">
        <f t="shared" si="155"/>
        <v>46.94</v>
      </c>
      <c r="Q855" s="82">
        <f t="shared" si="156"/>
        <v>52.706818209066043</v>
      </c>
      <c r="R855" s="82">
        <f t="shared" si="157"/>
        <v>0.89058686513400465</v>
      </c>
      <c r="S855" s="82">
        <f t="shared" si="158"/>
        <v>3.2747043399595497</v>
      </c>
      <c r="T855" s="83" t="str">
        <f t="shared" si="159"/>
        <v>Not OK</v>
      </c>
    </row>
    <row r="856" spans="1:20" x14ac:dyDescent="0.2">
      <c r="A856" s="73">
        <v>41127</v>
      </c>
      <c r="B856" s="146">
        <v>81.93</v>
      </c>
      <c r="C856" s="75">
        <v>79</v>
      </c>
      <c r="D856" s="76">
        <f t="shared" si="150"/>
        <v>2.4873295657136421</v>
      </c>
      <c r="E856" s="75">
        <v>0</v>
      </c>
      <c r="F856" s="76">
        <f t="shared" si="160"/>
        <v>0</v>
      </c>
      <c r="G856" s="75">
        <v>0</v>
      </c>
      <c r="H856" s="76">
        <f t="shared" si="151"/>
        <v>0</v>
      </c>
      <c r="I856" s="154">
        <v>0</v>
      </c>
      <c r="J856" s="142">
        <v>2.2578733867148584</v>
      </c>
      <c r="K856" s="76">
        <f t="shared" si="152"/>
        <v>135.47240320289151</v>
      </c>
      <c r="L856" s="79">
        <f t="shared" si="153"/>
        <v>8.4670252001807195E-2</v>
      </c>
      <c r="M856" s="79">
        <v>0.28000000000000003</v>
      </c>
      <c r="N856" s="79">
        <v>0.56000000000000005</v>
      </c>
      <c r="O856" s="80" t="str">
        <f t="shared" si="154"/>
        <v>OK</v>
      </c>
      <c r="P856" s="81">
        <f t="shared" si="155"/>
        <v>46.930000000000007</v>
      </c>
      <c r="Q856" s="82">
        <f t="shared" si="156"/>
        <v>52.701017966740686</v>
      </c>
      <c r="R856" s="82">
        <f t="shared" si="157"/>
        <v>0.89049513293305382</v>
      </c>
      <c r="S856" s="82">
        <f t="shared" si="158"/>
        <v>3.2750416757017207</v>
      </c>
      <c r="T856" s="83" t="str">
        <f t="shared" si="159"/>
        <v>Not OK</v>
      </c>
    </row>
    <row r="857" spans="1:20" x14ac:dyDescent="0.2">
      <c r="A857" s="73">
        <v>41126</v>
      </c>
      <c r="B857" s="147">
        <v>81.91</v>
      </c>
      <c r="C857" s="75">
        <v>78</v>
      </c>
      <c r="D857" s="76">
        <f t="shared" si="150"/>
        <v>2.4093623006855198</v>
      </c>
      <c r="E857" s="75">
        <v>0</v>
      </c>
      <c r="F857" s="76">
        <f t="shared" si="160"/>
        <v>0</v>
      </c>
      <c r="G857" s="75">
        <v>0</v>
      </c>
      <c r="H857" s="76">
        <f t="shared" si="151"/>
        <v>0</v>
      </c>
      <c r="I857" s="154">
        <v>0</v>
      </c>
      <c r="J857" s="142">
        <v>2.2578733867148584</v>
      </c>
      <c r="K857" s="76">
        <f t="shared" si="152"/>
        <v>135.47240320289151</v>
      </c>
      <c r="L857" s="79">
        <f t="shared" si="153"/>
        <v>8.4670252001807195E-2</v>
      </c>
      <c r="M857" s="79">
        <v>0.28000000000000003</v>
      </c>
      <c r="N857" s="79">
        <v>0.56000000000000005</v>
      </c>
      <c r="O857" s="80" t="str">
        <f t="shared" si="154"/>
        <v>OK</v>
      </c>
      <c r="P857" s="81">
        <f t="shared" si="155"/>
        <v>46.91</v>
      </c>
      <c r="Q857" s="82">
        <f t="shared" si="156"/>
        <v>52.689423913255645</v>
      </c>
      <c r="R857" s="82">
        <f t="shared" si="157"/>
        <v>0.8903114992722162</v>
      </c>
      <c r="S857" s="82">
        <f t="shared" si="158"/>
        <v>3.2757171784811372</v>
      </c>
      <c r="T857" s="83" t="str">
        <f t="shared" si="159"/>
        <v>Not OK</v>
      </c>
    </row>
    <row r="858" spans="1:20" x14ac:dyDescent="0.2">
      <c r="A858" s="73">
        <v>41125</v>
      </c>
      <c r="B858" s="147">
        <v>81.900000000000006</v>
      </c>
      <c r="C858" s="75">
        <v>78</v>
      </c>
      <c r="D858" s="76">
        <f t="shared" si="150"/>
        <v>2.4093623006855198</v>
      </c>
      <c r="E858" s="75">
        <v>0</v>
      </c>
      <c r="F858" s="76">
        <f t="shared" si="160"/>
        <v>0</v>
      </c>
      <c r="G858" s="75">
        <v>0</v>
      </c>
      <c r="H858" s="76">
        <f t="shared" si="151"/>
        <v>0</v>
      </c>
      <c r="I858" s="154">
        <v>0</v>
      </c>
      <c r="J858" s="142">
        <v>2.2578733867148584</v>
      </c>
      <c r="K858" s="76">
        <f t="shared" si="152"/>
        <v>135.47240320289151</v>
      </c>
      <c r="L858" s="79">
        <f t="shared" si="153"/>
        <v>8.4670252001807195E-2</v>
      </c>
      <c r="M858" s="79">
        <v>0.28000000000000003</v>
      </c>
      <c r="N858" s="79">
        <v>0.56000000000000005</v>
      </c>
      <c r="O858" s="80" t="str">
        <f t="shared" si="154"/>
        <v>OK</v>
      </c>
      <c r="P858" s="81">
        <f t="shared" si="155"/>
        <v>46.900000000000006</v>
      </c>
      <c r="Q858" s="82">
        <f t="shared" si="156"/>
        <v>52.683630103511284</v>
      </c>
      <c r="R858" s="82">
        <f t="shared" si="157"/>
        <v>0.89021959777358228</v>
      </c>
      <c r="S858" s="82">
        <f t="shared" si="158"/>
        <v>3.2760553459608874</v>
      </c>
      <c r="T858" s="83" t="str">
        <f t="shared" si="159"/>
        <v>Not OK</v>
      </c>
    </row>
    <row r="859" spans="1:20" x14ac:dyDescent="0.2">
      <c r="A859" s="73">
        <v>41124</v>
      </c>
      <c r="B859" s="146">
        <v>81.88</v>
      </c>
      <c r="C859" s="75">
        <v>78</v>
      </c>
      <c r="D859" s="76">
        <f t="shared" si="150"/>
        <v>2.4093623006855198</v>
      </c>
      <c r="E859" s="75">
        <v>0</v>
      </c>
      <c r="F859" s="76">
        <f t="shared" si="160"/>
        <v>0</v>
      </c>
      <c r="G859" s="75">
        <v>0</v>
      </c>
      <c r="H859" s="76">
        <f t="shared" si="151"/>
        <v>0</v>
      </c>
      <c r="I859" s="154">
        <v>0</v>
      </c>
      <c r="J859" s="142">
        <v>2.2578733867148584</v>
      </c>
      <c r="K859" s="76">
        <f t="shared" si="152"/>
        <v>135.47240320289151</v>
      </c>
      <c r="L859" s="79">
        <f t="shared" si="153"/>
        <v>8.4670252001807195E-2</v>
      </c>
      <c r="M859" s="79">
        <v>0.28000000000000003</v>
      </c>
      <c r="N859" s="79">
        <v>0.56000000000000005</v>
      </c>
      <c r="O859" s="80" t="str">
        <f t="shared" si="154"/>
        <v>OK</v>
      </c>
      <c r="P859" s="81">
        <f t="shared" si="155"/>
        <v>46.879999999999995</v>
      </c>
      <c r="Q859" s="82">
        <f t="shared" si="156"/>
        <v>52.672048921557469</v>
      </c>
      <c r="R859" s="82">
        <f t="shared" si="157"/>
        <v>0.89003562534308556</v>
      </c>
      <c r="S859" s="82">
        <f t="shared" si="158"/>
        <v>3.276732514208176</v>
      </c>
      <c r="T859" s="83" t="str">
        <f t="shared" si="159"/>
        <v>Not OK</v>
      </c>
    </row>
    <row r="860" spans="1:20" x14ac:dyDescent="0.2">
      <c r="A860" s="73">
        <v>41123</v>
      </c>
      <c r="B860" s="147">
        <v>81.83</v>
      </c>
      <c r="C860" s="75">
        <v>78</v>
      </c>
      <c r="D860" s="76">
        <f t="shared" si="150"/>
        <v>2.4093623006855198</v>
      </c>
      <c r="E860" s="75">
        <v>0</v>
      </c>
      <c r="F860" s="76">
        <f t="shared" si="160"/>
        <v>0</v>
      </c>
      <c r="G860" s="75">
        <v>0</v>
      </c>
      <c r="H860" s="76">
        <f t="shared" si="151"/>
        <v>0</v>
      </c>
      <c r="I860" s="154">
        <v>0</v>
      </c>
      <c r="J860" s="142">
        <v>2.2578733867148584</v>
      </c>
      <c r="K860" s="76">
        <f t="shared" si="152"/>
        <v>135.47240320289151</v>
      </c>
      <c r="L860" s="79">
        <f t="shared" si="153"/>
        <v>8.4670252001807195E-2</v>
      </c>
      <c r="M860" s="79">
        <v>0.28000000000000003</v>
      </c>
      <c r="N860" s="79">
        <v>0.56000000000000005</v>
      </c>
      <c r="O860" s="80" t="str">
        <f t="shared" si="154"/>
        <v>OK</v>
      </c>
      <c r="P860" s="81">
        <f t="shared" si="155"/>
        <v>46.83</v>
      </c>
      <c r="Q860" s="82">
        <f t="shared" si="156"/>
        <v>52.643133551992932</v>
      </c>
      <c r="R860" s="82">
        <f t="shared" si="157"/>
        <v>0.88957470500399449</v>
      </c>
      <c r="S860" s="82">
        <f t="shared" si="158"/>
        <v>3.278430306032813</v>
      </c>
      <c r="T860" s="83" t="str">
        <f t="shared" si="159"/>
        <v>Not OK</v>
      </c>
    </row>
    <row r="861" spans="1:20" x14ac:dyDescent="0.2">
      <c r="A861" s="73">
        <v>41117</v>
      </c>
      <c r="B861" s="147">
        <v>81.819999999999993</v>
      </c>
      <c r="C861" s="75">
        <v>79</v>
      </c>
      <c r="D861" s="76">
        <f t="shared" si="150"/>
        <v>2.4873295657136421</v>
      </c>
      <c r="E861" s="75">
        <v>0</v>
      </c>
      <c r="F861" s="76">
        <f t="shared" si="160"/>
        <v>0</v>
      </c>
      <c r="G861" s="75">
        <v>0</v>
      </c>
      <c r="H861" s="76">
        <f t="shared" si="151"/>
        <v>0</v>
      </c>
      <c r="I861" s="154">
        <v>0</v>
      </c>
      <c r="J861" s="142">
        <v>2.1843325746953006</v>
      </c>
      <c r="K861" s="76">
        <f t="shared" si="152"/>
        <v>131.05995448171802</v>
      </c>
      <c r="L861" s="79">
        <f t="shared" si="153"/>
        <v>8.1912471551073771E-2</v>
      </c>
      <c r="M861" s="79">
        <v>0.28000000000000003</v>
      </c>
      <c r="N861" s="79">
        <v>0.56000000000000005</v>
      </c>
      <c r="O861" s="80" t="str">
        <f t="shared" si="154"/>
        <v>OK</v>
      </c>
      <c r="P861" s="81">
        <f t="shared" si="155"/>
        <v>46.819999999999993</v>
      </c>
      <c r="Q861" s="82">
        <f t="shared" si="156"/>
        <v>52.637356926941379</v>
      </c>
      <c r="R861" s="82">
        <f t="shared" si="157"/>
        <v>0.88948235119374153</v>
      </c>
      <c r="S861" s="82">
        <f t="shared" si="158"/>
        <v>3.1719784155383484</v>
      </c>
      <c r="T861" s="83" t="str">
        <f t="shared" si="159"/>
        <v>Not OK</v>
      </c>
    </row>
    <row r="862" spans="1:20" x14ac:dyDescent="0.2">
      <c r="A862" s="73">
        <v>41118</v>
      </c>
      <c r="B862" s="147">
        <v>81.819999999999993</v>
      </c>
      <c r="C862" s="75">
        <v>79</v>
      </c>
      <c r="D862" s="76">
        <f t="shared" si="150"/>
        <v>2.4873295657136421</v>
      </c>
      <c r="E862" s="75">
        <v>0</v>
      </c>
      <c r="F862" s="76">
        <f t="shared" si="160"/>
        <v>0</v>
      </c>
      <c r="G862" s="75">
        <v>0</v>
      </c>
      <c r="H862" s="76">
        <f t="shared" si="151"/>
        <v>0</v>
      </c>
      <c r="I862" s="154">
        <v>0</v>
      </c>
      <c r="J862" s="142">
        <v>2.1843325746953006</v>
      </c>
      <c r="K862" s="76">
        <f t="shared" si="152"/>
        <v>131.05995448171802</v>
      </c>
      <c r="L862" s="79">
        <f t="shared" si="153"/>
        <v>8.1912471551073771E-2</v>
      </c>
      <c r="M862" s="79">
        <v>0.28000000000000003</v>
      </c>
      <c r="N862" s="79">
        <v>0.56000000000000005</v>
      </c>
      <c r="O862" s="80" t="str">
        <f t="shared" si="154"/>
        <v>OK</v>
      </c>
      <c r="P862" s="81">
        <f t="shared" si="155"/>
        <v>46.819999999999993</v>
      </c>
      <c r="Q862" s="82">
        <f t="shared" si="156"/>
        <v>52.637356926941379</v>
      </c>
      <c r="R862" s="82">
        <f t="shared" si="157"/>
        <v>0.88948235119374153</v>
      </c>
      <c r="S862" s="82">
        <f t="shared" si="158"/>
        <v>3.1719784155383484</v>
      </c>
      <c r="T862" s="83" t="str">
        <f t="shared" si="159"/>
        <v>Not OK</v>
      </c>
    </row>
    <row r="863" spans="1:20" x14ac:dyDescent="0.2">
      <c r="A863" s="73">
        <v>41119</v>
      </c>
      <c r="B863" s="147">
        <v>81.819999999999993</v>
      </c>
      <c r="C863" s="75">
        <v>79</v>
      </c>
      <c r="D863" s="76">
        <f t="shared" si="150"/>
        <v>2.4873295657136421</v>
      </c>
      <c r="E863" s="75">
        <v>0</v>
      </c>
      <c r="F863" s="76">
        <f t="shared" si="160"/>
        <v>0</v>
      </c>
      <c r="G863" s="75">
        <v>0</v>
      </c>
      <c r="H863" s="76">
        <f t="shared" si="151"/>
        <v>0</v>
      </c>
      <c r="I863" s="154">
        <v>0</v>
      </c>
      <c r="J863" s="142">
        <v>2.1843325746953006</v>
      </c>
      <c r="K863" s="76">
        <f t="shared" si="152"/>
        <v>131.05995448171802</v>
      </c>
      <c r="L863" s="79">
        <f t="shared" si="153"/>
        <v>8.1912471551073771E-2</v>
      </c>
      <c r="M863" s="79">
        <v>0.28000000000000003</v>
      </c>
      <c r="N863" s="79">
        <v>0.56000000000000005</v>
      </c>
      <c r="O863" s="80" t="str">
        <f t="shared" si="154"/>
        <v>OK</v>
      </c>
      <c r="P863" s="81">
        <f t="shared" si="155"/>
        <v>46.819999999999993</v>
      </c>
      <c r="Q863" s="82">
        <f t="shared" si="156"/>
        <v>52.637356926941379</v>
      </c>
      <c r="R863" s="82">
        <f t="shared" si="157"/>
        <v>0.88948235119374153</v>
      </c>
      <c r="S863" s="82">
        <f t="shared" si="158"/>
        <v>3.1719784155383484</v>
      </c>
      <c r="T863" s="83" t="str">
        <f t="shared" si="159"/>
        <v>Not OK</v>
      </c>
    </row>
    <row r="864" spans="1:20" x14ac:dyDescent="0.2">
      <c r="A864" s="73">
        <v>41120</v>
      </c>
      <c r="B864" s="147">
        <v>81.819999999999993</v>
      </c>
      <c r="C864" s="75">
        <v>79</v>
      </c>
      <c r="D864" s="76">
        <f t="shared" si="150"/>
        <v>2.4873295657136421</v>
      </c>
      <c r="E864" s="75">
        <v>0</v>
      </c>
      <c r="F864" s="76">
        <f t="shared" si="160"/>
        <v>0</v>
      </c>
      <c r="G864" s="75">
        <v>0</v>
      </c>
      <c r="H864" s="76">
        <f t="shared" si="151"/>
        <v>0</v>
      </c>
      <c r="I864" s="154">
        <v>0</v>
      </c>
      <c r="J864" s="142">
        <v>2.2578733867148584</v>
      </c>
      <c r="K864" s="76">
        <f t="shared" si="152"/>
        <v>135.47240320289151</v>
      </c>
      <c r="L864" s="79">
        <f t="shared" si="153"/>
        <v>8.4670252001807195E-2</v>
      </c>
      <c r="M864" s="79">
        <v>0.28000000000000003</v>
      </c>
      <c r="N864" s="79">
        <v>0.56000000000000005</v>
      </c>
      <c r="O864" s="80" t="str">
        <f t="shared" si="154"/>
        <v>OK</v>
      </c>
      <c r="P864" s="81">
        <f t="shared" si="155"/>
        <v>46.819999999999993</v>
      </c>
      <c r="Q864" s="82">
        <f t="shared" si="156"/>
        <v>52.637356926941379</v>
      </c>
      <c r="R864" s="82">
        <f t="shared" si="157"/>
        <v>0.88948235119374153</v>
      </c>
      <c r="S864" s="82">
        <f t="shared" si="158"/>
        <v>3.2787707012413345</v>
      </c>
      <c r="T864" s="83" t="str">
        <f t="shared" si="159"/>
        <v>Not OK</v>
      </c>
    </row>
    <row r="865" spans="1:20" x14ac:dyDescent="0.2">
      <c r="A865" s="73">
        <v>41122</v>
      </c>
      <c r="B865" s="147">
        <v>81.819999999999993</v>
      </c>
      <c r="C865" s="75">
        <v>78</v>
      </c>
      <c r="D865" s="76">
        <f t="shared" si="150"/>
        <v>2.4093623006855198</v>
      </c>
      <c r="E865" s="75">
        <v>0</v>
      </c>
      <c r="F865" s="76">
        <f t="shared" si="160"/>
        <v>0</v>
      </c>
      <c r="G865" s="75">
        <v>0</v>
      </c>
      <c r="H865" s="76">
        <f t="shared" si="151"/>
        <v>0</v>
      </c>
      <c r="I865" s="154">
        <v>0</v>
      </c>
      <c r="J865" s="142">
        <v>2.2578733867148584</v>
      </c>
      <c r="K865" s="76">
        <f t="shared" si="152"/>
        <v>135.47240320289151</v>
      </c>
      <c r="L865" s="79">
        <f t="shared" si="153"/>
        <v>8.4670252001807195E-2</v>
      </c>
      <c r="M865" s="79">
        <v>0.28000000000000003</v>
      </c>
      <c r="N865" s="79">
        <v>0.56000000000000005</v>
      </c>
      <c r="O865" s="80" t="str">
        <f t="shared" si="154"/>
        <v>OK</v>
      </c>
      <c r="P865" s="81">
        <f t="shared" si="155"/>
        <v>46.819999999999993</v>
      </c>
      <c r="Q865" s="82">
        <f t="shared" si="156"/>
        <v>52.637356926941379</v>
      </c>
      <c r="R865" s="82">
        <f t="shared" si="157"/>
        <v>0.88948235119374153</v>
      </c>
      <c r="S865" s="82">
        <f t="shared" si="158"/>
        <v>3.2787707012413345</v>
      </c>
      <c r="T865" s="83" t="str">
        <f t="shared" si="159"/>
        <v>Not OK</v>
      </c>
    </row>
    <row r="866" spans="1:20" x14ac:dyDescent="0.2">
      <c r="A866" s="73">
        <v>41116</v>
      </c>
      <c r="B866" s="146">
        <v>81.8</v>
      </c>
      <c r="C866" s="75">
        <v>80</v>
      </c>
      <c r="D866" s="76">
        <f t="shared" si="150"/>
        <v>2.5667913756439189</v>
      </c>
      <c r="E866" s="75">
        <v>0</v>
      </c>
      <c r="F866" s="76">
        <f t="shared" si="160"/>
        <v>0</v>
      </c>
      <c r="G866" s="75">
        <v>0</v>
      </c>
      <c r="H866" s="76">
        <f t="shared" si="151"/>
        <v>0</v>
      </c>
      <c r="I866" s="154">
        <v>0</v>
      </c>
      <c r="J866" s="142">
        <v>2.1843325746953006</v>
      </c>
      <c r="K866" s="76">
        <f t="shared" si="152"/>
        <v>131.05995448171802</v>
      </c>
      <c r="L866" s="79">
        <f t="shared" si="153"/>
        <v>8.1912471551073771E-2</v>
      </c>
      <c r="M866" s="79">
        <v>0.28000000000000003</v>
      </c>
      <c r="N866" s="79">
        <v>0.56000000000000005</v>
      </c>
      <c r="O866" s="80" t="str">
        <f t="shared" si="154"/>
        <v>OK</v>
      </c>
      <c r="P866" s="81">
        <f t="shared" si="155"/>
        <v>46.8</v>
      </c>
      <c r="Q866" s="82">
        <f t="shared" si="156"/>
        <v>52.625810131364247</v>
      </c>
      <c r="R866" s="82">
        <f t="shared" si="157"/>
        <v>0.8892974736764736</v>
      </c>
      <c r="S866" s="82">
        <f t="shared" si="158"/>
        <v>3.1726378433582294</v>
      </c>
      <c r="T866" s="83" t="str">
        <f t="shared" si="159"/>
        <v>Not OK</v>
      </c>
    </row>
    <row r="867" spans="1:20" x14ac:dyDescent="0.2">
      <c r="A867" s="73">
        <v>41114</v>
      </c>
      <c r="B867" s="146">
        <v>81.790000000000006</v>
      </c>
      <c r="C867" s="75">
        <v>80</v>
      </c>
      <c r="D867" s="76">
        <f t="shared" si="150"/>
        <v>2.5667913756439189</v>
      </c>
      <c r="E867" s="75">
        <v>0</v>
      </c>
      <c r="F867" s="76">
        <f t="shared" si="160"/>
        <v>0</v>
      </c>
      <c r="G867" s="75">
        <v>0</v>
      </c>
      <c r="H867" s="76">
        <f t="shared" si="151"/>
        <v>0</v>
      </c>
      <c r="I867" s="154">
        <v>0</v>
      </c>
      <c r="J867" s="142">
        <v>2.1843325746953006</v>
      </c>
      <c r="K867" s="76">
        <f t="shared" si="152"/>
        <v>131.05995448171802</v>
      </c>
      <c r="L867" s="79">
        <f t="shared" si="153"/>
        <v>8.1912471551073771E-2</v>
      </c>
      <c r="M867" s="79">
        <v>0.28000000000000003</v>
      </c>
      <c r="N867" s="79">
        <v>0.56000000000000005</v>
      </c>
      <c r="O867" s="80" t="str">
        <f t="shared" si="154"/>
        <v>OK</v>
      </c>
      <c r="P867" s="81">
        <f t="shared" si="155"/>
        <v>46.790000000000006</v>
      </c>
      <c r="Q867" s="82">
        <f t="shared" si="156"/>
        <v>52.620039962255028</v>
      </c>
      <c r="R867" s="82">
        <f t="shared" si="157"/>
        <v>0.88920494993092025</v>
      </c>
      <c r="S867" s="82">
        <f t="shared" si="158"/>
        <v>3.1729679633565206</v>
      </c>
      <c r="T867" s="83" t="str">
        <f t="shared" si="159"/>
        <v>Not OK</v>
      </c>
    </row>
    <row r="868" spans="1:20" x14ac:dyDescent="0.2">
      <c r="A868" s="73">
        <v>41115</v>
      </c>
      <c r="B868" s="147">
        <v>81.790000000000006</v>
      </c>
      <c r="C868" s="75">
        <v>80</v>
      </c>
      <c r="D868" s="76">
        <f t="shared" si="150"/>
        <v>2.5667913756439189</v>
      </c>
      <c r="E868" s="75">
        <v>0</v>
      </c>
      <c r="F868" s="76">
        <f t="shared" si="160"/>
        <v>0</v>
      </c>
      <c r="G868" s="75">
        <v>0</v>
      </c>
      <c r="H868" s="76">
        <f t="shared" si="151"/>
        <v>0</v>
      </c>
      <c r="I868" s="154">
        <v>0</v>
      </c>
      <c r="J868" s="142">
        <v>2.1843325746953006</v>
      </c>
      <c r="K868" s="76">
        <f t="shared" si="152"/>
        <v>131.05995448171802</v>
      </c>
      <c r="L868" s="79">
        <f t="shared" si="153"/>
        <v>8.1912471551073771E-2</v>
      </c>
      <c r="M868" s="79">
        <v>0.28000000000000003</v>
      </c>
      <c r="N868" s="79">
        <v>0.56000000000000005</v>
      </c>
      <c r="O868" s="80" t="str">
        <f t="shared" si="154"/>
        <v>OK</v>
      </c>
      <c r="P868" s="81">
        <f t="shared" si="155"/>
        <v>46.790000000000006</v>
      </c>
      <c r="Q868" s="82">
        <f t="shared" si="156"/>
        <v>52.620039962255028</v>
      </c>
      <c r="R868" s="82">
        <f t="shared" si="157"/>
        <v>0.88920494993092025</v>
      </c>
      <c r="S868" s="82">
        <f t="shared" si="158"/>
        <v>3.1729679633565206</v>
      </c>
      <c r="T868" s="83" t="str">
        <f t="shared" si="159"/>
        <v>Not OK</v>
      </c>
    </row>
    <row r="869" spans="1:20" x14ac:dyDescent="0.2">
      <c r="A869" s="73">
        <v>41106</v>
      </c>
      <c r="B869" s="147">
        <v>81.78</v>
      </c>
      <c r="C869" s="75">
        <v>80</v>
      </c>
      <c r="D869" s="76">
        <f t="shared" si="150"/>
        <v>2.5667913756439189</v>
      </c>
      <c r="E869" s="75">
        <v>0</v>
      </c>
      <c r="F869" s="76">
        <f t="shared" si="160"/>
        <v>0</v>
      </c>
      <c r="G869" s="75">
        <v>0</v>
      </c>
      <c r="H869" s="76">
        <f t="shared" si="151"/>
        <v>0</v>
      </c>
      <c r="I869" s="154">
        <v>0</v>
      </c>
      <c r="J869" s="142">
        <v>2.1843325746953006</v>
      </c>
      <c r="K869" s="76">
        <f t="shared" si="152"/>
        <v>131.05995448171802</v>
      </c>
      <c r="L869" s="79">
        <f t="shared" si="153"/>
        <v>8.1912471551073771E-2</v>
      </c>
      <c r="M869" s="79">
        <v>0.28000000000000003</v>
      </c>
      <c r="N869" s="79">
        <v>0.56000000000000005</v>
      </c>
      <c r="O869" s="80" t="str">
        <f t="shared" si="154"/>
        <v>OK</v>
      </c>
      <c r="P869" s="81">
        <f t="shared" si="155"/>
        <v>46.78</v>
      </c>
      <c r="Q869" s="82">
        <f t="shared" si="156"/>
        <v>52.61427194654302</v>
      </c>
      <c r="R869" s="82">
        <f t="shared" si="157"/>
        <v>0.88911236950174399</v>
      </c>
      <c r="S869" s="82">
        <f t="shared" si="158"/>
        <v>3.1732983543688231</v>
      </c>
      <c r="T869" s="83" t="str">
        <f t="shared" si="159"/>
        <v>Not OK</v>
      </c>
    </row>
    <row r="870" spans="1:20" x14ac:dyDescent="0.2">
      <c r="A870" s="73">
        <v>41107</v>
      </c>
      <c r="B870" s="147">
        <v>81.78</v>
      </c>
      <c r="C870" s="75">
        <v>81</v>
      </c>
      <c r="D870" s="76">
        <f t="shared" si="150"/>
        <v>2.6477571600000003</v>
      </c>
      <c r="E870" s="75">
        <v>0</v>
      </c>
      <c r="F870" s="76">
        <f t="shared" si="160"/>
        <v>0</v>
      </c>
      <c r="G870" s="75">
        <v>0</v>
      </c>
      <c r="H870" s="76">
        <f t="shared" si="151"/>
        <v>0</v>
      </c>
      <c r="I870" s="154">
        <v>0</v>
      </c>
      <c r="J870" s="142">
        <v>2.1843325746953006</v>
      </c>
      <c r="K870" s="76">
        <f t="shared" si="152"/>
        <v>131.05995448171802</v>
      </c>
      <c r="L870" s="79">
        <f t="shared" si="153"/>
        <v>8.1912471551073771E-2</v>
      </c>
      <c r="M870" s="79">
        <v>0.28000000000000003</v>
      </c>
      <c r="N870" s="79">
        <v>0.56000000000000005</v>
      </c>
      <c r="O870" s="80" t="str">
        <f t="shared" si="154"/>
        <v>OK</v>
      </c>
      <c r="P870" s="81">
        <f t="shared" si="155"/>
        <v>46.78</v>
      </c>
      <c r="Q870" s="82">
        <f t="shared" si="156"/>
        <v>52.61427194654302</v>
      </c>
      <c r="R870" s="82">
        <f t="shared" si="157"/>
        <v>0.88911236950174399</v>
      </c>
      <c r="S870" s="82">
        <f t="shared" si="158"/>
        <v>3.1732983543688231</v>
      </c>
      <c r="T870" s="83" t="str">
        <f t="shared" si="159"/>
        <v>Not OK</v>
      </c>
    </row>
    <row r="871" spans="1:20" x14ac:dyDescent="0.2">
      <c r="A871" s="73">
        <v>41108</v>
      </c>
      <c r="B871" s="147">
        <v>81.78</v>
      </c>
      <c r="C871" s="75">
        <v>81</v>
      </c>
      <c r="D871" s="76">
        <f t="shared" si="150"/>
        <v>2.6477571600000003</v>
      </c>
      <c r="E871" s="75">
        <v>0</v>
      </c>
      <c r="F871" s="76">
        <f t="shared" si="160"/>
        <v>0</v>
      </c>
      <c r="G871" s="75">
        <v>0</v>
      </c>
      <c r="H871" s="76">
        <f t="shared" si="151"/>
        <v>0</v>
      </c>
      <c r="I871" s="154">
        <v>0</v>
      </c>
      <c r="J871" s="142">
        <v>2.1843325746953006</v>
      </c>
      <c r="K871" s="76">
        <f t="shared" si="152"/>
        <v>131.05995448171802</v>
      </c>
      <c r="L871" s="79">
        <f t="shared" si="153"/>
        <v>8.1912471551073771E-2</v>
      </c>
      <c r="M871" s="79">
        <v>0.28000000000000003</v>
      </c>
      <c r="N871" s="79">
        <v>0.56000000000000005</v>
      </c>
      <c r="O871" s="80" t="str">
        <f t="shared" si="154"/>
        <v>OK</v>
      </c>
      <c r="P871" s="81">
        <f t="shared" si="155"/>
        <v>46.78</v>
      </c>
      <c r="Q871" s="82">
        <f t="shared" si="156"/>
        <v>52.61427194654302</v>
      </c>
      <c r="R871" s="82">
        <f t="shared" si="157"/>
        <v>0.88911236950174399</v>
      </c>
      <c r="S871" s="82">
        <f t="shared" si="158"/>
        <v>3.1732983543688231</v>
      </c>
      <c r="T871" s="83" t="str">
        <f t="shared" si="159"/>
        <v>Not OK</v>
      </c>
    </row>
    <row r="872" spans="1:20" x14ac:dyDescent="0.2">
      <c r="A872" s="73">
        <v>41109</v>
      </c>
      <c r="B872" s="147">
        <v>81.78</v>
      </c>
      <c r="C872" s="75">
        <v>81</v>
      </c>
      <c r="D872" s="76">
        <f t="shared" si="150"/>
        <v>2.6477571600000003</v>
      </c>
      <c r="E872" s="75">
        <v>0</v>
      </c>
      <c r="F872" s="76">
        <f t="shared" si="160"/>
        <v>0</v>
      </c>
      <c r="G872" s="75">
        <v>0</v>
      </c>
      <c r="H872" s="76">
        <f t="shared" si="151"/>
        <v>0</v>
      </c>
      <c r="I872" s="154">
        <v>0</v>
      </c>
      <c r="J872" s="142">
        <v>2.1843325746953006</v>
      </c>
      <c r="K872" s="76">
        <f t="shared" si="152"/>
        <v>131.05995448171802</v>
      </c>
      <c r="L872" s="79">
        <f t="shared" si="153"/>
        <v>8.1912471551073771E-2</v>
      </c>
      <c r="M872" s="79">
        <v>0.28000000000000003</v>
      </c>
      <c r="N872" s="79">
        <v>0.56000000000000005</v>
      </c>
      <c r="O872" s="80" t="str">
        <f t="shared" si="154"/>
        <v>OK</v>
      </c>
      <c r="P872" s="81">
        <f t="shared" si="155"/>
        <v>46.78</v>
      </c>
      <c r="Q872" s="82">
        <f t="shared" si="156"/>
        <v>52.61427194654302</v>
      </c>
      <c r="R872" s="82">
        <f t="shared" si="157"/>
        <v>0.88911236950174399</v>
      </c>
      <c r="S872" s="82">
        <f t="shared" si="158"/>
        <v>3.1732983543688231</v>
      </c>
      <c r="T872" s="83" t="str">
        <f t="shared" si="159"/>
        <v>Not OK</v>
      </c>
    </row>
    <row r="873" spans="1:20" x14ac:dyDescent="0.2">
      <c r="A873" s="73">
        <v>41110</v>
      </c>
      <c r="B873" s="147">
        <v>81.78</v>
      </c>
      <c r="C873" s="75">
        <v>81</v>
      </c>
      <c r="D873" s="76">
        <f t="shared" si="150"/>
        <v>2.6477571600000003</v>
      </c>
      <c r="E873" s="75">
        <v>0</v>
      </c>
      <c r="F873" s="76">
        <f t="shared" si="160"/>
        <v>0</v>
      </c>
      <c r="G873" s="75">
        <v>0</v>
      </c>
      <c r="H873" s="76">
        <f t="shared" si="151"/>
        <v>0</v>
      </c>
      <c r="I873" s="154">
        <v>0</v>
      </c>
      <c r="J873" s="142">
        <v>2.1843325746953006</v>
      </c>
      <c r="K873" s="76">
        <f t="shared" si="152"/>
        <v>131.05995448171802</v>
      </c>
      <c r="L873" s="79">
        <f t="shared" si="153"/>
        <v>8.1912471551073771E-2</v>
      </c>
      <c r="M873" s="79">
        <v>0.28000000000000003</v>
      </c>
      <c r="N873" s="79">
        <v>0.56000000000000005</v>
      </c>
      <c r="O873" s="80" t="str">
        <f t="shared" si="154"/>
        <v>OK</v>
      </c>
      <c r="P873" s="81">
        <f t="shared" si="155"/>
        <v>46.78</v>
      </c>
      <c r="Q873" s="82">
        <f t="shared" si="156"/>
        <v>52.61427194654302</v>
      </c>
      <c r="R873" s="82">
        <f t="shared" si="157"/>
        <v>0.88911236950174399</v>
      </c>
      <c r="S873" s="82">
        <f t="shared" si="158"/>
        <v>3.1732983543688231</v>
      </c>
      <c r="T873" s="83" t="str">
        <f t="shared" si="159"/>
        <v>Not OK</v>
      </c>
    </row>
    <row r="874" spans="1:20" x14ac:dyDescent="0.2">
      <c r="A874" s="73">
        <v>41111</v>
      </c>
      <c r="B874" s="147">
        <v>81.78</v>
      </c>
      <c r="C874" s="75">
        <v>81</v>
      </c>
      <c r="D874" s="76">
        <f t="shared" si="150"/>
        <v>2.6477571600000003</v>
      </c>
      <c r="E874" s="75">
        <v>0</v>
      </c>
      <c r="F874" s="76">
        <f t="shared" si="160"/>
        <v>0</v>
      </c>
      <c r="G874" s="75">
        <v>0</v>
      </c>
      <c r="H874" s="76">
        <f t="shared" si="151"/>
        <v>0</v>
      </c>
      <c r="I874" s="154">
        <v>0</v>
      </c>
      <c r="J874" s="142">
        <v>2.1843325746953006</v>
      </c>
      <c r="K874" s="76">
        <f t="shared" si="152"/>
        <v>131.05995448171802</v>
      </c>
      <c r="L874" s="79">
        <f t="shared" si="153"/>
        <v>8.1912471551073771E-2</v>
      </c>
      <c r="M874" s="79">
        <v>0.28000000000000003</v>
      </c>
      <c r="N874" s="79">
        <v>0.56000000000000005</v>
      </c>
      <c r="O874" s="80" t="str">
        <f t="shared" si="154"/>
        <v>OK</v>
      </c>
      <c r="P874" s="81">
        <f t="shared" si="155"/>
        <v>46.78</v>
      </c>
      <c r="Q874" s="82">
        <f t="shared" si="156"/>
        <v>52.61427194654302</v>
      </c>
      <c r="R874" s="82">
        <f t="shared" si="157"/>
        <v>0.88911236950174399</v>
      </c>
      <c r="S874" s="82">
        <f t="shared" si="158"/>
        <v>3.1732983543688231</v>
      </c>
      <c r="T874" s="83" t="str">
        <f t="shared" si="159"/>
        <v>Not OK</v>
      </c>
    </row>
    <row r="875" spans="1:20" x14ac:dyDescent="0.2">
      <c r="A875" s="73">
        <v>41112</v>
      </c>
      <c r="B875" s="147">
        <v>81.78</v>
      </c>
      <c r="C875" s="75">
        <v>81</v>
      </c>
      <c r="D875" s="76">
        <f t="shared" si="150"/>
        <v>2.6477571600000003</v>
      </c>
      <c r="E875" s="75">
        <v>0</v>
      </c>
      <c r="F875" s="76">
        <f t="shared" si="160"/>
        <v>0</v>
      </c>
      <c r="G875" s="75">
        <v>0</v>
      </c>
      <c r="H875" s="76">
        <f t="shared" si="151"/>
        <v>0</v>
      </c>
      <c r="I875" s="154">
        <v>0</v>
      </c>
      <c r="J875" s="142">
        <v>2.1843325746953006</v>
      </c>
      <c r="K875" s="76">
        <f t="shared" si="152"/>
        <v>131.05995448171802</v>
      </c>
      <c r="L875" s="79">
        <f t="shared" si="153"/>
        <v>8.1912471551073771E-2</v>
      </c>
      <c r="M875" s="79">
        <v>0.28000000000000003</v>
      </c>
      <c r="N875" s="79">
        <v>0.56000000000000005</v>
      </c>
      <c r="O875" s="80" t="str">
        <f t="shared" si="154"/>
        <v>OK</v>
      </c>
      <c r="P875" s="81">
        <f t="shared" si="155"/>
        <v>46.78</v>
      </c>
      <c r="Q875" s="82">
        <f t="shared" si="156"/>
        <v>52.61427194654302</v>
      </c>
      <c r="R875" s="82">
        <f t="shared" si="157"/>
        <v>0.88911236950174399</v>
      </c>
      <c r="S875" s="82">
        <f t="shared" si="158"/>
        <v>3.1732983543688231</v>
      </c>
      <c r="T875" s="83" t="str">
        <f t="shared" si="159"/>
        <v>Not OK</v>
      </c>
    </row>
    <row r="876" spans="1:20" x14ac:dyDescent="0.2">
      <c r="A876" s="73">
        <v>41113</v>
      </c>
      <c r="B876" s="147">
        <v>81.78</v>
      </c>
      <c r="C876" s="75">
        <v>81</v>
      </c>
      <c r="D876" s="76">
        <f t="shared" si="150"/>
        <v>2.6477571600000003</v>
      </c>
      <c r="E876" s="75">
        <v>0</v>
      </c>
      <c r="F876" s="76">
        <f t="shared" si="160"/>
        <v>0</v>
      </c>
      <c r="G876" s="75">
        <v>0</v>
      </c>
      <c r="H876" s="76">
        <f t="shared" si="151"/>
        <v>0</v>
      </c>
      <c r="I876" s="154">
        <v>0</v>
      </c>
      <c r="J876" s="142">
        <v>2.1843325746953006</v>
      </c>
      <c r="K876" s="76">
        <f t="shared" si="152"/>
        <v>131.05995448171802</v>
      </c>
      <c r="L876" s="79">
        <f t="shared" si="153"/>
        <v>8.1912471551073771E-2</v>
      </c>
      <c r="M876" s="79">
        <v>0.28000000000000003</v>
      </c>
      <c r="N876" s="79">
        <v>0.56000000000000005</v>
      </c>
      <c r="O876" s="80" t="str">
        <f t="shared" si="154"/>
        <v>OK</v>
      </c>
      <c r="P876" s="81">
        <f t="shared" si="155"/>
        <v>46.78</v>
      </c>
      <c r="Q876" s="82">
        <f t="shared" si="156"/>
        <v>52.61427194654302</v>
      </c>
      <c r="R876" s="82">
        <f t="shared" si="157"/>
        <v>0.88911236950174399</v>
      </c>
      <c r="S876" s="82">
        <f t="shared" si="158"/>
        <v>3.1732983543688231</v>
      </c>
      <c r="T876" s="83" t="str">
        <f t="shared" si="159"/>
        <v>Not OK</v>
      </c>
    </row>
    <row r="877" spans="1:20" x14ac:dyDescent="0.2">
      <c r="A877" s="73">
        <v>41105</v>
      </c>
      <c r="B877" s="146">
        <v>81.75</v>
      </c>
      <c r="C877" s="75">
        <v>80</v>
      </c>
      <c r="D877" s="76">
        <f t="shared" si="150"/>
        <v>2.5667913756439189</v>
      </c>
      <c r="E877" s="75">
        <v>0</v>
      </c>
      <c r="F877" s="76">
        <f t="shared" si="160"/>
        <v>0</v>
      </c>
      <c r="G877" s="75">
        <v>0</v>
      </c>
      <c r="H877" s="76">
        <f t="shared" si="151"/>
        <v>0</v>
      </c>
      <c r="I877" s="154">
        <v>0</v>
      </c>
      <c r="J877" s="142">
        <v>2.1843325746953006</v>
      </c>
      <c r="K877" s="76">
        <f t="shared" si="152"/>
        <v>131.05995448171802</v>
      </c>
      <c r="L877" s="79">
        <f t="shared" si="153"/>
        <v>8.1912471551073771E-2</v>
      </c>
      <c r="M877" s="79">
        <v>0.28000000000000003</v>
      </c>
      <c r="N877" s="79">
        <v>0.56000000000000005</v>
      </c>
      <c r="O877" s="80" t="str">
        <f t="shared" si="154"/>
        <v>OK</v>
      </c>
      <c r="P877" s="81">
        <f t="shared" si="155"/>
        <v>46.75</v>
      </c>
      <c r="Q877" s="82">
        <f t="shared" si="156"/>
        <v>52.596980826873512</v>
      </c>
      <c r="R877" s="82">
        <f t="shared" si="157"/>
        <v>0.88883428792007579</v>
      </c>
      <c r="S877" s="82">
        <f t="shared" si="158"/>
        <v>3.1742911556563977</v>
      </c>
      <c r="T877" s="83" t="str">
        <f t="shared" si="159"/>
        <v>Not OK</v>
      </c>
    </row>
    <row r="878" spans="1:20" x14ac:dyDescent="0.2">
      <c r="A878" s="73">
        <v>40781</v>
      </c>
      <c r="B878" s="147">
        <v>81.73</v>
      </c>
      <c r="C878" s="78">
        <v>98</v>
      </c>
      <c r="D878" s="76">
        <f t="shared" si="150"/>
        <v>4.2631517618054344</v>
      </c>
      <c r="E878" s="78">
        <v>0</v>
      </c>
      <c r="F878" s="158">
        <f t="shared" si="160"/>
        <v>0</v>
      </c>
      <c r="G878" s="78">
        <v>19</v>
      </c>
      <c r="H878" s="76">
        <f t="shared" si="151"/>
        <v>7.0558543334839338E-2</v>
      </c>
      <c r="I878" s="154">
        <v>0</v>
      </c>
      <c r="J878" s="142">
        <v>2.1843325746953006</v>
      </c>
      <c r="K878" s="76">
        <f t="shared" si="152"/>
        <v>131.05995448171802</v>
      </c>
      <c r="L878" s="79">
        <f t="shared" si="153"/>
        <v>8.1912471551073771E-2</v>
      </c>
      <c r="M878" s="79">
        <v>0.28000000000000003</v>
      </c>
      <c r="N878" s="79">
        <v>0.56000000000000005</v>
      </c>
      <c r="O878" s="80" t="str">
        <f t="shared" si="154"/>
        <v>OK</v>
      </c>
      <c r="P878" s="81">
        <f t="shared" si="155"/>
        <v>46.730000000000004</v>
      </c>
      <c r="Q878" s="82">
        <f t="shared" si="156"/>
        <v>52.585464193733273</v>
      </c>
      <c r="R878" s="82">
        <f t="shared" si="157"/>
        <v>0.88864861642828141</v>
      </c>
      <c r="S878" s="82">
        <f t="shared" si="158"/>
        <v>3.1749543822269057</v>
      </c>
      <c r="T878" s="83" t="str">
        <f t="shared" si="159"/>
        <v>Not OK</v>
      </c>
    </row>
    <row r="879" spans="1:20" x14ac:dyDescent="0.2">
      <c r="A879" s="73">
        <v>40782</v>
      </c>
      <c r="B879" s="147">
        <v>81.73</v>
      </c>
      <c r="C879" s="78">
        <v>98</v>
      </c>
      <c r="D879" s="76">
        <f t="shared" ref="D879:D942" si="161">4.484*(C879/100)^(5/2)</f>
        <v>4.2631517618054344</v>
      </c>
      <c r="E879" s="78">
        <v>0</v>
      </c>
      <c r="F879" s="158">
        <f t="shared" si="160"/>
        <v>0</v>
      </c>
      <c r="G879" s="78">
        <v>20</v>
      </c>
      <c r="H879" s="76">
        <f t="shared" si="151"/>
        <v>8.0212230488872466E-2</v>
      </c>
      <c r="I879" s="154">
        <v>0</v>
      </c>
      <c r="J879" s="142">
        <v>2.1843325746953006</v>
      </c>
      <c r="K879" s="76">
        <f t="shared" si="152"/>
        <v>131.05995448171802</v>
      </c>
      <c r="L879" s="79">
        <f t="shared" si="153"/>
        <v>8.1912471551073771E-2</v>
      </c>
      <c r="M879" s="79">
        <v>0.28000000000000003</v>
      </c>
      <c r="N879" s="79">
        <v>0.56000000000000005</v>
      </c>
      <c r="O879" s="80" t="str">
        <f t="shared" si="154"/>
        <v>OK</v>
      </c>
      <c r="P879" s="81">
        <f t="shared" si="155"/>
        <v>46.730000000000004</v>
      </c>
      <c r="Q879" s="82">
        <f t="shared" si="156"/>
        <v>52.585464193733273</v>
      </c>
      <c r="R879" s="82">
        <f t="shared" si="157"/>
        <v>0.88864861642828141</v>
      </c>
      <c r="S879" s="82">
        <f t="shared" si="158"/>
        <v>3.1749543822269057</v>
      </c>
      <c r="T879" s="83" t="str">
        <f t="shared" si="159"/>
        <v>Not OK</v>
      </c>
    </row>
    <row r="880" spans="1:20" x14ac:dyDescent="0.2">
      <c r="A880" s="73">
        <v>40783</v>
      </c>
      <c r="B880" s="147">
        <v>81.73</v>
      </c>
      <c r="C880" s="78">
        <v>98</v>
      </c>
      <c r="D880" s="76">
        <f t="shared" si="161"/>
        <v>4.2631517618054344</v>
      </c>
      <c r="E880" s="78">
        <v>0</v>
      </c>
      <c r="F880" s="158">
        <f t="shared" si="160"/>
        <v>0</v>
      </c>
      <c r="G880" s="78">
        <v>20</v>
      </c>
      <c r="H880" s="76">
        <f t="shared" si="151"/>
        <v>8.0212230488872466E-2</v>
      </c>
      <c r="I880" s="154">
        <v>0</v>
      </c>
      <c r="J880" s="142">
        <v>2.1843325746953006</v>
      </c>
      <c r="K880" s="76">
        <f t="shared" si="152"/>
        <v>131.05995448171802</v>
      </c>
      <c r="L880" s="79">
        <f t="shared" si="153"/>
        <v>8.1912471551073771E-2</v>
      </c>
      <c r="M880" s="79">
        <v>0.28000000000000003</v>
      </c>
      <c r="N880" s="79">
        <v>0.56000000000000005</v>
      </c>
      <c r="O880" s="80" t="str">
        <f t="shared" si="154"/>
        <v>OK</v>
      </c>
      <c r="P880" s="81">
        <f t="shared" si="155"/>
        <v>46.730000000000004</v>
      </c>
      <c r="Q880" s="82">
        <f t="shared" si="156"/>
        <v>52.585464193733273</v>
      </c>
      <c r="R880" s="82">
        <f t="shared" si="157"/>
        <v>0.88864861642828141</v>
      </c>
      <c r="S880" s="82">
        <f t="shared" si="158"/>
        <v>3.1749543822269057</v>
      </c>
      <c r="T880" s="83" t="str">
        <f t="shared" si="159"/>
        <v>Not OK</v>
      </c>
    </row>
    <row r="881" spans="1:20" x14ac:dyDescent="0.2">
      <c r="A881" s="73">
        <v>40784</v>
      </c>
      <c r="B881" s="147">
        <v>81.73</v>
      </c>
      <c r="C881" s="78">
        <v>95</v>
      </c>
      <c r="D881" s="76">
        <f t="shared" si="161"/>
        <v>3.9443424822516362</v>
      </c>
      <c r="E881" s="78">
        <v>0</v>
      </c>
      <c r="F881" s="158">
        <f t="shared" si="160"/>
        <v>0</v>
      </c>
      <c r="G881" s="78">
        <v>23</v>
      </c>
      <c r="H881" s="76">
        <f t="shared" si="151"/>
        <v>0.11375885023232608</v>
      </c>
      <c r="I881" s="154">
        <v>0</v>
      </c>
      <c r="J881" s="142">
        <v>2.1843325746953006</v>
      </c>
      <c r="K881" s="76">
        <f t="shared" si="152"/>
        <v>131.05995448171802</v>
      </c>
      <c r="L881" s="79">
        <f t="shared" si="153"/>
        <v>8.1912471551073771E-2</v>
      </c>
      <c r="M881" s="79">
        <v>0.28000000000000003</v>
      </c>
      <c r="N881" s="79">
        <v>0.56000000000000005</v>
      </c>
      <c r="O881" s="80" t="str">
        <f t="shared" si="154"/>
        <v>OK</v>
      </c>
      <c r="P881" s="81">
        <f t="shared" si="155"/>
        <v>46.730000000000004</v>
      </c>
      <c r="Q881" s="82">
        <f t="shared" si="156"/>
        <v>52.585464193733273</v>
      </c>
      <c r="R881" s="82">
        <f t="shared" si="157"/>
        <v>0.88864861642828141</v>
      </c>
      <c r="S881" s="82">
        <f t="shared" si="158"/>
        <v>3.1749543822269057</v>
      </c>
      <c r="T881" s="83" t="str">
        <f t="shared" si="159"/>
        <v>Not OK</v>
      </c>
    </row>
    <row r="882" spans="1:20" x14ac:dyDescent="0.2">
      <c r="A882" s="73">
        <v>40785</v>
      </c>
      <c r="B882" s="147">
        <v>81.73</v>
      </c>
      <c r="C882" s="78">
        <v>95</v>
      </c>
      <c r="D882" s="76">
        <f t="shared" si="161"/>
        <v>3.9443424822516362</v>
      </c>
      <c r="E882" s="78">
        <v>0</v>
      </c>
      <c r="F882" s="158">
        <f t="shared" si="160"/>
        <v>0</v>
      </c>
      <c r="G882" s="78">
        <v>23</v>
      </c>
      <c r="H882" s="76">
        <f t="shared" si="151"/>
        <v>0.11375885023232608</v>
      </c>
      <c r="I882" s="154">
        <v>0</v>
      </c>
      <c r="J882" s="142">
        <v>2.1843325746953006</v>
      </c>
      <c r="K882" s="76">
        <f t="shared" si="152"/>
        <v>131.05995448171802</v>
      </c>
      <c r="L882" s="79">
        <f t="shared" si="153"/>
        <v>8.1912471551073771E-2</v>
      </c>
      <c r="M882" s="79">
        <v>0.28000000000000003</v>
      </c>
      <c r="N882" s="79">
        <v>0.56000000000000005</v>
      </c>
      <c r="O882" s="80" t="str">
        <f t="shared" si="154"/>
        <v>OK</v>
      </c>
      <c r="P882" s="81">
        <f t="shared" si="155"/>
        <v>46.730000000000004</v>
      </c>
      <c r="Q882" s="82">
        <f t="shared" si="156"/>
        <v>52.585464193733273</v>
      </c>
      <c r="R882" s="82">
        <f t="shared" si="157"/>
        <v>0.88864861642828141</v>
      </c>
      <c r="S882" s="82">
        <f t="shared" si="158"/>
        <v>3.1749543822269057</v>
      </c>
      <c r="T882" s="83" t="str">
        <f t="shared" si="159"/>
        <v>Not OK</v>
      </c>
    </row>
    <row r="883" spans="1:20" x14ac:dyDescent="0.2">
      <c r="A883" s="73">
        <v>40786</v>
      </c>
      <c r="B883" s="147">
        <v>81.73</v>
      </c>
      <c r="C883" s="78">
        <v>95</v>
      </c>
      <c r="D883" s="76">
        <f t="shared" si="161"/>
        <v>3.9443424822516362</v>
      </c>
      <c r="E883" s="78">
        <v>0</v>
      </c>
      <c r="F883" s="158">
        <f t="shared" si="160"/>
        <v>0</v>
      </c>
      <c r="G883" s="78">
        <v>23</v>
      </c>
      <c r="H883" s="76">
        <f t="shared" si="151"/>
        <v>0.11375885023232608</v>
      </c>
      <c r="I883" s="154">
        <v>0</v>
      </c>
      <c r="J883" s="142">
        <v>2.1843325746953006</v>
      </c>
      <c r="K883" s="76">
        <f t="shared" si="152"/>
        <v>131.05995448171802</v>
      </c>
      <c r="L883" s="79">
        <f t="shared" si="153"/>
        <v>8.1912471551073771E-2</v>
      </c>
      <c r="M883" s="79">
        <v>0.28000000000000003</v>
      </c>
      <c r="N883" s="79">
        <v>0.56000000000000005</v>
      </c>
      <c r="O883" s="80" t="str">
        <f t="shared" si="154"/>
        <v>OK</v>
      </c>
      <c r="P883" s="81">
        <f t="shared" si="155"/>
        <v>46.730000000000004</v>
      </c>
      <c r="Q883" s="82">
        <f t="shared" si="156"/>
        <v>52.585464193733273</v>
      </c>
      <c r="R883" s="82">
        <f t="shared" si="157"/>
        <v>0.88864861642828141</v>
      </c>
      <c r="S883" s="82">
        <f t="shared" si="158"/>
        <v>3.1749543822269057</v>
      </c>
      <c r="T883" s="83" t="str">
        <f t="shared" si="159"/>
        <v>Not OK</v>
      </c>
    </row>
    <row r="884" spans="1:20" x14ac:dyDescent="0.2">
      <c r="A884" s="73">
        <v>40780</v>
      </c>
      <c r="B884" s="147">
        <v>81.72</v>
      </c>
      <c r="C884" s="78">
        <v>98</v>
      </c>
      <c r="D884" s="76">
        <f t="shared" si="161"/>
        <v>4.2631517618054344</v>
      </c>
      <c r="E884" s="78">
        <v>0</v>
      </c>
      <c r="F884" s="158">
        <f t="shared" si="160"/>
        <v>0</v>
      </c>
      <c r="G884" s="78">
        <v>19</v>
      </c>
      <c r="H884" s="76">
        <f t="shared" si="151"/>
        <v>7.0558543334839338E-2</v>
      </c>
      <c r="I884" s="154">
        <v>0</v>
      </c>
      <c r="J884" s="142">
        <v>2.1843325746953006</v>
      </c>
      <c r="K884" s="76">
        <f t="shared" si="152"/>
        <v>131.05995448171802</v>
      </c>
      <c r="L884" s="79">
        <f t="shared" si="153"/>
        <v>8.1912471551073771E-2</v>
      </c>
      <c r="M884" s="79">
        <v>0.28000000000000003</v>
      </c>
      <c r="N884" s="79">
        <v>0.56000000000000005</v>
      </c>
      <c r="O884" s="80" t="str">
        <f t="shared" si="154"/>
        <v>OK</v>
      </c>
      <c r="P884" s="81">
        <f t="shared" si="155"/>
        <v>46.72</v>
      </c>
      <c r="Q884" s="82">
        <f t="shared" si="156"/>
        <v>52.579709113280416</v>
      </c>
      <c r="R884" s="82">
        <f t="shared" si="157"/>
        <v>0.88855569549356084</v>
      </c>
      <c r="S884" s="82">
        <f t="shared" si="158"/>
        <v>3.1752864038777577</v>
      </c>
      <c r="T884" s="83" t="str">
        <f t="shared" si="159"/>
        <v>Not OK</v>
      </c>
    </row>
    <row r="885" spans="1:20" x14ac:dyDescent="0.2">
      <c r="A885" s="73">
        <v>40775</v>
      </c>
      <c r="B885" s="146">
        <v>81.69</v>
      </c>
      <c r="C885" s="78">
        <v>85</v>
      </c>
      <c r="D885" s="76">
        <f t="shared" si="161"/>
        <v>2.986846598284719</v>
      </c>
      <c r="E885" s="78">
        <v>0</v>
      </c>
      <c r="F885" s="158">
        <f t="shared" si="160"/>
        <v>0</v>
      </c>
      <c r="G885" s="78">
        <v>16</v>
      </c>
      <c r="H885" s="76">
        <f t="shared" si="151"/>
        <v>4.5916159999999991E-2</v>
      </c>
      <c r="I885" s="154">
        <v>0</v>
      </c>
      <c r="J885" s="142">
        <v>2.1800000000000002</v>
      </c>
      <c r="K885" s="76">
        <f t="shared" si="152"/>
        <v>130.80000000000001</v>
      </c>
      <c r="L885" s="79">
        <f t="shared" si="153"/>
        <v>8.1750000000000003E-2</v>
      </c>
      <c r="M885" s="79">
        <v>0.28000000000000003</v>
      </c>
      <c r="N885" s="79">
        <v>0.56000000000000005</v>
      </c>
      <c r="O885" s="80" t="str">
        <f t="shared" si="154"/>
        <v>OK</v>
      </c>
      <c r="P885" s="81">
        <f t="shared" si="155"/>
        <v>46.69</v>
      </c>
      <c r="Q885" s="82">
        <f t="shared" si="156"/>
        <v>52.562456824893907</v>
      </c>
      <c r="R885" s="82">
        <f t="shared" si="157"/>
        <v>0.88827659170389694</v>
      </c>
      <c r="S885" s="82">
        <f t="shared" si="158"/>
        <v>3.1699840165869424</v>
      </c>
      <c r="T885" s="83" t="str">
        <f t="shared" si="159"/>
        <v>Not OK</v>
      </c>
    </row>
    <row r="886" spans="1:20" x14ac:dyDescent="0.2">
      <c r="A886" s="73">
        <v>40776</v>
      </c>
      <c r="B886" s="150">
        <v>81.69</v>
      </c>
      <c r="C886" s="78">
        <v>85</v>
      </c>
      <c r="D886" s="76">
        <f t="shared" si="161"/>
        <v>2.986846598284719</v>
      </c>
      <c r="E886" s="78">
        <v>0</v>
      </c>
      <c r="F886" s="158">
        <f t="shared" si="160"/>
        <v>0</v>
      </c>
      <c r="G886" s="78">
        <v>16</v>
      </c>
      <c r="H886" s="76">
        <f t="shared" si="151"/>
        <v>4.5916159999999991E-2</v>
      </c>
      <c r="I886" s="154">
        <v>0</v>
      </c>
      <c r="J886" s="142">
        <v>2.1843325746953006</v>
      </c>
      <c r="K886" s="76">
        <f t="shared" si="152"/>
        <v>131.05995448171802</v>
      </c>
      <c r="L886" s="79">
        <f t="shared" si="153"/>
        <v>8.1912471551073771E-2</v>
      </c>
      <c r="M886" s="79">
        <v>0.28000000000000003</v>
      </c>
      <c r="N886" s="79">
        <v>0.56000000000000005</v>
      </c>
      <c r="O886" s="80" t="str">
        <f t="shared" si="154"/>
        <v>OK</v>
      </c>
      <c r="P886" s="81">
        <f t="shared" si="155"/>
        <v>46.69</v>
      </c>
      <c r="Q886" s="82">
        <f t="shared" si="156"/>
        <v>52.562456824893907</v>
      </c>
      <c r="R886" s="82">
        <f t="shared" si="157"/>
        <v>0.88827659170389694</v>
      </c>
      <c r="S886" s="82">
        <f t="shared" si="158"/>
        <v>3.1762841049056449</v>
      </c>
      <c r="T886" s="83" t="str">
        <f t="shared" si="159"/>
        <v>Not OK</v>
      </c>
    </row>
    <row r="887" spans="1:20" x14ac:dyDescent="0.2">
      <c r="A887" s="73">
        <v>40777</v>
      </c>
      <c r="B887" s="147">
        <v>81.69</v>
      </c>
      <c r="C887" s="78">
        <v>85</v>
      </c>
      <c r="D887" s="76">
        <f t="shared" si="161"/>
        <v>2.986846598284719</v>
      </c>
      <c r="E887" s="78">
        <v>0</v>
      </c>
      <c r="F887" s="158">
        <f t="shared" si="160"/>
        <v>0</v>
      </c>
      <c r="G887" s="78">
        <v>17</v>
      </c>
      <c r="H887" s="76">
        <f t="shared" si="151"/>
        <v>5.3430336257029143E-2</v>
      </c>
      <c r="I887" s="154">
        <v>0</v>
      </c>
      <c r="J887" s="142">
        <v>2.1843325746953006</v>
      </c>
      <c r="K887" s="76">
        <f t="shared" si="152"/>
        <v>131.05995448171802</v>
      </c>
      <c r="L887" s="79">
        <f t="shared" si="153"/>
        <v>8.1912471551073771E-2</v>
      </c>
      <c r="M887" s="79">
        <v>0.28000000000000003</v>
      </c>
      <c r="N887" s="79">
        <v>0.56000000000000005</v>
      </c>
      <c r="O887" s="80" t="str">
        <f t="shared" si="154"/>
        <v>OK</v>
      </c>
      <c r="P887" s="81">
        <f t="shared" si="155"/>
        <v>46.69</v>
      </c>
      <c r="Q887" s="82">
        <f t="shared" si="156"/>
        <v>52.562456824893907</v>
      </c>
      <c r="R887" s="82">
        <f t="shared" si="157"/>
        <v>0.88827659170389694</v>
      </c>
      <c r="S887" s="82">
        <f t="shared" si="158"/>
        <v>3.1762841049056449</v>
      </c>
      <c r="T887" s="83" t="str">
        <f t="shared" si="159"/>
        <v>Not OK</v>
      </c>
    </row>
    <row r="888" spans="1:20" x14ac:dyDescent="0.2">
      <c r="A888" s="73">
        <v>40778</v>
      </c>
      <c r="B888" s="147">
        <v>81.69</v>
      </c>
      <c r="C888" s="78">
        <v>85</v>
      </c>
      <c r="D888" s="76">
        <f t="shared" si="161"/>
        <v>2.986846598284719</v>
      </c>
      <c r="E888" s="78">
        <v>0</v>
      </c>
      <c r="F888" s="158">
        <f t="shared" si="160"/>
        <v>0</v>
      </c>
      <c r="G888" s="78">
        <v>17</v>
      </c>
      <c r="H888" s="76">
        <f t="shared" si="151"/>
        <v>5.3430336257029143E-2</v>
      </c>
      <c r="I888" s="154">
        <v>0</v>
      </c>
      <c r="J888" s="142">
        <v>2.1843325746953006</v>
      </c>
      <c r="K888" s="76">
        <f t="shared" si="152"/>
        <v>131.05995448171802</v>
      </c>
      <c r="L888" s="79">
        <f t="shared" si="153"/>
        <v>8.1912471551073771E-2</v>
      </c>
      <c r="M888" s="79">
        <v>0.28000000000000003</v>
      </c>
      <c r="N888" s="79">
        <v>0.56000000000000005</v>
      </c>
      <c r="O888" s="80" t="str">
        <f t="shared" si="154"/>
        <v>OK</v>
      </c>
      <c r="P888" s="81">
        <f t="shared" si="155"/>
        <v>46.69</v>
      </c>
      <c r="Q888" s="82">
        <f t="shared" si="156"/>
        <v>52.562456824893907</v>
      </c>
      <c r="R888" s="82">
        <f t="shared" si="157"/>
        <v>0.88827659170389694</v>
      </c>
      <c r="S888" s="82">
        <f t="shared" si="158"/>
        <v>3.1762841049056449</v>
      </c>
      <c r="T888" s="83" t="str">
        <f t="shared" si="159"/>
        <v>Not OK</v>
      </c>
    </row>
    <row r="889" spans="1:20" x14ac:dyDescent="0.2">
      <c r="A889" s="73">
        <v>40779</v>
      </c>
      <c r="B889" s="147">
        <v>81.69</v>
      </c>
      <c r="C889" s="78">
        <v>98</v>
      </c>
      <c r="D889" s="76">
        <f t="shared" si="161"/>
        <v>4.2631517618054344</v>
      </c>
      <c r="E889" s="78">
        <v>0</v>
      </c>
      <c r="F889" s="158">
        <f t="shared" si="160"/>
        <v>0</v>
      </c>
      <c r="G889" s="78">
        <v>19</v>
      </c>
      <c r="H889" s="76">
        <f t="shared" si="151"/>
        <v>7.0558543334839338E-2</v>
      </c>
      <c r="I889" s="154">
        <v>0</v>
      </c>
      <c r="J889" s="142">
        <v>2.1843325746953006</v>
      </c>
      <c r="K889" s="76">
        <f t="shared" si="152"/>
        <v>131.05995448171802</v>
      </c>
      <c r="L889" s="79">
        <f t="shared" si="153"/>
        <v>8.1912471551073771E-2</v>
      </c>
      <c r="M889" s="79">
        <v>0.28000000000000003</v>
      </c>
      <c r="N889" s="79">
        <v>0.56000000000000005</v>
      </c>
      <c r="O889" s="80" t="str">
        <f t="shared" si="154"/>
        <v>OK</v>
      </c>
      <c r="P889" s="81">
        <f t="shared" si="155"/>
        <v>46.69</v>
      </c>
      <c r="Q889" s="82">
        <f t="shared" si="156"/>
        <v>52.562456824893907</v>
      </c>
      <c r="R889" s="82">
        <f t="shared" si="157"/>
        <v>0.88827659170389694</v>
      </c>
      <c r="S889" s="82">
        <f t="shared" si="158"/>
        <v>3.1762841049056449</v>
      </c>
      <c r="T889" s="83" t="str">
        <f t="shared" si="159"/>
        <v>Not OK</v>
      </c>
    </row>
    <row r="890" spans="1:20" x14ac:dyDescent="0.2">
      <c r="A890" s="73">
        <v>40770</v>
      </c>
      <c r="B890" s="147">
        <v>81.680000000000007</v>
      </c>
      <c r="C890" s="78">
        <v>96</v>
      </c>
      <c r="D890" s="76">
        <f t="shared" si="161"/>
        <v>4.0489618661276845</v>
      </c>
      <c r="E890" s="78">
        <v>0</v>
      </c>
      <c r="F890" s="158">
        <f t="shared" si="160"/>
        <v>0</v>
      </c>
      <c r="G890" s="78">
        <v>23</v>
      </c>
      <c r="H890" s="76">
        <f t="shared" si="151"/>
        <v>0.11375885023232608</v>
      </c>
      <c r="I890" s="154">
        <v>0</v>
      </c>
      <c r="J890" s="142">
        <v>2.1122479789986719</v>
      </c>
      <c r="K890" s="76">
        <f t="shared" si="152"/>
        <v>126.73487873992032</v>
      </c>
      <c r="L890" s="79">
        <f t="shared" si="153"/>
        <v>7.9209299212450193E-2</v>
      </c>
      <c r="M890" s="79">
        <v>0.28000000000000003</v>
      </c>
      <c r="N890" s="79">
        <v>0.56000000000000005</v>
      </c>
      <c r="O890" s="80" t="str">
        <f t="shared" si="154"/>
        <v>OK</v>
      </c>
      <c r="P890" s="81">
        <f t="shared" si="155"/>
        <v>46.680000000000007</v>
      </c>
      <c r="Q890" s="82">
        <f t="shared" si="156"/>
        <v>52.556710382117942</v>
      </c>
      <c r="R890" s="82">
        <f t="shared" si="157"/>
        <v>0.88818344338161914</v>
      </c>
      <c r="S890" s="82">
        <f t="shared" si="158"/>
        <v>3.0717864928189775</v>
      </c>
      <c r="T890" s="83" t="str">
        <f t="shared" si="159"/>
        <v>Not OK</v>
      </c>
    </row>
    <row r="891" spans="1:20" x14ac:dyDescent="0.2">
      <c r="A891" s="73">
        <v>40771</v>
      </c>
      <c r="B891" s="147">
        <v>81.680000000000007</v>
      </c>
      <c r="C891" s="78">
        <v>96</v>
      </c>
      <c r="D891" s="76">
        <f t="shared" si="161"/>
        <v>4.0489618661276845</v>
      </c>
      <c r="E891" s="78">
        <v>0</v>
      </c>
      <c r="F891" s="158">
        <f t="shared" si="160"/>
        <v>0</v>
      </c>
      <c r="G891" s="78">
        <v>25</v>
      </c>
      <c r="H891" s="76">
        <f t="shared" si="151"/>
        <v>0.140125</v>
      </c>
      <c r="I891" s="154">
        <v>0</v>
      </c>
      <c r="J891" s="142">
        <v>2.1122479789986719</v>
      </c>
      <c r="K891" s="76">
        <f t="shared" si="152"/>
        <v>126.73487873992032</v>
      </c>
      <c r="L891" s="79">
        <f t="shared" si="153"/>
        <v>7.9209299212450193E-2</v>
      </c>
      <c r="M891" s="79">
        <v>0.28000000000000003</v>
      </c>
      <c r="N891" s="79">
        <v>0.56000000000000005</v>
      </c>
      <c r="O891" s="80" t="str">
        <f t="shared" si="154"/>
        <v>OK</v>
      </c>
      <c r="P891" s="81">
        <f t="shared" si="155"/>
        <v>46.680000000000007</v>
      </c>
      <c r="Q891" s="82">
        <f t="shared" si="156"/>
        <v>52.556710382117942</v>
      </c>
      <c r="R891" s="82">
        <f t="shared" si="157"/>
        <v>0.88818344338161914</v>
      </c>
      <c r="S891" s="82">
        <f t="shared" si="158"/>
        <v>3.0717864928189775</v>
      </c>
      <c r="T891" s="83" t="str">
        <f t="shared" si="159"/>
        <v>Not OK</v>
      </c>
    </row>
    <row r="892" spans="1:20" x14ac:dyDescent="0.2">
      <c r="A892" s="73">
        <v>40772</v>
      </c>
      <c r="B892" s="147">
        <v>81.680000000000007</v>
      </c>
      <c r="C892" s="78">
        <v>96</v>
      </c>
      <c r="D892" s="76">
        <f t="shared" si="161"/>
        <v>4.0489618661276845</v>
      </c>
      <c r="E892" s="78">
        <v>0</v>
      </c>
      <c r="F892" s="158">
        <f t="shared" si="160"/>
        <v>0</v>
      </c>
      <c r="G892" s="78">
        <v>24</v>
      </c>
      <c r="H892" s="76">
        <f t="shared" si="151"/>
        <v>0.12653005831649014</v>
      </c>
      <c r="I892" s="154">
        <v>0</v>
      </c>
      <c r="J892" s="142">
        <v>2.1800000000000002</v>
      </c>
      <c r="K892" s="76">
        <f t="shared" si="152"/>
        <v>130.80000000000001</v>
      </c>
      <c r="L892" s="79">
        <f t="shared" si="153"/>
        <v>8.1750000000000003E-2</v>
      </c>
      <c r="M892" s="79">
        <v>0.28000000000000003</v>
      </c>
      <c r="N892" s="79">
        <v>0.56000000000000005</v>
      </c>
      <c r="O892" s="80" t="str">
        <f t="shared" si="154"/>
        <v>OK</v>
      </c>
      <c r="P892" s="81">
        <f t="shared" si="155"/>
        <v>46.680000000000007</v>
      </c>
      <c r="Q892" s="82">
        <f t="shared" si="156"/>
        <v>52.556710382117942</v>
      </c>
      <c r="R892" s="82">
        <f t="shared" si="157"/>
        <v>0.88818344338161914</v>
      </c>
      <c r="S892" s="82">
        <f t="shared" si="158"/>
        <v>3.1703164689592449</v>
      </c>
      <c r="T892" s="83" t="str">
        <f t="shared" si="159"/>
        <v>Not OK</v>
      </c>
    </row>
    <row r="893" spans="1:20" x14ac:dyDescent="0.2">
      <c r="A893" s="73">
        <v>40773</v>
      </c>
      <c r="B893" s="147">
        <v>81.680000000000007</v>
      </c>
      <c r="C893" s="78">
        <v>95</v>
      </c>
      <c r="D893" s="76">
        <f t="shared" si="161"/>
        <v>3.9443424822516362</v>
      </c>
      <c r="E893" s="78">
        <v>0</v>
      </c>
      <c r="F893" s="158">
        <f t="shared" si="160"/>
        <v>0</v>
      </c>
      <c r="G893" s="78">
        <v>24</v>
      </c>
      <c r="H893" s="76">
        <f t="shared" si="151"/>
        <v>0.12653005831649014</v>
      </c>
      <c r="I893" s="154">
        <v>0</v>
      </c>
      <c r="J893" s="142">
        <v>2.1800000000000002</v>
      </c>
      <c r="K893" s="76">
        <f t="shared" si="152"/>
        <v>130.80000000000001</v>
      </c>
      <c r="L893" s="79">
        <f t="shared" si="153"/>
        <v>8.1750000000000003E-2</v>
      </c>
      <c r="M893" s="79">
        <v>0.28000000000000003</v>
      </c>
      <c r="N893" s="79">
        <v>0.56000000000000005</v>
      </c>
      <c r="O893" s="80" t="str">
        <f t="shared" si="154"/>
        <v>OK</v>
      </c>
      <c r="P893" s="81">
        <f t="shared" si="155"/>
        <v>46.680000000000007</v>
      </c>
      <c r="Q893" s="82">
        <f t="shared" si="156"/>
        <v>52.556710382117942</v>
      </c>
      <c r="R893" s="82">
        <f t="shared" si="157"/>
        <v>0.88818344338161914</v>
      </c>
      <c r="S893" s="82">
        <f t="shared" si="158"/>
        <v>3.1703164689592449</v>
      </c>
      <c r="T893" s="83" t="str">
        <f t="shared" si="159"/>
        <v>Not OK</v>
      </c>
    </row>
    <row r="894" spans="1:20" x14ac:dyDescent="0.2">
      <c r="A894" s="73">
        <v>40774</v>
      </c>
      <c r="B894" s="147">
        <v>81.680000000000007</v>
      </c>
      <c r="C894" s="78">
        <v>95</v>
      </c>
      <c r="D894" s="76">
        <f t="shared" si="161"/>
        <v>3.9443424822516362</v>
      </c>
      <c r="E894" s="78">
        <v>0</v>
      </c>
      <c r="F894" s="158">
        <f t="shared" si="160"/>
        <v>0</v>
      </c>
      <c r="G894" s="78">
        <v>24</v>
      </c>
      <c r="H894" s="76">
        <f t="shared" si="151"/>
        <v>0.12653005831649014</v>
      </c>
      <c r="I894" s="154">
        <v>0</v>
      </c>
      <c r="J894" s="142">
        <v>2.1800000000000002</v>
      </c>
      <c r="K894" s="76">
        <f t="shared" si="152"/>
        <v>130.80000000000001</v>
      </c>
      <c r="L894" s="79">
        <f t="shared" si="153"/>
        <v>8.1750000000000003E-2</v>
      </c>
      <c r="M894" s="79">
        <v>0.28000000000000003</v>
      </c>
      <c r="N894" s="79">
        <v>0.56000000000000005</v>
      </c>
      <c r="O894" s="80" t="str">
        <f t="shared" si="154"/>
        <v>OK</v>
      </c>
      <c r="P894" s="81">
        <f t="shared" si="155"/>
        <v>46.680000000000007</v>
      </c>
      <c r="Q894" s="82">
        <f t="shared" si="156"/>
        <v>52.556710382117942</v>
      </c>
      <c r="R894" s="82">
        <f t="shared" si="157"/>
        <v>0.88818344338161914</v>
      </c>
      <c r="S894" s="82">
        <f t="shared" si="158"/>
        <v>3.1703164689592449</v>
      </c>
      <c r="T894" s="83" t="str">
        <f t="shared" si="159"/>
        <v>Not OK</v>
      </c>
    </row>
    <row r="895" spans="1:20" x14ac:dyDescent="0.2">
      <c r="A895" s="73">
        <v>40768</v>
      </c>
      <c r="B895" s="146">
        <v>81.66</v>
      </c>
      <c r="C895" s="78">
        <v>88</v>
      </c>
      <c r="D895" s="76">
        <f t="shared" si="161"/>
        <v>3.2574089424804344</v>
      </c>
      <c r="E895" s="78">
        <v>0</v>
      </c>
      <c r="F895" s="158">
        <f t="shared" si="160"/>
        <v>0</v>
      </c>
      <c r="G895" s="78">
        <v>21</v>
      </c>
      <c r="H895" s="76">
        <f t="shared" si="151"/>
        <v>9.0617868125362558E-2</v>
      </c>
      <c r="I895" s="154">
        <v>0</v>
      </c>
      <c r="J895" s="142">
        <v>2.1122479789986719</v>
      </c>
      <c r="K895" s="76">
        <f t="shared" si="152"/>
        <v>126.73487873992032</v>
      </c>
      <c r="L895" s="79">
        <f t="shared" si="153"/>
        <v>7.9209299212450193E-2</v>
      </c>
      <c r="M895" s="79">
        <v>0.28000000000000003</v>
      </c>
      <c r="N895" s="79">
        <v>0.56000000000000005</v>
      </c>
      <c r="O895" s="80" t="str">
        <f t="shared" si="154"/>
        <v>OK</v>
      </c>
      <c r="P895" s="81">
        <f t="shared" si="155"/>
        <v>46.66</v>
      </c>
      <c r="Q895" s="82">
        <f t="shared" si="156"/>
        <v>52.54522398084773</v>
      </c>
      <c r="R895" s="82">
        <f t="shared" si="157"/>
        <v>0.88799697603358119</v>
      </c>
      <c r="S895" s="82">
        <f t="shared" si="158"/>
        <v>3.0724315264131379</v>
      </c>
      <c r="T895" s="83" t="str">
        <f t="shared" si="159"/>
        <v>Not OK</v>
      </c>
    </row>
    <row r="896" spans="1:20" x14ac:dyDescent="0.2">
      <c r="A896" s="73">
        <v>40769</v>
      </c>
      <c r="B896" s="147">
        <v>81.66</v>
      </c>
      <c r="C896" s="78">
        <v>85</v>
      </c>
      <c r="D896" s="76">
        <f t="shared" si="161"/>
        <v>2.986846598284719</v>
      </c>
      <c r="E896" s="78">
        <v>0</v>
      </c>
      <c r="F896" s="158">
        <f t="shared" si="160"/>
        <v>0</v>
      </c>
      <c r="G896" s="78">
        <v>22</v>
      </c>
      <c r="H896" s="76">
        <f t="shared" si="151"/>
        <v>0.10179402945251355</v>
      </c>
      <c r="I896" s="154">
        <v>0</v>
      </c>
      <c r="J896" s="142">
        <v>2.1122479789986719</v>
      </c>
      <c r="K896" s="76">
        <f t="shared" si="152"/>
        <v>126.73487873992032</v>
      </c>
      <c r="L896" s="79">
        <f t="shared" si="153"/>
        <v>7.9209299212450193E-2</v>
      </c>
      <c r="M896" s="79">
        <v>0.28000000000000003</v>
      </c>
      <c r="N896" s="79">
        <v>0.56000000000000005</v>
      </c>
      <c r="O896" s="80" t="str">
        <f t="shared" si="154"/>
        <v>OK</v>
      </c>
      <c r="P896" s="81">
        <f t="shared" si="155"/>
        <v>46.66</v>
      </c>
      <c r="Q896" s="82">
        <f t="shared" si="156"/>
        <v>52.54522398084773</v>
      </c>
      <c r="R896" s="82">
        <f t="shared" si="157"/>
        <v>0.88799697603358119</v>
      </c>
      <c r="S896" s="82">
        <f t="shared" si="158"/>
        <v>3.0724315264131379</v>
      </c>
      <c r="T896" s="83" t="str">
        <f t="shared" si="159"/>
        <v>Not OK</v>
      </c>
    </row>
    <row r="897" spans="1:20" x14ac:dyDescent="0.2">
      <c r="A897" s="73">
        <v>40767</v>
      </c>
      <c r="B897" s="147">
        <v>81.650000000000006</v>
      </c>
      <c r="C897" s="78">
        <v>88</v>
      </c>
      <c r="D897" s="76">
        <f t="shared" si="161"/>
        <v>3.2574089424804344</v>
      </c>
      <c r="E897" s="78">
        <v>0</v>
      </c>
      <c r="F897" s="158">
        <f t="shared" si="160"/>
        <v>0</v>
      </c>
      <c r="G897" s="78">
        <v>21</v>
      </c>
      <c r="H897" s="76">
        <f t="shared" si="151"/>
        <v>9.0617868125362558E-2</v>
      </c>
      <c r="I897" s="154">
        <v>0</v>
      </c>
      <c r="J897" s="142">
        <v>2.1122479789986719</v>
      </c>
      <c r="K897" s="76">
        <f t="shared" si="152"/>
        <v>126.73487873992032</v>
      </c>
      <c r="L897" s="79">
        <f t="shared" si="153"/>
        <v>7.9209299212450193E-2</v>
      </c>
      <c r="M897" s="79">
        <v>0.28000000000000003</v>
      </c>
      <c r="N897" s="79">
        <v>0.56000000000000005</v>
      </c>
      <c r="O897" s="80" t="str">
        <f t="shared" si="154"/>
        <v>OK</v>
      </c>
      <c r="P897" s="81">
        <f t="shared" si="155"/>
        <v>46.650000000000006</v>
      </c>
      <c r="Q897" s="82">
        <f t="shared" si="156"/>
        <v>52.539484023771116</v>
      </c>
      <c r="R897" s="82">
        <f t="shared" si="157"/>
        <v>0.88790365696955731</v>
      </c>
      <c r="S897" s="82">
        <f t="shared" si="158"/>
        <v>3.0727544403149691</v>
      </c>
      <c r="T897" s="83" t="str">
        <f t="shared" si="159"/>
        <v>Not OK</v>
      </c>
    </row>
    <row r="898" spans="1:20" x14ac:dyDescent="0.2">
      <c r="A898" s="73">
        <v>40765</v>
      </c>
      <c r="B898" s="147">
        <v>81.62</v>
      </c>
      <c r="C898" s="78">
        <v>86</v>
      </c>
      <c r="D898" s="76">
        <f t="shared" si="161"/>
        <v>3.07547167848805</v>
      </c>
      <c r="E898" s="78">
        <v>0</v>
      </c>
      <c r="F898" s="158">
        <f t="shared" si="160"/>
        <v>0</v>
      </c>
      <c r="G898" s="78">
        <v>15</v>
      </c>
      <c r="H898" s="76">
        <f t="shared" si="151"/>
        <v>3.9074528979886634E-2</v>
      </c>
      <c r="I898" s="154">
        <v>0</v>
      </c>
      <c r="J898" s="142">
        <v>2.1122479789986719</v>
      </c>
      <c r="K898" s="76">
        <f t="shared" si="152"/>
        <v>126.73487873992032</v>
      </c>
      <c r="L898" s="79">
        <f t="shared" si="153"/>
        <v>7.9209299212450193E-2</v>
      </c>
      <c r="M898" s="79">
        <v>0.28000000000000003</v>
      </c>
      <c r="N898" s="79">
        <v>0.56000000000000005</v>
      </c>
      <c r="O898" s="80" t="str">
        <f t="shared" si="154"/>
        <v>OK</v>
      </c>
      <c r="P898" s="81">
        <f t="shared" si="155"/>
        <v>46.620000000000005</v>
      </c>
      <c r="Q898" s="82">
        <f t="shared" si="156"/>
        <v>52.52227713528179</v>
      </c>
      <c r="R898" s="82">
        <f t="shared" si="157"/>
        <v>0.88762335798809189</v>
      </c>
      <c r="S898" s="82">
        <f t="shared" si="158"/>
        <v>3.0737247729815929</v>
      </c>
      <c r="T898" s="83" t="str">
        <f t="shared" si="159"/>
        <v>Not OK</v>
      </c>
    </row>
    <row r="899" spans="1:20" x14ac:dyDescent="0.2">
      <c r="A899" s="73">
        <v>40766</v>
      </c>
      <c r="B899" s="147">
        <v>81.62</v>
      </c>
      <c r="C899" s="78">
        <v>88</v>
      </c>
      <c r="D899" s="76">
        <f t="shared" si="161"/>
        <v>3.2574089424804344</v>
      </c>
      <c r="E899" s="78">
        <v>0</v>
      </c>
      <c r="F899" s="158">
        <f t="shared" si="160"/>
        <v>0</v>
      </c>
      <c r="G899" s="78">
        <v>15</v>
      </c>
      <c r="H899" s="76">
        <f t="shared" si="151"/>
        <v>3.9074528979886634E-2</v>
      </c>
      <c r="I899" s="154">
        <v>0</v>
      </c>
      <c r="J899" s="142">
        <v>2.1122479789986719</v>
      </c>
      <c r="K899" s="76">
        <f t="shared" si="152"/>
        <v>126.73487873992032</v>
      </c>
      <c r="L899" s="79">
        <f t="shared" si="153"/>
        <v>7.9209299212450193E-2</v>
      </c>
      <c r="M899" s="79">
        <v>0.28000000000000003</v>
      </c>
      <c r="N899" s="79">
        <v>0.56000000000000005</v>
      </c>
      <c r="O899" s="80" t="str">
        <f t="shared" si="154"/>
        <v>OK</v>
      </c>
      <c r="P899" s="81">
        <f t="shared" si="155"/>
        <v>46.620000000000005</v>
      </c>
      <c r="Q899" s="82">
        <f t="shared" si="156"/>
        <v>52.52227713528179</v>
      </c>
      <c r="R899" s="82">
        <f t="shared" si="157"/>
        <v>0.88762335798809189</v>
      </c>
      <c r="S899" s="82">
        <f t="shared" si="158"/>
        <v>3.0737247729815929</v>
      </c>
      <c r="T899" s="83" t="str">
        <f t="shared" si="159"/>
        <v>Not OK</v>
      </c>
    </row>
    <row r="900" spans="1:20" x14ac:dyDescent="0.2">
      <c r="A900" s="73">
        <v>40763</v>
      </c>
      <c r="B900" s="146">
        <v>81.599999999999994</v>
      </c>
      <c r="C900" s="78">
        <v>85</v>
      </c>
      <c r="D900" s="76">
        <f t="shared" si="161"/>
        <v>2.986846598284719</v>
      </c>
      <c r="E900" s="78">
        <v>0</v>
      </c>
      <c r="F900" s="158">
        <f t="shared" si="160"/>
        <v>0</v>
      </c>
      <c r="G900" s="78">
        <v>15</v>
      </c>
      <c r="H900" s="76">
        <f t="shared" si="151"/>
        <v>3.9074528979886634E-2</v>
      </c>
      <c r="I900" s="154">
        <v>0</v>
      </c>
      <c r="J900" s="142">
        <v>2.1122479789986719</v>
      </c>
      <c r="K900" s="76">
        <f t="shared" si="152"/>
        <v>126.73487873992032</v>
      </c>
      <c r="L900" s="79">
        <f t="shared" si="153"/>
        <v>7.9209299212450193E-2</v>
      </c>
      <c r="M900" s="79">
        <v>0.28000000000000003</v>
      </c>
      <c r="N900" s="79">
        <v>0.56000000000000005</v>
      </c>
      <c r="O900" s="80" t="str">
        <f t="shared" si="154"/>
        <v>OK</v>
      </c>
      <c r="P900" s="81">
        <f t="shared" si="155"/>
        <v>46.599999999999994</v>
      </c>
      <c r="Q900" s="82">
        <f t="shared" si="156"/>
        <v>52.510816702329045</v>
      </c>
      <c r="R900" s="82">
        <f t="shared" si="157"/>
        <v>0.88743620698500991</v>
      </c>
      <c r="S900" s="82">
        <f t="shared" si="158"/>
        <v>3.0743729893490719</v>
      </c>
      <c r="T900" s="83" t="str">
        <f t="shared" si="159"/>
        <v>Not OK</v>
      </c>
    </row>
    <row r="901" spans="1:20" x14ac:dyDescent="0.2">
      <c r="A901" s="73">
        <v>40764</v>
      </c>
      <c r="B901" s="147">
        <v>81.599999999999994</v>
      </c>
      <c r="C901" s="78">
        <v>86</v>
      </c>
      <c r="D901" s="76">
        <f t="shared" si="161"/>
        <v>3.07547167848805</v>
      </c>
      <c r="E901" s="78">
        <v>0</v>
      </c>
      <c r="F901" s="158">
        <f t="shared" si="160"/>
        <v>0</v>
      </c>
      <c r="G901" s="78">
        <v>15</v>
      </c>
      <c r="H901" s="76">
        <f t="shared" si="151"/>
        <v>3.9074528979886634E-2</v>
      </c>
      <c r="I901" s="154">
        <v>0</v>
      </c>
      <c r="J901" s="142">
        <v>2.1122479789986719</v>
      </c>
      <c r="K901" s="76">
        <f t="shared" si="152"/>
        <v>126.73487873992032</v>
      </c>
      <c r="L901" s="79">
        <f t="shared" si="153"/>
        <v>7.9209299212450193E-2</v>
      </c>
      <c r="M901" s="79">
        <v>0.28000000000000003</v>
      </c>
      <c r="N901" s="79">
        <v>0.56000000000000005</v>
      </c>
      <c r="O901" s="80" t="str">
        <f t="shared" si="154"/>
        <v>OK</v>
      </c>
      <c r="P901" s="81">
        <f t="shared" si="155"/>
        <v>46.599999999999994</v>
      </c>
      <c r="Q901" s="82">
        <f t="shared" si="156"/>
        <v>52.510816702329045</v>
      </c>
      <c r="R901" s="82">
        <f t="shared" si="157"/>
        <v>0.88743620698500991</v>
      </c>
      <c r="S901" s="82">
        <f t="shared" si="158"/>
        <v>3.0743729893490719</v>
      </c>
      <c r="T901" s="83" t="str">
        <f t="shared" si="159"/>
        <v>Not OK</v>
      </c>
    </row>
    <row r="902" spans="1:20" x14ac:dyDescent="0.2">
      <c r="A902" s="73">
        <v>40745</v>
      </c>
      <c r="B902" s="147">
        <v>81.569999999999993</v>
      </c>
      <c r="C902" s="78">
        <v>90</v>
      </c>
      <c r="D902" s="158">
        <f t="shared" si="161"/>
        <v>3.4456556858513885</v>
      </c>
      <c r="E902" s="78">
        <v>0</v>
      </c>
      <c r="F902" s="158">
        <f t="shared" si="160"/>
        <v>0</v>
      </c>
      <c r="G902" s="78">
        <v>23</v>
      </c>
      <c r="H902" s="158">
        <f t="shared" si="151"/>
        <v>0.11375885023232608</v>
      </c>
      <c r="I902" s="154">
        <v>0</v>
      </c>
      <c r="J902" s="142">
        <v>2.1122479789986719</v>
      </c>
      <c r="K902" s="76">
        <f t="shared" si="152"/>
        <v>126.73487873992032</v>
      </c>
      <c r="L902" s="79">
        <f t="shared" si="153"/>
        <v>7.9209299212450193E-2</v>
      </c>
      <c r="M902" s="79">
        <v>0.28000000000000003</v>
      </c>
      <c r="N902" s="79">
        <v>0.56000000000000005</v>
      </c>
      <c r="O902" s="80" t="str">
        <f t="shared" si="154"/>
        <v>OK</v>
      </c>
      <c r="P902" s="81">
        <f t="shared" si="155"/>
        <v>46.569999999999993</v>
      </c>
      <c r="Q902" s="82">
        <f t="shared" si="156"/>
        <v>52.493642306141453</v>
      </c>
      <c r="R902" s="82">
        <f t="shared" si="157"/>
        <v>0.88715505257579685</v>
      </c>
      <c r="S902" s="82">
        <f t="shared" si="158"/>
        <v>3.0753473100374467</v>
      </c>
      <c r="T902" s="83" t="str">
        <f t="shared" si="159"/>
        <v>Not OK</v>
      </c>
    </row>
    <row r="903" spans="1:20" x14ac:dyDescent="0.2">
      <c r="A903" s="73">
        <v>40756</v>
      </c>
      <c r="B903" s="147">
        <v>81.569999999999993</v>
      </c>
      <c r="C903" s="78">
        <v>90</v>
      </c>
      <c r="D903" s="76">
        <f t="shared" si="161"/>
        <v>3.4456556858513885</v>
      </c>
      <c r="E903" s="78">
        <v>0</v>
      </c>
      <c r="F903" s="158">
        <f t="shared" si="160"/>
        <v>0</v>
      </c>
      <c r="G903" s="78">
        <v>25</v>
      </c>
      <c r="H903" s="76">
        <f t="shared" si="151"/>
        <v>0.140125</v>
      </c>
      <c r="I903" s="154">
        <v>0</v>
      </c>
      <c r="J903" s="142">
        <v>2.1122479789986719</v>
      </c>
      <c r="K903" s="76">
        <f t="shared" si="152"/>
        <v>126.73487873992032</v>
      </c>
      <c r="L903" s="79">
        <f t="shared" si="153"/>
        <v>7.9209299212450193E-2</v>
      </c>
      <c r="M903" s="79">
        <v>0.28000000000000003</v>
      </c>
      <c r="N903" s="79">
        <v>0.56000000000000005</v>
      </c>
      <c r="O903" s="80" t="str">
        <f t="shared" si="154"/>
        <v>OK</v>
      </c>
      <c r="P903" s="81">
        <f t="shared" si="155"/>
        <v>46.569999999999993</v>
      </c>
      <c r="Q903" s="82">
        <f t="shared" si="156"/>
        <v>52.493642306141453</v>
      </c>
      <c r="R903" s="82">
        <f t="shared" si="157"/>
        <v>0.88715505257579685</v>
      </c>
      <c r="S903" s="82">
        <f t="shared" si="158"/>
        <v>3.0753473100374467</v>
      </c>
      <c r="T903" s="83" t="str">
        <f t="shared" si="159"/>
        <v>Not OK</v>
      </c>
    </row>
    <row r="904" spans="1:20" x14ac:dyDescent="0.2">
      <c r="A904" s="73">
        <v>40757</v>
      </c>
      <c r="B904" s="147">
        <v>81.569999999999993</v>
      </c>
      <c r="C904" s="78">
        <v>90</v>
      </c>
      <c r="D904" s="76">
        <f t="shared" si="161"/>
        <v>3.4456556858513885</v>
      </c>
      <c r="E904" s="78">
        <v>0</v>
      </c>
      <c r="F904" s="158">
        <f t="shared" si="160"/>
        <v>0</v>
      </c>
      <c r="G904" s="78">
        <v>25</v>
      </c>
      <c r="H904" s="76">
        <f t="shared" si="151"/>
        <v>0.140125</v>
      </c>
      <c r="I904" s="154">
        <v>0</v>
      </c>
      <c r="J904" s="142">
        <v>2.1122479789986719</v>
      </c>
      <c r="K904" s="76">
        <f t="shared" si="152"/>
        <v>126.73487873992032</v>
      </c>
      <c r="L904" s="79">
        <f t="shared" si="153"/>
        <v>7.9209299212450193E-2</v>
      </c>
      <c r="M904" s="79">
        <v>0.28000000000000003</v>
      </c>
      <c r="N904" s="79">
        <v>0.56000000000000005</v>
      </c>
      <c r="O904" s="80" t="str">
        <f t="shared" si="154"/>
        <v>OK</v>
      </c>
      <c r="P904" s="81">
        <f t="shared" si="155"/>
        <v>46.569999999999993</v>
      </c>
      <c r="Q904" s="82">
        <f t="shared" si="156"/>
        <v>52.493642306141453</v>
      </c>
      <c r="R904" s="82">
        <f t="shared" si="157"/>
        <v>0.88715505257579685</v>
      </c>
      <c r="S904" s="82">
        <f t="shared" si="158"/>
        <v>3.0753473100374467</v>
      </c>
      <c r="T904" s="83" t="str">
        <f t="shared" si="159"/>
        <v>Not OK</v>
      </c>
    </row>
    <row r="905" spans="1:20" x14ac:dyDescent="0.2">
      <c r="A905" s="73">
        <v>40758</v>
      </c>
      <c r="B905" s="147">
        <v>81.569999999999993</v>
      </c>
      <c r="C905" s="78">
        <v>90</v>
      </c>
      <c r="D905" s="76">
        <f t="shared" si="161"/>
        <v>3.4456556858513885</v>
      </c>
      <c r="E905" s="78">
        <v>0</v>
      </c>
      <c r="F905" s="158">
        <f t="shared" si="160"/>
        <v>0</v>
      </c>
      <c r="G905" s="78">
        <v>25</v>
      </c>
      <c r="H905" s="76">
        <f t="shared" si="151"/>
        <v>0.140125</v>
      </c>
      <c r="I905" s="154">
        <v>0</v>
      </c>
      <c r="J905" s="142">
        <v>2.1122479789986719</v>
      </c>
      <c r="K905" s="76">
        <f t="shared" si="152"/>
        <v>126.73487873992032</v>
      </c>
      <c r="L905" s="79">
        <f t="shared" si="153"/>
        <v>7.9209299212450193E-2</v>
      </c>
      <c r="M905" s="79">
        <v>0.28000000000000003</v>
      </c>
      <c r="N905" s="79">
        <v>0.56000000000000005</v>
      </c>
      <c r="O905" s="80" t="str">
        <f t="shared" si="154"/>
        <v>OK</v>
      </c>
      <c r="P905" s="81">
        <f t="shared" si="155"/>
        <v>46.569999999999993</v>
      </c>
      <c r="Q905" s="82">
        <f t="shared" si="156"/>
        <v>52.493642306141453</v>
      </c>
      <c r="R905" s="82">
        <f t="shared" si="157"/>
        <v>0.88715505257579685</v>
      </c>
      <c r="S905" s="82">
        <f t="shared" si="158"/>
        <v>3.0753473100374467</v>
      </c>
      <c r="T905" s="83" t="str">
        <f t="shared" si="159"/>
        <v>Not OK</v>
      </c>
    </row>
    <row r="906" spans="1:20" x14ac:dyDescent="0.2">
      <c r="A906" s="73">
        <v>40759</v>
      </c>
      <c r="B906" s="147">
        <v>81.569999999999993</v>
      </c>
      <c r="C906" s="78">
        <v>95</v>
      </c>
      <c r="D906" s="76">
        <f t="shared" si="161"/>
        <v>3.9443424822516362</v>
      </c>
      <c r="E906" s="78">
        <v>0</v>
      </c>
      <c r="F906" s="158">
        <f t="shared" si="160"/>
        <v>0</v>
      </c>
      <c r="G906" s="78">
        <v>20</v>
      </c>
      <c r="H906" s="76">
        <f t="shared" si="151"/>
        <v>8.0212230488872466E-2</v>
      </c>
      <c r="I906" s="154">
        <v>0</v>
      </c>
      <c r="J906" s="142">
        <v>2.1122479789986719</v>
      </c>
      <c r="K906" s="76">
        <f t="shared" si="152"/>
        <v>126.73487873992032</v>
      </c>
      <c r="L906" s="79">
        <f t="shared" si="153"/>
        <v>7.9209299212450193E-2</v>
      </c>
      <c r="M906" s="79">
        <v>0.28000000000000003</v>
      </c>
      <c r="N906" s="79">
        <v>0.56000000000000005</v>
      </c>
      <c r="O906" s="80" t="str">
        <f t="shared" si="154"/>
        <v>OK</v>
      </c>
      <c r="P906" s="81">
        <f t="shared" si="155"/>
        <v>46.569999999999993</v>
      </c>
      <c r="Q906" s="82">
        <f t="shared" si="156"/>
        <v>52.493642306141453</v>
      </c>
      <c r="R906" s="82">
        <f t="shared" si="157"/>
        <v>0.88715505257579685</v>
      </c>
      <c r="S906" s="82">
        <f t="shared" si="158"/>
        <v>3.0753473100374467</v>
      </c>
      <c r="T906" s="83" t="str">
        <f t="shared" si="159"/>
        <v>Not OK</v>
      </c>
    </row>
    <row r="907" spans="1:20" x14ac:dyDescent="0.2">
      <c r="A907" s="73">
        <v>40760</v>
      </c>
      <c r="B907" s="147">
        <v>81.569999999999993</v>
      </c>
      <c r="C907" s="78">
        <v>95</v>
      </c>
      <c r="D907" s="76">
        <f t="shared" si="161"/>
        <v>3.9443424822516362</v>
      </c>
      <c r="E907" s="78">
        <v>0</v>
      </c>
      <c r="F907" s="158">
        <f t="shared" si="160"/>
        <v>0</v>
      </c>
      <c r="G907" s="78">
        <v>20</v>
      </c>
      <c r="H907" s="76">
        <f t="shared" si="151"/>
        <v>8.0212230488872466E-2</v>
      </c>
      <c r="I907" s="154">
        <v>0</v>
      </c>
      <c r="J907" s="142">
        <v>2.1122479789986719</v>
      </c>
      <c r="K907" s="76">
        <f t="shared" si="152"/>
        <v>126.73487873992032</v>
      </c>
      <c r="L907" s="79">
        <f t="shared" si="153"/>
        <v>7.9209299212450193E-2</v>
      </c>
      <c r="M907" s="79">
        <v>0.28000000000000003</v>
      </c>
      <c r="N907" s="79">
        <v>0.56000000000000005</v>
      </c>
      <c r="O907" s="80" t="str">
        <f t="shared" si="154"/>
        <v>OK</v>
      </c>
      <c r="P907" s="81">
        <f t="shared" si="155"/>
        <v>46.569999999999993</v>
      </c>
      <c r="Q907" s="82">
        <f t="shared" si="156"/>
        <v>52.493642306141453</v>
      </c>
      <c r="R907" s="82">
        <f t="shared" si="157"/>
        <v>0.88715505257579685</v>
      </c>
      <c r="S907" s="82">
        <f t="shared" si="158"/>
        <v>3.0753473100374467</v>
      </c>
      <c r="T907" s="83" t="str">
        <f t="shared" si="159"/>
        <v>Not OK</v>
      </c>
    </row>
    <row r="908" spans="1:20" x14ac:dyDescent="0.2">
      <c r="A908" s="73">
        <v>40761</v>
      </c>
      <c r="B908" s="147">
        <v>81.569999999999993</v>
      </c>
      <c r="C908" s="78">
        <v>95</v>
      </c>
      <c r="D908" s="76">
        <f t="shared" si="161"/>
        <v>3.9443424822516362</v>
      </c>
      <c r="E908" s="78">
        <v>0</v>
      </c>
      <c r="F908" s="158">
        <f t="shared" si="160"/>
        <v>0</v>
      </c>
      <c r="G908" s="78">
        <v>20</v>
      </c>
      <c r="H908" s="76">
        <f t="shared" si="151"/>
        <v>8.0212230488872466E-2</v>
      </c>
      <c r="I908" s="154">
        <v>0</v>
      </c>
      <c r="J908" s="142">
        <v>2.1122479789986719</v>
      </c>
      <c r="K908" s="76">
        <f t="shared" si="152"/>
        <v>126.73487873992032</v>
      </c>
      <c r="L908" s="79">
        <f t="shared" si="153"/>
        <v>7.9209299212450193E-2</v>
      </c>
      <c r="M908" s="79">
        <v>0.28000000000000003</v>
      </c>
      <c r="N908" s="79">
        <v>0.56000000000000005</v>
      </c>
      <c r="O908" s="80" t="str">
        <f t="shared" si="154"/>
        <v>OK</v>
      </c>
      <c r="P908" s="81">
        <f t="shared" si="155"/>
        <v>46.569999999999993</v>
      </c>
      <c r="Q908" s="82">
        <f t="shared" si="156"/>
        <v>52.493642306141453</v>
      </c>
      <c r="R908" s="82">
        <f t="shared" si="157"/>
        <v>0.88715505257579685</v>
      </c>
      <c r="S908" s="82">
        <f t="shared" si="158"/>
        <v>3.0753473100374467</v>
      </c>
      <c r="T908" s="83" t="str">
        <f t="shared" si="159"/>
        <v>Not OK</v>
      </c>
    </row>
    <row r="909" spans="1:20" x14ac:dyDescent="0.2">
      <c r="A909" s="73">
        <v>40762</v>
      </c>
      <c r="B909" s="147">
        <v>81.569999999999993</v>
      </c>
      <c r="C909" s="78">
        <v>95</v>
      </c>
      <c r="D909" s="76">
        <f t="shared" si="161"/>
        <v>3.9443424822516362</v>
      </c>
      <c r="E909" s="78">
        <v>0</v>
      </c>
      <c r="F909" s="158">
        <f t="shared" si="160"/>
        <v>0</v>
      </c>
      <c r="G909" s="78">
        <v>20</v>
      </c>
      <c r="H909" s="76">
        <f t="shared" si="151"/>
        <v>8.0212230488872466E-2</v>
      </c>
      <c r="I909" s="154">
        <v>0</v>
      </c>
      <c r="J909" s="142">
        <v>2.1122479789986719</v>
      </c>
      <c r="K909" s="76">
        <f t="shared" si="152"/>
        <v>126.73487873992032</v>
      </c>
      <c r="L909" s="79">
        <f t="shared" si="153"/>
        <v>7.9209299212450193E-2</v>
      </c>
      <c r="M909" s="79">
        <v>0.28000000000000003</v>
      </c>
      <c r="N909" s="79">
        <v>0.56000000000000005</v>
      </c>
      <c r="O909" s="80" t="str">
        <f t="shared" si="154"/>
        <v>OK</v>
      </c>
      <c r="P909" s="81">
        <f t="shared" si="155"/>
        <v>46.569999999999993</v>
      </c>
      <c r="Q909" s="82">
        <f t="shared" si="156"/>
        <v>52.493642306141453</v>
      </c>
      <c r="R909" s="82">
        <f t="shared" si="157"/>
        <v>0.88715505257579685</v>
      </c>
      <c r="S909" s="82">
        <f t="shared" si="158"/>
        <v>3.0753473100374467</v>
      </c>
      <c r="T909" s="83" t="str">
        <f t="shared" si="159"/>
        <v>Not OK</v>
      </c>
    </row>
    <row r="910" spans="1:20" x14ac:dyDescent="0.2">
      <c r="A910" s="73">
        <v>40744</v>
      </c>
      <c r="B910" s="147">
        <v>81.56</v>
      </c>
      <c r="C910" s="78">
        <v>90</v>
      </c>
      <c r="D910" s="158">
        <f t="shared" si="161"/>
        <v>3.4456556858513885</v>
      </c>
      <c r="E910" s="78">
        <v>0</v>
      </c>
      <c r="F910" s="158">
        <f t="shared" si="160"/>
        <v>0</v>
      </c>
      <c r="G910" s="78">
        <v>23</v>
      </c>
      <c r="H910" s="158">
        <f t="shared" si="151"/>
        <v>0.11375885023232608</v>
      </c>
      <c r="I910" s="154">
        <v>0</v>
      </c>
      <c r="J910" s="142">
        <v>2.1122479789986719</v>
      </c>
      <c r="K910" s="76">
        <f t="shared" si="152"/>
        <v>126.73487873992032</v>
      </c>
      <c r="L910" s="79">
        <f t="shared" si="153"/>
        <v>7.9209299212450193E-2</v>
      </c>
      <c r="M910" s="79">
        <v>0.28000000000000003</v>
      </c>
      <c r="N910" s="79">
        <v>0.56000000000000005</v>
      </c>
      <c r="O910" s="80" t="str">
        <f t="shared" si="154"/>
        <v>OK</v>
      </c>
      <c r="P910" s="81">
        <f t="shared" si="155"/>
        <v>46.56</v>
      </c>
      <c r="Q910" s="82">
        <f t="shared" si="156"/>
        <v>52.487921844446618</v>
      </c>
      <c r="R910" s="82">
        <f t="shared" si="157"/>
        <v>0.88706122025530698</v>
      </c>
      <c r="S910" s="82">
        <f t="shared" si="158"/>
        <v>3.0756726167556572</v>
      </c>
      <c r="T910" s="83" t="str">
        <f t="shared" si="159"/>
        <v>Not OK</v>
      </c>
    </row>
    <row r="911" spans="1:20" x14ac:dyDescent="0.2">
      <c r="A911" s="73">
        <v>40743</v>
      </c>
      <c r="B911" s="146">
        <v>81.540000000000006</v>
      </c>
      <c r="C911" s="78">
        <v>93</v>
      </c>
      <c r="D911" s="158">
        <f t="shared" si="161"/>
        <v>3.7400118247631711</v>
      </c>
      <c r="E911" s="78">
        <v>0</v>
      </c>
      <c r="F911" s="158">
        <f t="shared" si="160"/>
        <v>0</v>
      </c>
      <c r="G911" s="78">
        <v>20</v>
      </c>
      <c r="H911" s="158">
        <f t="shared" si="151"/>
        <v>8.0212230488872466E-2</v>
      </c>
      <c r="I911" s="154">
        <v>0</v>
      </c>
      <c r="J911" s="142">
        <v>2.1122479789986719</v>
      </c>
      <c r="K911" s="76">
        <f t="shared" si="152"/>
        <v>126.73487873992032</v>
      </c>
      <c r="L911" s="79">
        <f t="shared" si="153"/>
        <v>7.9209299212450193E-2</v>
      </c>
      <c r="M911" s="79">
        <v>0.28000000000000003</v>
      </c>
      <c r="N911" s="79">
        <v>0.56000000000000005</v>
      </c>
      <c r="O911" s="80" t="str">
        <f t="shared" si="154"/>
        <v>OK</v>
      </c>
      <c r="P911" s="81">
        <f t="shared" si="155"/>
        <v>46.540000000000006</v>
      </c>
      <c r="Q911" s="82">
        <f t="shared" si="156"/>
        <v>52.476487430863898</v>
      </c>
      <c r="R911" s="82">
        <f t="shared" si="157"/>
        <v>0.88687338422402939</v>
      </c>
      <c r="S911" s="82">
        <f t="shared" si="158"/>
        <v>3.076324031205699</v>
      </c>
      <c r="T911" s="83" t="str">
        <f t="shared" si="159"/>
        <v>Not OK</v>
      </c>
    </row>
    <row r="912" spans="1:20" x14ac:dyDescent="0.2">
      <c r="A912" s="73">
        <v>40742</v>
      </c>
      <c r="B912" s="146">
        <v>81.53</v>
      </c>
      <c r="C912" s="78">
        <v>93</v>
      </c>
      <c r="D912" s="158">
        <f t="shared" si="161"/>
        <v>3.7400118247631711</v>
      </c>
      <c r="E912" s="78">
        <v>0</v>
      </c>
      <c r="F912" s="158">
        <f t="shared" si="160"/>
        <v>0</v>
      </c>
      <c r="G912" s="78">
        <v>15</v>
      </c>
      <c r="H912" s="158">
        <f t="shared" si="151"/>
        <v>3.9074528979886634E-2</v>
      </c>
      <c r="I912" s="154">
        <v>0</v>
      </c>
      <c r="J912" s="142">
        <v>2.1122479789986719</v>
      </c>
      <c r="K912" s="76">
        <f t="shared" si="152"/>
        <v>126.73487873992032</v>
      </c>
      <c r="L912" s="79">
        <f t="shared" si="153"/>
        <v>7.9209299212450193E-2</v>
      </c>
      <c r="M912" s="79">
        <v>0.28000000000000003</v>
      </c>
      <c r="N912" s="79">
        <v>0.56000000000000005</v>
      </c>
      <c r="O912" s="80" t="str">
        <f t="shared" si="154"/>
        <v>OK</v>
      </c>
      <c r="P912" s="81">
        <f t="shared" si="155"/>
        <v>46.53</v>
      </c>
      <c r="Q912" s="82">
        <f t="shared" si="156"/>
        <v>52.470773480394627</v>
      </c>
      <c r="R912" s="82">
        <f t="shared" si="157"/>
        <v>0.88677938047522098</v>
      </c>
      <c r="S912" s="82">
        <f t="shared" si="158"/>
        <v>3.076650139365011</v>
      </c>
      <c r="T912" s="83" t="str">
        <f t="shared" si="159"/>
        <v>Not OK</v>
      </c>
    </row>
    <row r="913" spans="1:20" x14ac:dyDescent="0.2">
      <c r="A913" s="73">
        <v>40741</v>
      </c>
      <c r="B913" s="147">
        <v>81.52</v>
      </c>
      <c r="C913" s="78">
        <v>93</v>
      </c>
      <c r="D913" s="158">
        <f t="shared" si="161"/>
        <v>3.7400118247631711</v>
      </c>
      <c r="E913" s="78">
        <v>0</v>
      </c>
      <c r="F913" s="158">
        <f t="shared" si="160"/>
        <v>0</v>
      </c>
      <c r="G913" s="78">
        <v>15</v>
      </c>
      <c r="H913" s="158">
        <f t="shared" si="151"/>
        <v>3.9074528979886634E-2</v>
      </c>
      <c r="I913" s="154">
        <v>0</v>
      </c>
      <c r="J913" s="142">
        <v>2.1122479789986719</v>
      </c>
      <c r="K913" s="76">
        <f t="shared" si="152"/>
        <v>126.73487873992032</v>
      </c>
      <c r="L913" s="79">
        <f t="shared" si="153"/>
        <v>7.9209299212450193E-2</v>
      </c>
      <c r="M913" s="79">
        <v>0.28000000000000003</v>
      </c>
      <c r="N913" s="79">
        <v>0.56000000000000005</v>
      </c>
      <c r="O913" s="80" t="str">
        <f t="shared" si="154"/>
        <v>OK</v>
      </c>
      <c r="P913" s="81">
        <f t="shared" si="155"/>
        <v>46.519999999999996</v>
      </c>
      <c r="Q913" s="82">
        <f t="shared" si="156"/>
        <v>52.465061701752568</v>
      </c>
      <c r="R913" s="82">
        <f t="shared" si="157"/>
        <v>0.88668531954563623</v>
      </c>
      <c r="S913" s="82">
        <f t="shared" si="158"/>
        <v>3.0769765150991484</v>
      </c>
      <c r="T913" s="83" t="str">
        <f t="shared" si="159"/>
        <v>Not OK</v>
      </c>
    </row>
    <row r="914" spans="1:20" x14ac:dyDescent="0.2">
      <c r="A914" s="73">
        <v>40738</v>
      </c>
      <c r="B914" s="146">
        <v>81.489999999999995</v>
      </c>
      <c r="C914" s="78">
        <v>98</v>
      </c>
      <c r="D914" s="158">
        <f t="shared" si="161"/>
        <v>4.2631517618054344</v>
      </c>
      <c r="E914" s="78">
        <v>0</v>
      </c>
      <c r="F914" s="158">
        <f t="shared" si="160"/>
        <v>0</v>
      </c>
      <c r="G914" s="78">
        <v>20</v>
      </c>
      <c r="H914" s="158">
        <f t="shared" si="151"/>
        <v>8.0212230488872466E-2</v>
      </c>
      <c r="I914" s="154">
        <v>0</v>
      </c>
      <c r="J914" s="142">
        <v>2.1122479789986719</v>
      </c>
      <c r="K914" s="76">
        <f t="shared" si="152"/>
        <v>126.73487873992032</v>
      </c>
      <c r="L914" s="79">
        <f t="shared" si="153"/>
        <v>7.9209299212450193E-2</v>
      </c>
      <c r="M914" s="79">
        <v>0.28000000000000003</v>
      </c>
      <c r="N914" s="79">
        <v>0.56000000000000005</v>
      </c>
      <c r="O914" s="80" t="str">
        <f t="shared" si="154"/>
        <v>OK</v>
      </c>
      <c r="P914" s="81">
        <f t="shared" si="155"/>
        <v>46.489999999999995</v>
      </c>
      <c r="Q914" s="82">
        <f t="shared" si="156"/>
        <v>52.447939403883879</v>
      </c>
      <c r="R914" s="82">
        <f t="shared" si="157"/>
        <v>0.88640279348243212</v>
      </c>
      <c r="S914" s="82">
        <f t="shared" si="158"/>
        <v>3.0779572498935042</v>
      </c>
      <c r="T914" s="83" t="str">
        <f t="shared" si="159"/>
        <v>Not OK</v>
      </c>
    </row>
    <row r="915" spans="1:20" x14ac:dyDescent="0.2">
      <c r="A915" s="73">
        <v>40739</v>
      </c>
      <c r="B915" s="147">
        <v>81.489999999999995</v>
      </c>
      <c r="C915" s="78">
        <v>95</v>
      </c>
      <c r="D915" s="158">
        <f t="shared" si="161"/>
        <v>3.9443424822516362</v>
      </c>
      <c r="E915" s="78">
        <v>0</v>
      </c>
      <c r="F915" s="158">
        <f t="shared" si="160"/>
        <v>0</v>
      </c>
      <c r="G915" s="78">
        <v>18</v>
      </c>
      <c r="H915" s="158">
        <f t="shared" si="151"/>
        <v>6.1637762724978902E-2</v>
      </c>
      <c r="I915" s="154">
        <v>0</v>
      </c>
      <c r="J915" s="142">
        <v>2.1122479789986719</v>
      </c>
      <c r="K915" s="76">
        <f t="shared" si="152"/>
        <v>126.73487873992032</v>
      </c>
      <c r="L915" s="79">
        <f t="shared" si="153"/>
        <v>7.9209299212450193E-2</v>
      </c>
      <c r="M915" s="79">
        <v>0.28000000000000003</v>
      </c>
      <c r="N915" s="79">
        <v>0.56000000000000005</v>
      </c>
      <c r="O915" s="80" t="str">
        <f t="shared" si="154"/>
        <v>OK</v>
      </c>
      <c r="P915" s="81">
        <f t="shared" si="155"/>
        <v>46.489999999999995</v>
      </c>
      <c r="Q915" s="82">
        <f t="shared" si="156"/>
        <v>52.447939403883879</v>
      </c>
      <c r="R915" s="82">
        <f t="shared" si="157"/>
        <v>0.88640279348243212</v>
      </c>
      <c r="S915" s="82">
        <f t="shared" si="158"/>
        <v>3.0779572498935042</v>
      </c>
      <c r="T915" s="83" t="str">
        <f t="shared" si="159"/>
        <v>Not OK</v>
      </c>
    </row>
    <row r="916" spans="1:20" x14ac:dyDescent="0.2">
      <c r="A916" s="73">
        <v>40740</v>
      </c>
      <c r="B916" s="147">
        <v>81.489999999999995</v>
      </c>
      <c r="C916" s="78">
        <v>95</v>
      </c>
      <c r="D916" s="158">
        <f t="shared" si="161"/>
        <v>3.9443424822516362</v>
      </c>
      <c r="E916" s="78">
        <v>0</v>
      </c>
      <c r="F916" s="158">
        <f t="shared" si="160"/>
        <v>0</v>
      </c>
      <c r="G916" s="78">
        <v>18</v>
      </c>
      <c r="H916" s="158">
        <f t="shared" si="151"/>
        <v>6.1637762724978902E-2</v>
      </c>
      <c r="I916" s="154">
        <v>0</v>
      </c>
      <c r="J916" s="142">
        <v>2.1122479789986719</v>
      </c>
      <c r="K916" s="76">
        <f t="shared" si="152"/>
        <v>126.73487873992032</v>
      </c>
      <c r="L916" s="79">
        <f t="shared" si="153"/>
        <v>7.9209299212450193E-2</v>
      </c>
      <c r="M916" s="79">
        <v>0.28000000000000003</v>
      </c>
      <c r="N916" s="79">
        <v>0.56000000000000005</v>
      </c>
      <c r="O916" s="80" t="str">
        <f t="shared" si="154"/>
        <v>OK</v>
      </c>
      <c r="P916" s="81">
        <f t="shared" si="155"/>
        <v>46.489999999999995</v>
      </c>
      <c r="Q916" s="82">
        <f t="shared" si="156"/>
        <v>52.447939403883879</v>
      </c>
      <c r="R916" s="82">
        <f t="shared" si="157"/>
        <v>0.88640279348243212</v>
      </c>
      <c r="S916" s="82">
        <f t="shared" si="158"/>
        <v>3.0779572498935042</v>
      </c>
      <c r="T916" s="83" t="str">
        <f t="shared" si="159"/>
        <v>Not OK</v>
      </c>
    </row>
    <row r="917" spans="1:20" x14ac:dyDescent="0.2">
      <c r="A917" s="73">
        <v>40737</v>
      </c>
      <c r="B917" s="146">
        <v>81.45</v>
      </c>
      <c r="C917" s="78">
        <v>98</v>
      </c>
      <c r="D917" s="158">
        <f t="shared" si="161"/>
        <v>4.2631517618054344</v>
      </c>
      <c r="E917" s="78">
        <v>0</v>
      </c>
      <c r="F917" s="158">
        <f t="shared" si="160"/>
        <v>0</v>
      </c>
      <c r="G917" s="78">
        <v>20</v>
      </c>
      <c r="H917" s="158">
        <f t="shared" si="151"/>
        <v>8.0212230488872466E-2</v>
      </c>
      <c r="I917" s="154">
        <v>0</v>
      </c>
      <c r="J917" s="142">
        <v>2.1122479789986719</v>
      </c>
      <c r="K917" s="76">
        <f t="shared" si="152"/>
        <v>126.73487873992032</v>
      </c>
      <c r="L917" s="79">
        <f t="shared" si="153"/>
        <v>7.9209299212450193E-2</v>
      </c>
      <c r="M917" s="79">
        <v>0.28000000000000003</v>
      </c>
      <c r="N917" s="79">
        <v>0.56000000000000005</v>
      </c>
      <c r="O917" s="80" t="str">
        <f t="shared" si="154"/>
        <v>OK</v>
      </c>
      <c r="P917" s="81">
        <f t="shared" si="155"/>
        <v>46.45</v>
      </c>
      <c r="Q917" s="82">
        <f t="shared" si="156"/>
        <v>52.425140122014938</v>
      </c>
      <c r="R917" s="82">
        <f t="shared" si="157"/>
        <v>0.88602529038342448</v>
      </c>
      <c r="S917" s="82">
        <f t="shared" si="158"/>
        <v>3.0792686553500519</v>
      </c>
      <c r="T917" s="83" t="str">
        <f t="shared" si="159"/>
        <v>Not OK</v>
      </c>
    </row>
    <row r="918" spans="1:20" x14ac:dyDescent="0.2">
      <c r="A918" s="73">
        <v>40731</v>
      </c>
      <c r="B918" s="146">
        <v>81.400000000000006</v>
      </c>
      <c r="C918" s="78">
        <v>113</v>
      </c>
      <c r="D918" s="158">
        <f t="shared" si="161"/>
        <v>6.0864171216251428</v>
      </c>
      <c r="E918" s="78">
        <v>0</v>
      </c>
      <c r="F918" s="158">
        <f t="shared" si="160"/>
        <v>0</v>
      </c>
      <c r="G918" s="78">
        <v>25</v>
      </c>
      <c r="H918" s="158">
        <f t="shared" ref="H918:H944" si="162">4.484*(G918/100)^(5/2)</f>
        <v>0.140125</v>
      </c>
      <c r="I918" s="154">
        <v>0</v>
      </c>
      <c r="J918" s="142">
        <v>2.1122479789986719</v>
      </c>
      <c r="K918" s="76">
        <f t="shared" ref="K918:K981" si="163">J918*60</f>
        <v>126.73487873992032</v>
      </c>
      <c r="L918" s="79">
        <f t="shared" ref="L918:L981" si="164">K918/$F$6</f>
        <v>7.9209299212450193E-2</v>
      </c>
      <c r="M918" s="79">
        <v>0.28000000000000003</v>
      </c>
      <c r="N918" s="79">
        <v>0.56000000000000005</v>
      </c>
      <c r="O918" s="80" t="str">
        <f t="shared" ref="O918:O981" si="165">IF(L918&lt;M918,"OK",IF(AND(L918&gt;M918,L918&lt;N918),"ANTARA",IF(L918&gt;N918,"Not OK")))</f>
        <v>OK</v>
      </c>
      <c r="P918" s="81">
        <f t="shared" ref="P918:P981" si="166">B918-$F$8</f>
        <v>46.400000000000006</v>
      </c>
      <c r="Q918" s="82">
        <f t="shared" ref="Q918:Q981" si="167">((P918^2)+((-0.6826*B918+79.904)^2))^0.5</f>
        <v>52.396690018832302</v>
      </c>
      <c r="R918" s="82">
        <f t="shared" ref="R918:R981" si="168">P918/Q918</f>
        <v>0.88555212139016837</v>
      </c>
      <c r="S918" s="82">
        <f t="shared" ref="S918:S981" si="169">J918/(1000*$F$9*$F$12*R918)</f>
        <v>3.0809139729032746</v>
      </c>
      <c r="T918" s="83" t="str">
        <f t="shared" ref="T918:T981" si="170">IF(S918&lt;1,"OK",IF(S918&gt;1,"Not OK"))</f>
        <v>Not OK</v>
      </c>
    </row>
    <row r="919" spans="1:20" x14ac:dyDescent="0.2">
      <c r="A919" s="73">
        <v>40732</v>
      </c>
      <c r="B919" s="146">
        <v>81.400000000000006</v>
      </c>
      <c r="C919" s="78">
        <v>113</v>
      </c>
      <c r="D919" s="158">
        <f t="shared" si="161"/>
        <v>6.0864171216251428</v>
      </c>
      <c r="E919" s="78">
        <v>0</v>
      </c>
      <c r="F919" s="158">
        <f t="shared" ref="F919:F944" si="171">4.484*(E919/100)^(5/2)</f>
        <v>0</v>
      </c>
      <c r="G919" s="78">
        <v>25</v>
      </c>
      <c r="H919" s="158">
        <f t="shared" si="162"/>
        <v>0.140125</v>
      </c>
      <c r="I919" s="154">
        <v>0</v>
      </c>
      <c r="J919" s="142">
        <v>2.1122479789986719</v>
      </c>
      <c r="K919" s="76">
        <f t="shared" si="163"/>
        <v>126.73487873992032</v>
      </c>
      <c r="L919" s="79">
        <f t="shared" si="164"/>
        <v>7.9209299212450193E-2</v>
      </c>
      <c r="M919" s="79">
        <v>0.28000000000000003</v>
      </c>
      <c r="N919" s="79">
        <v>0.56000000000000005</v>
      </c>
      <c r="O919" s="80" t="str">
        <f t="shared" si="165"/>
        <v>OK</v>
      </c>
      <c r="P919" s="81">
        <f t="shared" si="166"/>
        <v>46.400000000000006</v>
      </c>
      <c r="Q919" s="82">
        <f t="shared" si="167"/>
        <v>52.396690018832302</v>
      </c>
      <c r="R919" s="82">
        <f t="shared" si="168"/>
        <v>0.88555212139016837</v>
      </c>
      <c r="S919" s="82">
        <f t="shared" si="169"/>
        <v>3.0809139729032746</v>
      </c>
      <c r="T919" s="83" t="str">
        <f t="shared" si="170"/>
        <v>Not OK</v>
      </c>
    </row>
    <row r="920" spans="1:20" x14ac:dyDescent="0.2">
      <c r="A920" s="73">
        <v>40733</v>
      </c>
      <c r="B920" s="147">
        <v>81.400000000000006</v>
      </c>
      <c r="C920" s="78">
        <v>110</v>
      </c>
      <c r="D920" s="158">
        <f t="shared" si="161"/>
        <v>5.6904592389859019</v>
      </c>
      <c r="E920" s="78">
        <v>0</v>
      </c>
      <c r="F920" s="158">
        <f t="shared" si="171"/>
        <v>0</v>
      </c>
      <c r="G920" s="78">
        <v>26</v>
      </c>
      <c r="H920" s="158">
        <f t="shared" si="162"/>
        <v>0.15456066365290233</v>
      </c>
      <c r="I920" s="154">
        <v>0</v>
      </c>
      <c r="J920" s="142">
        <v>2.1122479789986719</v>
      </c>
      <c r="K920" s="76">
        <f t="shared" si="163"/>
        <v>126.73487873992032</v>
      </c>
      <c r="L920" s="79">
        <f t="shared" si="164"/>
        <v>7.9209299212450193E-2</v>
      </c>
      <c r="M920" s="79">
        <v>0.28000000000000003</v>
      </c>
      <c r="N920" s="79">
        <v>0.56000000000000005</v>
      </c>
      <c r="O920" s="80" t="str">
        <f t="shared" si="165"/>
        <v>OK</v>
      </c>
      <c r="P920" s="81">
        <f t="shared" si="166"/>
        <v>46.400000000000006</v>
      </c>
      <c r="Q920" s="82">
        <f t="shared" si="167"/>
        <v>52.396690018832302</v>
      </c>
      <c r="R920" s="82">
        <f t="shared" si="168"/>
        <v>0.88555212139016837</v>
      </c>
      <c r="S920" s="82">
        <f t="shared" si="169"/>
        <v>3.0809139729032746</v>
      </c>
      <c r="T920" s="83" t="str">
        <f t="shared" si="170"/>
        <v>Not OK</v>
      </c>
    </row>
    <row r="921" spans="1:20" x14ac:dyDescent="0.2">
      <c r="A921" s="73">
        <v>40734</v>
      </c>
      <c r="B921" s="147">
        <v>81.400000000000006</v>
      </c>
      <c r="C921" s="78">
        <v>114</v>
      </c>
      <c r="D921" s="158">
        <f t="shared" si="161"/>
        <v>6.2219674139188061</v>
      </c>
      <c r="E921" s="78">
        <v>0</v>
      </c>
      <c r="F921" s="158">
        <f t="shared" si="171"/>
        <v>0</v>
      </c>
      <c r="G921" s="78">
        <v>26</v>
      </c>
      <c r="H921" s="158">
        <f t="shared" si="162"/>
        <v>0.15456066365290233</v>
      </c>
      <c r="I921" s="154">
        <v>0</v>
      </c>
      <c r="J921" s="142">
        <v>2.1122479789986719</v>
      </c>
      <c r="K921" s="76">
        <f t="shared" si="163"/>
        <v>126.73487873992032</v>
      </c>
      <c r="L921" s="79">
        <f t="shared" si="164"/>
        <v>7.9209299212450193E-2</v>
      </c>
      <c r="M921" s="79">
        <v>0.28000000000000003</v>
      </c>
      <c r="N921" s="79">
        <v>0.56000000000000005</v>
      </c>
      <c r="O921" s="80" t="str">
        <f t="shared" si="165"/>
        <v>OK</v>
      </c>
      <c r="P921" s="81">
        <f t="shared" si="166"/>
        <v>46.400000000000006</v>
      </c>
      <c r="Q921" s="82">
        <f t="shared" si="167"/>
        <v>52.396690018832302</v>
      </c>
      <c r="R921" s="82">
        <f t="shared" si="168"/>
        <v>0.88555212139016837</v>
      </c>
      <c r="S921" s="82">
        <f t="shared" si="169"/>
        <v>3.0809139729032746</v>
      </c>
      <c r="T921" s="83" t="str">
        <f t="shared" si="170"/>
        <v>Not OK</v>
      </c>
    </row>
    <row r="922" spans="1:20" x14ac:dyDescent="0.2">
      <c r="A922" s="73">
        <v>40736</v>
      </c>
      <c r="B922" s="147">
        <v>81.400000000000006</v>
      </c>
      <c r="C922" s="78">
        <v>109</v>
      </c>
      <c r="D922" s="158">
        <f t="shared" si="161"/>
        <v>5.5620110683953037</v>
      </c>
      <c r="E922" s="78">
        <v>0</v>
      </c>
      <c r="F922" s="158">
        <f t="shared" si="171"/>
        <v>0</v>
      </c>
      <c r="G922" s="78">
        <v>23</v>
      </c>
      <c r="H922" s="158">
        <f t="shared" si="162"/>
        <v>0.11375885023232608</v>
      </c>
      <c r="I922" s="154">
        <v>0</v>
      </c>
      <c r="J922" s="142">
        <v>2.1122479789986719</v>
      </c>
      <c r="K922" s="76">
        <f t="shared" si="163"/>
        <v>126.73487873992032</v>
      </c>
      <c r="L922" s="79">
        <f t="shared" si="164"/>
        <v>7.9209299212450193E-2</v>
      </c>
      <c r="M922" s="79">
        <v>0.28000000000000003</v>
      </c>
      <c r="N922" s="79">
        <v>0.56000000000000005</v>
      </c>
      <c r="O922" s="80" t="str">
        <f t="shared" si="165"/>
        <v>OK</v>
      </c>
      <c r="P922" s="81">
        <f t="shared" si="166"/>
        <v>46.400000000000006</v>
      </c>
      <c r="Q922" s="82">
        <f t="shared" si="167"/>
        <v>52.396690018832302</v>
      </c>
      <c r="R922" s="82">
        <f t="shared" si="168"/>
        <v>0.88555212139016837</v>
      </c>
      <c r="S922" s="82">
        <f t="shared" si="169"/>
        <v>3.0809139729032746</v>
      </c>
      <c r="T922" s="83" t="str">
        <f t="shared" si="170"/>
        <v>Not OK</v>
      </c>
    </row>
    <row r="923" spans="1:20" x14ac:dyDescent="0.2">
      <c r="A923" s="73">
        <v>40730</v>
      </c>
      <c r="B923" s="147">
        <v>81.349999999999994</v>
      </c>
      <c r="C923" s="78">
        <v>110</v>
      </c>
      <c r="D923" s="158">
        <f t="shared" si="161"/>
        <v>5.6904592389859019</v>
      </c>
      <c r="E923" s="78">
        <v>0</v>
      </c>
      <c r="F923" s="158">
        <f t="shared" si="171"/>
        <v>0</v>
      </c>
      <c r="G923" s="78">
        <v>24</v>
      </c>
      <c r="H923" s="158">
        <f t="shared" si="162"/>
        <v>0.12653005831649014</v>
      </c>
      <c r="I923" s="154">
        <v>0</v>
      </c>
      <c r="J923" s="142">
        <v>2.1122479789986719</v>
      </c>
      <c r="K923" s="76">
        <f t="shared" si="163"/>
        <v>126.73487873992032</v>
      </c>
      <c r="L923" s="79">
        <f t="shared" si="164"/>
        <v>7.9209299212450193E-2</v>
      </c>
      <c r="M923" s="79">
        <v>0.28000000000000003</v>
      </c>
      <c r="N923" s="79">
        <v>0.56000000000000005</v>
      </c>
      <c r="O923" s="80" t="str">
        <f t="shared" si="165"/>
        <v>OK</v>
      </c>
      <c r="P923" s="81">
        <f t="shared" si="166"/>
        <v>46.349999999999994</v>
      </c>
      <c r="Q923" s="82">
        <f t="shared" si="167"/>
        <v>52.368294441962682</v>
      </c>
      <c r="R923" s="82">
        <f t="shared" si="168"/>
        <v>0.88507751672851442</v>
      </c>
      <c r="S923" s="82">
        <f t="shared" si="169"/>
        <v>3.0825660498186385</v>
      </c>
      <c r="T923" s="83" t="str">
        <f t="shared" si="170"/>
        <v>Not OK</v>
      </c>
    </row>
    <row r="924" spans="1:20" x14ac:dyDescent="0.2">
      <c r="A924" s="73">
        <v>40729</v>
      </c>
      <c r="B924" s="146">
        <v>81.319999999999993</v>
      </c>
      <c r="C924" s="78">
        <v>120</v>
      </c>
      <c r="D924" s="158">
        <f t="shared" si="161"/>
        <v>7.0732452898171143</v>
      </c>
      <c r="E924" s="78">
        <v>0</v>
      </c>
      <c r="F924" s="158">
        <f t="shared" si="171"/>
        <v>0</v>
      </c>
      <c r="G924" s="78">
        <v>24</v>
      </c>
      <c r="H924" s="158">
        <f t="shared" si="162"/>
        <v>0.12653005831649014</v>
      </c>
      <c r="I924" s="154">
        <v>0</v>
      </c>
      <c r="J924" s="142">
        <v>2.1122479789986719</v>
      </c>
      <c r="K924" s="76">
        <f t="shared" si="163"/>
        <v>126.73487873992032</v>
      </c>
      <c r="L924" s="79">
        <f t="shared" si="164"/>
        <v>7.9209299212450193E-2</v>
      </c>
      <c r="M924" s="79">
        <v>0.28000000000000003</v>
      </c>
      <c r="N924" s="79">
        <v>0.56000000000000005</v>
      </c>
      <c r="O924" s="80" t="str">
        <f t="shared" si="165"/>
        <v>OK</v>
      </c>
      <c r="P924" s="81">
        <f t="shared" si="166"/>
        <v>46.319999999999993</v>
      </c>
      <c r="Q924" s="82">
        <f t="shared" si="167"/>
        <v>52.351283305388264</v>
      </c>
      <c r="R924" s="82">
        <f t="shared" si="168"/>
        <v>0.88479206383146103</v>
      </c>
      <c r="S924" s="82">
        <f t="shared" si="169"/>
        <v>3.083560551742027</v>
      </c>
      <c r="T924" s="83" t="str">
        <f t="shared" si="170"/>
        <v>Not OK</v>
      </c>
    </row>
    <row r="925" spans="1:20" x14ac:dyDescent="0.2">
      <c r="A925" s="73">
        <v>40719</v>
      </c>
      <c r="B925" s="147">
        <v>81.290000000000006</v>
      </c>
      <c r="C925" s="78">
        <v>105</v>
      </c>
      <c r="D925" s="158">
        <f t="shared" si="161"/>
        <v>5.0656928276105537</v>
      </c>
      <c r="E925" s="78">
        <v>0</v>
      </c>
      <c r="F925" s="158">
        <f t="shared" si="171"/>
        <v>0</v>
      </c>
      <c r="G925" s="78">
        <v>15</v>
      </c>
      <c r="H925" s="158">
        <f t="shared" si="162"/>
        <v>3.9074528979886634E-2</v>
      </c>
      <c r="I925" s="154">
        <v>0</v>
      </c>
      <c r="J925" s="142">
        <v>2.1122479789986719</v>
      </c>
      <c r="K925" s="76">
        <f t="shared" si="163"/>
        <v>126.73487873992032</v>
      </c>
      <c r="L925" s="79">
        <f t="shared" si="164"/>
        <v>7.9209299212450193E-2</v>
      </c>
      <c r="M925" s="79">
        <v>0.28000000000000003</v>
      </c>
      <c r="N925" s="79">
        <v>0.56000000000000005</v>
      </c>
      <c r="O925" s="80" t="str">
        <f t="shared" si="165"/>
        <v>OK</v>
      </c>
      <c r="P925" s="81">
        <f t="shared" si="166"/>
        <v>46.290000000000006</v>
      </c>
      <c r="Q925" s="82">
        <f t="shared" si="167"/>
        <v>52.33429184940708</v>
      </c>
      <c r="R925" s="82">
        <f t="shared" si="168"/>
        <v>0.88450609273935266</v>
      </c>
      <c r="S925" s="82">
        <f t="shared" si="169"/>
        <v>3.0845575026797341</v>
      </c>
      <c r="T925" s="83" t="str">
        <f t="shared" si="170"/>
        <v>Not OK</v>
      </c>
    </row>
    <row r="926" spans="1:20" x14ac:dyDescent="0.2">
      <c r="A926" s="73">
        <v>40720</v>
      </c>
      <c r="B926" s="147">
        <v>81.290000000000006</v>
      </c>
      <c r="C926" s="78">
        <v>105</v>
      </c>
      <c r="D926" s="158">
        <f t="shared" si="161"/>
        <v>5.0656928276105537</v>
      </c>
      <c r="E926" s="78">
        <v>0</v>
      </c>
      <c r="F926" s="158">
        <f t="shared" si="171"/>
        <v>0</v>
      </c>
      <c r="G926" s="78">
        <v>19</v>
      </c>
      <c r="H926" s="158">
        <f t="shared" si="162"/>
        <v>7.0558543334839338E-2</v>
      </c>
      <c r="I926" s="154">
        <v>0</v>
      </c>
      <c r="J926" s="142">
        <v>2.1122479789986719</v>
      </c>
      <c r="K926" s="76">
        <f t="shared" si="163"/>
        <v>126.73487873992032</v>
      </c>
      <c r="L926" s="79">
        <f t="shared" si="164"/>
        <v>7.9209299212450193E-2</v>
      </c>
      <c r="M926" s="79">
        <v>0.28000000000000003</v>
      </c>
      <c r="N926" s="79">
        <v>0.56000000000000005</v>
      </c>
      <c r="O926" s="80" t="str">
        <f t="shared" si="165"/>
        <v>OK</v>
      </c>
      <c r="P926" s="81">
        <f t="shared" si="166"/>
        <v>46.290000000000006</v>
      </c>
      <c r="Q926" s="82">
        <f t="shared" si="167"/>
        <v>52.33429184940708</v>
      </c>
      <c r="R926" s="82">
        <f t="shared" si="168"/>
        <v>0.88450609273935266</v>
      </c>
      <c r="S926" s="82">
        <f t="shared" si="169"/>
        <v>3.0845575026797341</v>
      </c>
      <c r="T926" s="83" t="str">
        <f t="shared" si="170"/>
        <v>Not OK</v>
      </c>
    </row>
    <row r="927" spans="1:20" x14ac:dyDescent="0.2">
      <c r="A927" s="73">
        <v>40721</v>
      </c>
      <c r="B927" s="147">
        <v>81.290000000000006</v>
      </c>
      <c r="C927" s="78">
        <v>100</v>
      </c>
      <c r="D927" s="158">
        <f t="shared" si="161"/>
        <v>4.484</v>
      </c>
      <c r="E927" s="78">
        <v>0</v>
      </c>
      <c r="F927" s="158">
        <f t="shared" si="171"/>
        <v>0</v>
      </c>
      <c r="G927" s="78">
        <v>19</v>
      </c>
      <c r="H927" s="158">
        <f t="shared" si="162"/>
        <v>7.0558543334839338E-2</v>
      </c>
      <c r="I927" s="154">
        <v>0</v>
      </c>
      <c r="J927" s="142">
        <v>2.1122479789986719</v>
      </c>
      <c r="K927" s="76">
        <f t="shared" si="163"/>
        <v>126.73487873992032</v>
      </c>
      <c r="L927" s="79">
        <f t="shared" si="164"/>
        <v>7.9209299212450193E-2</v>
      </c>
      <c r="M927" s="79">
        <v>0.28000000000000003</v>
      </c>
      <c r="N927" s="79">
        <v>0.56000000000000005</v>
      </c>
      <c r="O927" s="80" t="str">
        <f t="shared" si="165"/>
        <v>OK</v>
      </c>
      <c r="P927" s="81">
        <f t="shared" si="166"/>
        <v>46.290000000000006</v>
      </c>
      <c r="Q927" s="82">
        <f t="shared" si="167"/>
        <v>52.33429184940708</v>
      </c>
      <c r="R927" s="82">
        <f t="shared" si="168"/>
        <v>0.88450609273935266</v>
      </c>
      <c r="S927" s="82">
        <f t="shared" si="169"/>
        <v>3.0845575026797341</v>
      </c>
      <c r="T927" s="83" t="str">
        <f t="shared" si="170"/>
        <v>Not OK</v>
      </c>
    </row>
    <row r="928" spans="1:20" x14ac:dyDescent="0.2">
      <c r="A928" s="73">
        <v>40722</v>
      </c>
      <c r="B928" s="147">
        <v>81.290000000000006</v>
      </c>
      <c r="C928" s="78">
        <v>100</v>
      </c>
      <c r="D928" s="158">
        <f t="shared" si="161"/>
        <v>4.484</v>
      </c>
      <c r="E928" s="78">
        <v>0</v>
      </c>
      <c r="F928" s="158">
        <f t="shared" si="171"/>
        <v>0</v>
      </c>
      <c r="G928" s="78">
        <v>20</v>
      </c>
      <c r="H928" s="158">
        <f t="shared" si="162"/>
        <v>8.0212230488872466E-2</v>
      </c>
      <c r="I928" s="154">
        <v>0</v>
      </c>
      <c r="J928" s="142">
        <v>2.1122479789986719</v>
      </c>
      <c r="K928" s="76">
        <f t="shared" si="163"/>
        <v>126.73487873992032</v>
      </c>
      <c r="L928" s="79">
        <f t="shared" si="164"/>
        <v>7.9209299212450193E-2</v>
      </c>
      <c r="M928" s="79">
        <v>0.28000000000000003</v>
      </c>
      <c r="N928" s="79">
        <v>0.56000000000000005</v>
      </c>
      <c r="O928" s="80" t="str">
        <f t="shared" si="165"/>
        <v>OK</v>
      </c>
      <c r="P928" s="81">
        <f t="shared" si="166"/>
        <v>46.290000000000006</v>
      </c>
      <c r="Q928" s="82">
        <f t="shared" si="167"/>
        <v>52.33429184940708</v>
      </c>
      <c r="R928" s="82">
        <f t="shared" si="168"/>
        <v>0.88450609273935266</v>
      </c>
      <c r="S928" s="82">
        <f t="shared" si="169"/>
        <v>3.0845575026797341</v>
      </c>
      <c r="T928" s="83" t="str">
        <f t="shared" si="170"/>
        <v>Not OK</v>
      </c>
    </row>
    <row r="929" spans="1:20" x14ac:dyDescent="0.2">
      <c r="A929" s="73">
        <v>40723</v>
      </c>
      <c r="B929" s="147">
        <v>81.290000000000006</v>
      </c>
      <c r="C929" s="78">
        <v>110</v>
      </c>
      <c r="D929" s="158">
        <f t="shared" si="161"/>
        <v>5.6904592389859019</v>
      </c>
      <c r="E929" s="78">
        <v>0</v>
      </c>
      <c r="F929" s="158">
        <f t="shared" si="171"/>
        <v>0</v>
      </c>
      <c r="G929" s="78">
        <v>20</v>
      </c>
      <c r="H929" s="158">
        <f t="shared" si="162"/>
        <v>8.0212230488872466E-2</v>
      </c>
      <c r="I929" s="154">
        <v>0</v>
      </c>
      <c r="J929" s="142">
        <v>2.1122479789986719</v>
      </c>
      <c r="K929" s="76">
        <f t="shared" si="163"/>
        <v>126.73487873992032</v>
      </c>
      <c r="L929" s="79">
        <f t="shared" si="164"/>
        <v>7.9209299212450193E-2</v>
      </c>
      <c r="M929" s="79">
        <v>0.28000000000000003</v>
      </c>
      <c r="N929" s="79">
        <v>0.56000000000000005</v>
      </c>
      <c r="O929" s="80" t="str">
        <f t="shared" si="165"/>
        <v>OK</v>
      </c>
      <c r="P929" s="81">
        <f t="shared" si="166"/>
        <v>46.290000000000006</v>
      </c>
      <c r="Q929" s="82">
        <f t="shared" si="167"/>
        <v>52.33429184940708</v>
      </c>
      <c r="R929" s="82">
        <f t="shared" si="168"/>
        <v>0.88450609273935266</v>
      </c>
      <c r="S929" s="82">
        <f t="shared" si="169"/>
        <v>3.0845575026797341</v>
      </c>
      <c r="T929" s="83" t="str">
        <f t="shared" si="170"/>
        <v>Not OK</v>
      </c>
    </row>
    <row r="930" spans="1:20" x14ac:dyDescent="0.2">
      <c r="A930" s="73">
        <v>40718</v>
      </c>
      <c r="B930" s="147">
        <v>81.28</v>
      </c>
      <c r="C930" s="78">
        <v>108</v>
      </c>
      <c r="D930" s="158">
        <f t="shared" si="161"/>
        <v>5.4353184322658104</v>
      </c>
      <c r="E930" s="78">
        <v>0</v>
      </c>
      <c r="F930" s="158">
        <f t="shared" si="171"/>
        <v>0</v>
      </c>
      <c r="G930" s="78">
        <v>18</v>
      </c>
      <c r="H930" s="158">
        <f t="shared" si="162"/>
        <v>6.1637762724978902E-2</v>
      </c>
      <c r="I930" s="154">
        <v>0</v>
      </c>
      <c r="J930" s="142">
        <v>2.1122479789986719</v>
      </c>
      <c r="K930" s="76">
        <f t="shared" si="163"/>
        <v>126.73487873992032</v>
      </c>
      <c r="L930" s="79">
        <f t="shared" si="164"/>
        <v>7.9209299212450193E-2</v>
      </c>
      <c r="M930" s="79">
        <v>0.28000000000000003</v>
      </c>
      <c r="N930" s="79">
        <v>0.56000000000000005</v>
      </c>
      <c r="O930" s="80" t="str">
        <f t="shared" si="165"/>
        <v>OK</v>
      </c>
      <c r="P930" s="81">
        <f t="shared" si="166"/>
        <v>46.28</v>
      </c>
      <c r="Q930" s="82">
        <f t="shared" si="167"/>
        <v>52.328632407526037</v>
      </c>
      <c r="R930" s="82">
        <f t="shared" si="168"/>
        <v>0.88441065380000061</v>
      </c>
      <c r="S930" s="82">
        <f t="shared" si="169"/>
        <v>3.0848903649029116</v>
      </c>
      <c r="T930" s="83" t="str">
        <f t="shared" si="170"/>
        <v>Not OK</v>
      </c>
    </row>
    <row r="931" spans="1:20" x14ac:dyDescent="0.2">
      <c r="A931" s="73">
        <v>40443</v>
      </c>
      <c r="B931" s="147">
        <v>81.27</v>
      </c>
      <c r="C931" s="78">
        <v>96</v>
      </c>
      <c r="D931" s="158">
        <f t="shared" si="161"/>
        <v>4.0489618661276845</v>
      </c>
      <c r="E931" s="78">
        <v>32</v>
      </c>
      <c r="F931" s="158">
        <f t="shared" si="171"/>
        <v>0.25974102481637207</v>
      </c>
      <c r="G931" s="78">
        <v>76</v>
      </c>
      <c r="H931" s="158">
        <f t="shared" si="162"/>
        <v>2.2578733867148584</v>
      </c>
      <c r="I931" s="142">
        <v>0</v>
      </c>
      <c r="J931" s="142">
        <v>2.1122479789986719</v>
      </c>
      <c r="K931" s="76">
        <f t="shared" si="163"/>
        <v>126.73487873992032</v>
      </c>
      <c r="L931" s="79">
        <f t="shared" si="164"/>
        <v>7.9209299212450193E-2</v>
      </c>
      <c r="M931" s="79">
        <v>0.28000000000000003</v>
      </c>
      <c r="N931" s="79">
        <v>0.56000000000000005</v>
      </c>
      <c r="O931" s="80" t="str">
        <f t="shared" si="165"/>
        <v>OK</v>
      </c>
      <c r="P931" s="81">
        <f t="shared" si="166"/>
        <v>46.269999999999996</v>
      </c>
      <c r="Q931" s="82">
        <f t="shared" si="167"/>
        <v>52.322975155218415</v>
      </c>
      <c r="R931" s="82">
        <f t="shared" si="168"/>
        <v>0.88431515720843468</v>
      </c>
      <c r="S931" s="82">
        <f t="shared" si="169"/>
        <v>3.0852235001124595</v>
      </c>
      <c r="T931" s="83" t="str">
        <f t="shared" si="170"/>
        <v>Not OK</v>
      </c>
    </row>
    <row r="932" spans="1:20" x14ac:dyDescent="0.2">
      <c r="A932" s="73">
        <v>40717</v>
      </c>
      <c r="B932" s="147">
        <v>81.27</v>
      </c>
      <c r="C932" s="78">
        <v>108</v>
      </c>
      <c r="D932" s="158">
        <f t="shared" si="161"/>
        <v>5.4353184322658104</v>
      </c>
      <c r="E932" s="78">
        <v>0</v>
      </c>
      <c r="F932" s="158">
        <f t="shared" si="171"/>
        <v>0</v>
      </c>
      <c r="G932" s="78">
        <v>18</v>
      </c>
      <c r="H932" s="158">
        <f t="shared" si="162"/>
        <v>6.1637762724978902E-2</v>
      </c>
      <c r="I932" s="154">
        <v>0</v>
      </c>
      <c r="J932" s="142">
        <v>2.1122479789986719</v>
      </c>
      <c r="K932" s="76">
        <f t="shared" si="163"/>
        <v>126.73487873992032</v>
      </c>
      <c r="L932" s="79">
        <f t="shared" si="164"/>
        <v>7.9209299212450193E-2</v>
      </c>
      <c r="M932" s="79">
        <v>0.28000000000000003</v>
      </c>
      <c r="N932" s="79">
        <v>0.56000000000000005</v>
      </c>
      <c r="O932" s="80" t="str">
        <f t="shared" si="165"/>
        <v>OK</v>
      </c>
      <c r="P932" s="81">
        <f t="shared" si="166"/>
        <v>46.269999999999996</v>
      </c>
      <c r="Q932" s="82">
        <f t="shared" si="167"/>
        <v>52.322975155218415</v>
      </c>
      <c r="R932" s="82">
        <f t="shared" si="168"/>
        <v>0.88431515720843468</v>
      </c>
      <c r="S932" s="82">
        <f t="shared" si="169"/>
        <v>3.0852235001124595</v>
      </c>
      <c r="T932" s="83" t="str">
        <f t="shared" si="170"/>
        <v>Not OK</v>
      </c>
    </row>
    <row r="933" spans="1:20" x14ac:dyDescent="0.2">
      <c r="A933" s="73">
        <v>40442</v>
      </c>
      <c r="B933" s="146">
        <v>81.260000000000005</v>
      </c>
      <c r="C933" s="78">
        <v>96</v>
      </c>
      <c r="D933" s="158">
        <f t="shared" si="161"/>
        <v>4.0489618661276845</v>
      </c>
      <c r="E933" s="78">
        <v>32</v>
      </c>
      <c r="F933" s="158">
        <f t="shared" si="171"/>
        <v>0.25974102481637207</v>
      </c>
      <c r="G933" s="78">
        <v>75</v>
      </c>
      <c r="H933" s="158">
        <f t="shared" si="162"/>
        <v>2.1843325746953006</v>
      </c>
      <c r="I933" s="142">
        <v>0</v>
      </c>
      <c r="J933" s="142">
        <v>2.1122479789986719</v>
      </c>
      <c r="K933" s="76">
        <f t="shared" si="163"/>
        <v>126.73487873992032</v>
      </c>
      <c r="L933" s="79">
        <f t="shared" si="164"/>
        <v>7.9209299212450193E-2</v>
      </c>
      <c r="M933" s="79">
        <v>0.28000000000000003</v>
      </c>
      <c r="N933" s="79">
        <v>0.56000000000000005</v>
      </c>
      <c r="O933" s="80" t="str">
        <f t="shared" si="165"/>
        <v>OK</v>
      </c>
      <c r="P933" s="81">
        <f t="shared" si="166"/>
        <v>46.260000000000005</v>
      </c>
      <c r="Q933" s="82">
        <f t="shared" si="167"/>
        <v>52.317320093194532</v>
      </c>
      <c r="R933" s="82">
        <f t="shared" si="168"/>
        <v>0.88421960294593782</v>
      </c>
      <c r="S933" s="82">
        <f t="shared" si="169"/>
        <v>3.0855569085273027</v>
      </c>
      <c r="T933" s="83" t="str">
        <f t="shared" si="170"/>
        <v>Not OK</v>
      </c>
    </row>
    <row r="934" spans="1:20" x14ac:dyDescent="0.2">
      <c r="A934" s="73">
        <v>40439</v>
      </c>
      <c r="B934" s="147">
        <v>81.25</v>
      </c>
      <c r="C934" s="78">
        <v>94</v>
      </c>
      <c r="D934" s="158">
        <f t="shared" si="161"/>
        <v>3.8413620180613193</v>
      </c>
      <c r="E934" s="78">
        <v>30</v>
      </c>
      <c r="F934" s="158">
        <f t="shared" si="171"/>
        <v>0.22103891530678477</v>
      </c>
      <c r="G934" s="78">
        <v>72</v>
      </c>
      <c r="H934" s="158">
        <f t="shared" si="162"/>
        <v>1.9724084071993251</v>
      </c>
      <c r="I934" s="142">
        <v>0</v>
      </c>
      <c r="J934" s="142">
        <v>2.1122479789986719</v>
      </c>
      <c r="K934" s="76">
        <f t="shared" si="163"/>
        <v>126.73487873992032</v>
      </c>
      <c r="L934" s="79">
        <f t="shared" si="164"/>
        <v>7.9209299212450193E-2</v>
      </c>
      <c r="M934" s="79">
        <v>0.28000000000000003</v>
      </c>
      <c r="N934" s="79">
        <v>0.56000000000000005</v>
      </c>
      <c r="O934" s="80" t="str">
        <f t="shared" si="165"/>
        <v>OK</v>
      </c>
      <c r="P934" s="81">
        <f t="shared" si="166"/>
        <v>46.25</v>
      </c>
      <c r="Q934" s="82">
        <f t="shared" si="167"/>
        <v>52.311667222164694</v>
      </c>
      <c r="R934" s="82">
        <f t="shared" si="168"/>
        <v>0.88412399099380379</v>
      </c>
      <c r="S934" s="82">
        <f t="shared" si="169"/>
        <v>3.0858905903665579</v>
      </c>
      <c r="T934" s="83" t="str">
        <f t="shared" si="170"/>
        <v>Not OK</v>
      </c>
    </row>
    <row r="935" spans="1:20" x14ac:dyDescent="0.2">
      <c r="A935" s="73">
        <v>40428</v>
      </c>
      <c r="B935" s="146">
        <v>81.209999999999994</v>
      </c>
      <c r="C935" s="78">
        <v>91</v>
      </c>
      <c r="D935" s="158">
        <f t="shared" si="161"/>
        <v>3.5421674242770838</v>
      </c>
      <c r="E935" s="78">
        <v>31</v>
      </c>
      <c r="F935" s="158">
        <f t="shared" si="171"/>
        <v>0.23992187042215563</v>
      </c>
      <c r="G935" s="78">
        <v>76</v>
      </c>
      <c r="H935" s="158">
        <f t="shared" si="162"/>
        <v>2.2578733867148584</v>
      </c>
      <c r="I935" s="142">
        <v>0</v>
      </c>
      <c r="J935" s="142">
        <v>2.1122479789986719</v>
      </c>
      <c r="K935" s="76">
        <f t="shared" si="163"/>
        <v>126.73487873992032</v>
      </c>
      <c r="L935" s="79">
        <f t="shared" si="164"/>
        <v>7.9209299212450193E-2</v>
      </c>
      <c r="M935" s="79">
        <v>0.28000000000000003</v>
      </c>
      <c r="N935" s="79">
        <v>0.56000000000000005</v>
      </c>
      <c r="O935" s="80" t="str">
        <f t="shared" si="165"/>
        <v>OK</v>
      </c>
      <c r="P935" s="81">
        <f t="shared" si="166"/>
        <v>46.209999999999994</v>
      </c>
      <c r="Q935" s="82">
        <f t="shared" si="167"/>
        <v>52.28907766219362</v>
      </c>
      <c r="R935" s="82">
        <f t="shared" si="168"/>
        <v>0.8837409659151636</v>
      </c>
      <c r="S935" s="82">
        <f t="shared" si="169"/>
        <v>3.0872280563567491</v>
      </c>
      <c r="T935" s="83" t="str">
        <f t="shared" si="170"/>
        <v>Not OK</v>
      </c>
    </row>
    <row r="936" spans="1:20" x14ac:dyDescent="0.2">
      <c r="A936" s="73">
        <v>40429</v>
      </c>
      <c r="B936" s="147">
        <v>81.209999999999994</v>
      </c>
      <c r="C936" s="78">
        <v>94</v>
      </c>
      <c r="D936" s="158">
        <f t="shared" si="161"/>
        <v>3.8413620180613193</v>
      </c>
      <c r="E936" s="78">
        <v>33</v>
      </c>
      <c r="F936" s="158">
        <f t="shared" si="171"/>
        <v>0.28051135989806331</v>
      </c>
      <c r="G936" s="78">
        <v>79</v>
      </c>
      <c r="H936" s="158">
        <f t="shared" si="162"/>
        <v>2.4873295657136421</v>
      </c>
      <c r="I936" s="142">
        <v>0</v>
      </c>
      <c r="J936" s="142">
        <v>2.1122479789986719</v>
      </c>
      <c r="K936" s="76">
        <f t="shared" si="163"/>
        <v>126.73487873992032</v>
      </c>
      <c r="L936" s="79">
        <f t="shared" si="164"/>
        <v>7.9209299212450193E-2</v>
      </c>
      <c r="M936" s="79">
        <v>0.28000000000000003</v>
      </c>
      <c r="N936" s="79">
        <v>0.56000000000000005</v>
      </c>
      <c r="O936" s="80" t="str">
        <f t="shared" si="165"/>
        <v>OK</v>
      </c>
      <c r="P936" s="81">
        <f t="shared" si="166"/>
        <v>46.209999999999994</v>
      </c>
      <c r="Q936" s="82">
        <f t="shared" si="167"/>
        <v>52.28907766219362</v>
      </c>
      <c r="R936" s="82">
        <f t="shared" si="168"/>
        <v>0.8837409659151636</v>
      </c>
      <c r="S936" s="82">
        <f t="shared" si="169"/>
        <v>3.0872280563567491</v>
      </c>
      <c r="T936" s="83" t="str">
        <f t="shared" si="170"/>
        <v>Not OK</v>
      </c>
    </row>
    <row r="937" spans="1:20" x14ac:dyDescent="0.2">
      <c r="A937" s="73">
        <v>40432</v>
      </c>
      <c r="B937" s="147">
        <v>81.209999999999994</v>
      </c>
      <c r="C937" s="78">
        <v>95</v>
      </c>
      <c r="D937" s="158">
        <f t="shared" si="161"/>
        <v>3.9443424822516362</v>
      </c>
      <c r="E937" s="78">
        <v>36</v>
      </c>
      <c r="F937" s="158">
        <f t="shared" si="171"/>
        <v>0.34867583999999996</v>
      </c>
      <c r="G937" s="78">
        <v>81</v>
      </c>
      <c r="H937" s="158">
        <f t="shared" si="162"/>
        <v>2.6477571600000003</v>
      </c>
      <c r="I937" s="142">
        <v>0</v>
      </c>
      <c r="J937" s="142">
        <v>2.1122479789986719</v>
      </c>
      <c r="K937" s="76">
        <f t="shared" si="163"/>
        <v>126.73487873992032</v>
      </c>
      <c r="L937" s="79">
        <f t="shared" si="164"/>
        <v>7.9209299212450193E-2</v>
      </c>
      <c r="M937" s="79">
        <v>0.28000000000000003</v>
      </c>
      <c r="N937" s="79">
        <v>0.56000000000000005</v>
      </c>
      <c r="O937" s="80" t="str">
        <f t="shared" si="165"/>
        <v>OK</v>
      </c>
      <c r="P937" s="81">
        <f t="shared" si="166"/>
        <v>46.209999999999994</v>
      </c>
      <c r="Q937" s="82">
        <f t="shared" si="167"/>
        <v>52.28907766219362</v>
      </c>
      <c r="R937" s="82">
        <f t="shared" si="168"/>
        <v>0.8837409659151636</v>
      </c>
      <c r="S937" s="82">
        <f t="shared" si="169"/>
        <v>3.0872280563567491</v>
      </c>
      <c r="T937" s="83" t="str">
        <f t="shared" si="170"/>
        <v>Not OK</v>
      </c>
    </row>
    <row r="938" spans="1:20" x14ac:dyDescent="0.2">
      <c r="A938" s="73">
        <v>40436</v>
      </c>
      <c r="B938" s="147">
        <v>81.209999999999994</v>
      </c>
      <c r="C938" s="78">
        <v>95</v>
      </c>
      <c r="D938" s="158">
        <f t="shared" si="161"/>
        <v>3.9443424822516362</v>
      </c>
      <c r="E938" s="78">
        <v>34</v>
      </c>
      <c r="F938" s="158">
        <f t="shared" si="171"/>
        <v>0.30224762470738209</v>
      </c>
      <c r="G938" s="78">
        <v>79</v>
      </c>
      <c r="H938" s="158">
        <f t="shared" si="162"/>
        <v>2.4873295657136421</v>
      </c>
      <c r="I938" s="142">
        <v>0</v>
      </c>
      <c r="J938" s="142">
        <v>2.1122479789986719</v>
      </c>
      <c r="K938" s="76">
        <f t="shared" si="163"/>
        <v>126.73487873992032</v>
      </c>
      <c r="L938" s="79">
        <f t="shared" si="164"/>
        <v>7.9209299212450193E-2</v>
      </c>
      <c r="M938" s="79">
        <v>0.28000000000000003</v>
      </c>
      <c r="N938" s="79">
        <v>0.56000000000000005</v>
      </c>
      <c r="O938" s="80" t="str">
        <f t="shared" si="165"/>
        <v>OK</v>
      </c>
      <c r="P938" s="81">
        <f t="shared" si="166"/>
        <v>46.209999999999994</v>
      </c>
      <c r="Q938" s="82">
        <f t="shared" si="167"/>
        <v>52.28907766219362</v>
      </c>
      <c r="R938" s="82">
        <f t="shared" si="168"/>
        <v>0.8837409659151636</v>
      </c>
      <c r="S938" s="82">
        <f t="shared" si="169"/>
        <v>3.0872280563567491</v>
      </c>
      <c r="T938" s="83" t="str">
        <f t="shared" si="170"/>
        <v>Not OK</v>
      </c>
    </row>
    <row r="939" spans="1:20" x14ac:dyDescent="0.2">
      <c r="A939" s="73">
        <v>40437</v>
      </c>
      <c r="B939" s="147">
        <v>81.209999999999994</v>
      </c>
      <c r="C939" s="78">
        <v>94</v>
      </c>
      <c r="D939" s="158">
        <f t="shared" si="161"/>
        <v>3.8413620180613193</v>
      </c>
      <c r="E939" s="78">
        <v>32</v>
      </c>
      <c r="F939" s="158">
        <f t="shared" si="171"/>
        <v>0.25974102481637207</v>
      </c>
      <c r="G939" s="78">
        <v>74</v>
      </c>
      <c r="H939" s="158">
        <f t="shared" si="162"/>
        <v>2.1122479789986719</v>
      </c>
      <c r="I939" s="142">
        <v>0</v>
      </c>
      <c r="J939" s="142">
        <v>2.1122479789986719</v>
      </c>
      <c r="K939" s="76">
        <f t="shared" si="163"/>
        <v>126.73487873992032</v>
      </c>
      <c r="L939" s="79">
        <f t="shared" si="164"/>
        <v>7.9209299212450193E-2</v>
      </c>
      <c r="M939" s="79">
        <v>0.28000000000000003</v>
      </c>
      <c r="N939" s="79">
        <v>0.56000000000000005</v>
      </c>
      <c r="O939" s="80" t="str">
        <f t="shared" si="165"/>
        <v>OK</v>
      </c>
      <c r="P939" s="81">
        <f t="shared" si="166"/>
        <v>46.209999999999994</v>
      </c>
      <c r="Q939" s="82">
        <f t="shared" si="167"/>
        <v>52.28907766219362</v>
      </c>
      <c r="R939" s="82">
        <f t="shared" si="168"/>
        <v>0.8837409659151636</v>
      </c>
      <c r="S939" s="82">
        <f t="shared" si="169"/>
        <v>3.0872280563567491</v>
      </c>
      <c r="T939" s="83" t="str">
        <f t="shared" si="170"/>
        <v>Not OK</v>
      </c>
    </row>
    <row r="940" spans="1:20" x14ac:dyDescent="0.2">
      <c r="A940" s="73">
        <v>40424</v>
      </c>
      <c r="B940" s="147">
        <v>81.180000000000007</v>
      </c>
      <c r="C940" s="78">
        <v>92</v>
      </c>
      <c r="D940" s="158">
        <f t="shared" si="161"/>
        <v>3.6402832074344356</v>
      </c>
      <c r="E940" s="78">
        <v>0</v>
      </c>
      <c r="F940" s="158">
        <f t="shared" si="171"/>
        <v>0</v>
      </c>
      <c r="G940" s="78">
        <v>0</v>
      </c>
      <c r="H940" s="158">
        <f t="shared" si="162"/>
        <v>0</v>
      </c>
      <c r="I940" s="142">
        <v>0</v>
      </c>
      <c r="J940" s="142">
        <v>2.1122479789986719</v>
      </c>
      <c r="K940" s="76">
        <f t="shared" si="163"/>
        <v>126.73487873992032</v>
      </c>
      <c r="L940" s="79">
        <f t="shared" si="164"/>
        <v>7.9209299212450193E-2</v>
      </c>
      <c r="M940" s="79">
        <v>0.28000000000000003</v>
      </c>
      <c r="N940" s="79">
        <v>0.56000000000000005</v>
      </c>
      <c r="O940" s="80" t="str">
        <f t="shared" si="165"/>
        <v>OK</v>
      </c>
      <c r="P940" s="81">
        <f t="shared" si="166"/>
        <v>46.180000000000007</v>
      </c>
      <c r="Q940" s="82">
        <f t="shared" si="167"/>
        <v>52.272158532463763</v>
      </c>
      <c r="R940" s="82">
        <f t="shared" si="168"/>
        <v>0.88345309045004894</v>
      </c>
      <c r="S940" s="82">
        <f t="shared" si="169"/>
        <v>3.0882340375709707</v>
      </c>
      <c r="T940" s="83" t="str">
        <f t="shared" si="170"/>
        <v>Not OK</v>
      </c>
    </row>
    <row r="941" spans="1:20" x14ac:dyDescent="0.2">
      <c r="A941" s="73">
        <v>40425</v>
      </c>
      <c r="B941" s="147">
        <v>81.180000000000007</v>
      </c>
      <c r="C941" s="78">
        <v>92</v>
      </c>
      <c r="D941" s="158">
        <f t="shared" si="161"/>
        <v>3.6402832074344356</v>
      </c>
      <c r="E941" s="78">
        <v>0</v>
      </c>
      <c r="F941" s="158">
        <f t="shared" si="171"/>
        <v>0</v>
      </c>
      <c r="G941" s="78">
        <v>0</v>
      </c>
      <c r="H941" s="158">
        <f t="shared" si="162"/>
        <v>0</v>
      </c>
      <c r="I941" s="142">
        <v>0</v>
      </c>
      <c r="J941" s="142">
        <v>2.1122479789986719</v>
      </c>
      <c r="K941" s="76">
        <f t="shared" si="163"/>
        <v>126.73487873992032</v>
      </c>
      <c r="L941" s="79">
        <f t="shared" si="164"/>
        <v>7.9209299212450193E-2</v>
      </c>
      <c r="M941" s="79">
        <v>0.28000000000000003</v>
      </c>
      <c r="N941" s="79">
        <v>0.56000000000000005</v>
      </c>
      <c r="O941" s="80" t="str">
        <f t="shared" si="165"/>
        <v>OK</v>
      </c>
      <c r="P941" s="81">
        <f t="shared" si="166"/>
        <v>46.180000000000007</v>
      </c>
      <c r="Q941" s="82">
        <f t="shared" si="167"/>
        <v>52.272158532463763</v>
      </c>
      <c r="R941" s="82">
        <f t="shared" si="168"/>
        <v>0.88345309045004894</v>
      </c>
      <c r="S941" s="82">
        <f t="shared" si="169"/>
        <v>3.0882340375709707</v>
      </c>
      <c r="T941" s="83" t="str">
        <f t="shared" si="170"/>
        <v>Not OK</v>
      </c>
    </row>
    <row r="942" spans="1:20" x14ac:dyDescent="0.2">
      <c r="A942" s="73">
        <v>40426</v>
      </c>
      <c r="B942" s="136">
        <v>81.180000000000007</v>
      </c>
      <c r="C942" s="78">
        <v>92</v>
      </c>
      <c r="D942" s="158">
        <f t="shared" si="161"/>
        <v>3.6402832074344356</v>
      </c>
      <c r="E942" s="78">
        <v>31</v>
      </c>
      <c r="F942" s="158">
        <f t="shared" si="171"/>
        <v>0.23992187042215563</v>
      </c>
      <c r="G942" s="78">
        <v>75</v>
      </c>
      <c r="H942" s="158">
        <f t="shared" si="162"/>
        <v>2.1843325746953006</v>
      </c>
      <c r="I942" s="78">
        <v>0</v>
      </c>
      <c r="J942" s="142">
        <v>2.1122479789986719</v>
      </c>
      <c r="K942" s="76">
        <f t="shared" si="163"/>
        <v>126.73487873992032</v>
      </c>
      <c r="L942" s="79">
        <f t="shared" si="164"/>
        <v>7.9209299212450193E-2</v>
      </c>
      <c r="M942" s="79">
        <v>0.28000000000000003</v>
      </c>
      <c r="N942" s="79">
        <v>0.56000000000000005</v>
      </c>
      <c r="O942" s="80" t="str">
        <f t="shared" si="165"/>
        <v>OK</v>
      </c>
      <c r="P942" s="81">
        <f t="shared" si="166"/>
        <v>46.180000000000007</v>
      </c>
      <c r="Q942" s="82">
        <f t="shared" si="167"/>
        <v>52.272158532463763</v>
      </c>
      <c r="R942" s="82">
        <f t="shared" si="168"/>
        <v>0.88345309045004894</v>
      </c>
      <c r="S942" s="82">
        <f t="shared" si="169"/>
        <v>3.0882340375709707</v>
      </c>
      <c r="T942" s="83" t="str">
        <f t="shared" si="170"/>
        <v>Not OK</v>
      </c>
    </row>
    <row r="943" spans="1:20" x14ac:dyDescent="0.2">
      <c r="A943" s="73">
        <v>40423</v>
      </c>
      <c r="B943" s="146">
        <v>81.17</v>
      </c>
      <c r="C943" s="78">
        <v>91</v>
      </c>
      <c r="D943" s="158">
        <f t="shared" ref="D943:D951" si="172">4.484*(C943/100)^(5/2)</f>
        <v>3.5421674242770838</v>
      </c>
      <c r="E943" s="78">
        <v>0</v>
      </c>
      <c r="F943" s="158">
        <f t="shared" si="171"/>
        <v>0</v>
      </c>
      <c r="G943" s="78">
        <v>0</v>
      </c>
      <c r="H943" s="158">
        <f t="shared" si="162"/>
        <v>0</v>
      </c>
      <c r="I943" s="142">
        <v>0</v>
      </c>
      <c r="J943" s="142">
        <v>2.1122479789986719</v>
      </c>
      <c r="K943" s="76">
        <f t="shared" si="163"/>
        <v>126.73487873992032</v>
      </c>
      <c r="L943" s="79">
        <f t="shared" si="164"/>
        <v>7.9209299212450193E-2</v>
      </c>
      <c r="M943" s="79">
        <v>0.28000000000000003</v>
      </c>
      <c r="N943" s="79">
        <v>0.56000000000000005</v>
      </c>
      <c r="O943" s="80" t="str">
        <f t="shared" si="165"/>
        <v>OK</v>
      </c>
      <c r="P943" s="81">
        <f t="shared" si="166"/>
        <v>46.17</v>
      </c>
      <c r="Q943" s="82">
        <f t="shared" si="167"/>
        <v>52.266523214962021</v>
      </c>
      <c r="R943" s="82">
        <f t="shared" si="168"/>
        <v>0.88335701630873342</v>
      </c>
      <c r="S943" s="82">
        <f t="shared" si="169"/>
        <v>3.0885699147167491</v>
      </c>
      <c r="T943" s="83" t="str">
        <f t="shared" si="170"/>
        <v>Not OK</v>
      </c>
    </row>
    <row r="944" spans="1:20" x14ac:dyDescent="0.2">
      <c r="A944" s="73">
        <v>40422</v>
      </c>
      <c r="B944" s="147">
        <v>81.13</v>
      </c>
      <c r="C944" s="78">
        <v>91</v>
      </c>
      <c r="D944" s="158">
        <f t="shared" si="172"/>
        <v>3.5421674242770838</v>
      </c>
      <c r="E944" s="78">
        <v>0</v>
      </c>
      <c r="F944" s="158">
        <f t="shared" si="171"/>
        <v>0</v>
      </c>
      <c r="G944" s="78">
        <v>0</v>
      </c>
      <c r="H944" s="158">
        <f t="shared" si="162"/>
        <v>0</v>
      </c>
      <c r="I944" s="142">
        <v>0</v>
      </c>
      <c r="J944" s="142">
        <v>2.1122479789986719</v>
      </c>
      <c r="K944" s="76">
        <f t="shared" si="163"/>
        <v>126.73487873992032</v>
      </c>
      <c r="L944" s="79">
        <f t="shared" si="164"/>
        <v>7.9209299212450193E-2</v>
      </c>
      <c r="M944" s="79">
        <v>0.28000000000000003</v>
      </c>
      <c r="N944" s="79">
        <v>0.56000000000000005</v>
      </c>
      <c r="O944" s="80" t="str">
        <f t="shared" si="165"/>
        <v>OK</v>
      </c>
      <c r="P944" s="81">
        <f t="shared" si="166"/>
        <v>46.129999999999995</v>
      </c>
      <c r="Q944" s="82">
        <f t="shared" si="167"/>
        <v>52.244003925945833</v>
      </c>
      <c r="R944" s="82">
        <f t="shared" si="168"/>
        <v>0.88297214098268118</v>
      </c>
      <c r="S944" s="82">
        <f t="shared" si="169"/>
        <v>3.0899161795622501</v>
      </c>
      <c r="T944" s="83" t="str">
        <f t="shared" si="170"/>
        <v>Not OK</v>
      </c>
    </row>
    <row r="945" spans="1:20" x14ac:dyDescent="0.2">
      <c r="A945" s="73">
        <v>40417</v>
      </c>
      <c r="B945" s="146">
        <v>81.12</v>
      </c>
      <c r="C945" s="78">
        <v>90</v>
      </c>
      <c r="D945" s="158">
        <f t="shared" si="172"/>
        <v>3.4456556858513885</v>
      </c>
      <c r="E945" s="78">
        <v>0</v>
      </c>
      <c r="F945" s="78">
        <v>0</v>
      </c>
      <c r="G945" s="78">
        <v>0</v>
      </c>
      <c r="H945" s="78">
        <v>0</v>
      </c>
      <c r="I945" s="142">
        <v>0</v>
      </c>
      <c r="J945" s="142">
        <v>2.1122479789986719</v>
      </c>
      <c r="K945" s="76">
        <f t="shared" si="163"/>
        <v>126.73487873992032</v>
      </c>
      <c r="L945" s="79">
        <f t="shared" si="164"/>
        <v>7.9209299212450193E-2</v>
      </c>
      <c r="M945" s="79">
        <v>0.28000000000000003</v>
      </c>
      <c r="N945" s="79">
        <v>0.56000000000000005</v>
      </c>
      <c r="O945" s="80" t="str">
        <f t="shared" si="165"/>
        <v>OK</v>
      </c>
      <c r="P945" s="81">
        <f t="shared" si="166"/>
        <v>46.120000000000005</v>
      </c>
      <c r="Q945" s="82">
        <f t="shared" si="167"/>
        <v>52.238379602492877</v>
      </c>
      <c r="R945" s="82">
        <f t="shared" si="168"/>
        <v>0.88287577736808487</v>
      </c>
      <c r="S945" s="82">
        <f t="shared" si="169"/>
        <v>3.0902534359458715</v>
      </c>
      <c r="T945" s="83" t="str">
        <f t="shared" si="170"/>
        <v>Not OK</v>
      </c>
    </row>
    <row r="946" spans="1:20" x14ac:dyDescent="0.2">
      <c r="A946" s="73">
        <v>40418</v>
      </c>
      <c r="B946" s="147">
        <v>81.12</v>
      </c>
      <c r="C946" s="78">
        <v>91</v>
      </c>
      <c r="D946" s="158">
        <f t="shared" si="172"/>
        <v>3.5421674242770838</v>
      </c>
      <c r="E946" s="78">
        <v>0</v>
      </c>
      <c r="F946" s="78">
        <v>0</v>
      </c>
      <c r="G946" s="78">
        <v>0</v>
      </c>
      <c r="H946" s="78">
        <v>0</v>
      </c>
      <c r="I946" s="142">
        <v>0</v>
      </c>
      <c r="J946" s="142">
        <v>2.1122479789986719</v>
      </c>
      <c r="K946" s="76">
        <f t="shared" si="163"/>
        <v>126.73487873992032</v>
      </c>
      <c r="L946" s="79">
        <f t="shared" si="164"/>
        <v>7.9209299212450193E-2</v>
      </c>
      <c r="M946" s="79">
        <v>0.28000000000000003</v>
      </c>
      <c r="N946" s="79">
        <v>0.56000000000000005</v>
      </c>
      <c r="O946" s="80" t="str">
        <f t="shared" si="165"/>
        <v>OK</v>
      </c>
      <c r="P946" s="81">
        <f t="shared" si="166"/>
        <v>46.120000000000005</v>
      </c>
      <c r="Q946" s="82">
        <f t="shared" si="167"/>
        <v>52.238379602492877</v>
      </c>
      <c r="R946" s="82">
        <f t="shared" si="168"/>
        <v>0.88287577736808487</v>
      </c>
      <c r="S946" s="82">
        <f t="shared" si="169"/>
        <v>3.0902534359458715</v>
      </c>
      <c r="T946" s="83" t="str">
        <f t="shared" si="170"/>
        <v>Not OK</v>
      </c>
    </row>
    <row r="947" spans="1:20" x14ac:dyDescent="0.2">
      <c r="A947" s="73">
        <v>40419</v>
      </c>
      <c r="B947" s="147">
        <v>81.12</v>
      </c>
      <c r="C947" s="78">
        <v>91</v>
      </c>
      <c r="D947" s="158">
        <f t="shared" si="172"/>
        <v>3.5421674242770838</v>
      </c>
      <c r="E947" s="78">
        <v>0</v>
      </c>
      <c r="F947" s="78">
        <v>0</v>
      </c>
      <c r="G947" s="78">
        <v>0</v>
      </c>
      <c r="H947" s="78">
        <v>0</v>
      </c>
      <c r="I947" s="142">
        <v>0</v>
      </c>
      <c r="J947" s="142">
        <v>2.1122479789986719</v>
      </c>
      <c r="K947" s="76">
        <f t="shared" si="163"/>
        <v>126.73487873992032</v>
      </c>
      <c r="L947" s="79">
        <f t="shared" si="164"/>
        <v>7.9209299212450193E-2</v>
      </c>
      <c r="M947" s="79">
        <v>0.28000000000000003</v>
      </c>
      <c r="N947" s="79">
        <v>0.56000000000000005</v>
      </c>
      <c r="O947" s="80" t="str">
        <f t="shared" si="165"/>
        <v>OK</v>
      </c>
      <c r="P947" s="81">
        <f t="shared" si="166"/>
        <v>46.120000000000005</v>
      </c>
      <c r="Q947" s="82">
        <f t="shared" si="167"/>
        <v>52.238379602492877</v>
      </c>
      <c r="R947" s="82">
        <f t="shared" si="168"/>
        <v>0.88287577736808487</v>
      </c>
      <c r="S947" s="82">
        <f t="shared" si="169"/>
        <v>3.0902534359458715</v>
      </c>
      <c r="T947" s="83" t="str">
        <f t="shared" si="170"/>
        <v>Not OK</v>
      </c>
    </row>
    <row r="948" spans="1:20" x14ac:dyDescent="0.2">
      <c r="A948" s="73">
        <v>40420</v>
      </c>
      <c r="B948" s="147">
        <v>81.12</v>
      </c>
      <c r="C948" s="78">
        <v>91</v>
      </c>
      <c r="D948" s="158">
        <f t="shared" si="172"/>
        <v>3.5421674242770838</v>
      </c>
      <c r="E948" s="78">
        <v>0</v>
      </c>
      <c r="F948" s="78">
        <v>0</v>
      </c>
      <c r="G948" s="78">
        <v>0</v>
      </c>
      <c r="H948" s="78">
        <v>0</v>
      </c>
      <c r="I948" s="142">
        <v>0</v>
      </c>
      <c r="J948" s="142">
        <v>2.1122479789986719</v>
      </c>
      <c r="K948" s="76">
        <f t="shared" si="163"/>
        <v>126.73487873992032</v>
      </c>
      <c r="L948" s="79">
        <f t="shared" si="164"/>
        <v>7.9209299212450193E-2</v>
      </c>
      <c r="M948" s="79">
        <v>0.28000000000000003</v>
      </c>
      <c r="N948" s="79">
        <v>0.56000000000000005</v>
      </c>
      <c r="O948" s="80" t="str">
        <f t="shared" si="165"/>
        <v>OK</v>
      </c>
      <c r="P948" s="81">
        <f t="shared" si="166"/>
        <v>46.120000000000005</v>
      </c>
      <c r="Q948" s="82">
        <f t="shared" si="167"/>
        <v>52.238379602492877</v>
      </c>
      <c r="R948" s="82">
        <f t="shared" si="168"/>
        <v>0.88287577736808487</v>
      </c>
      <c r="S948" s="82">
        <f t="shared" si="169"/>
        <v>3.0902534359458715</v>
      </c>
      <c r="T948" s="83" t="str">
        <f t="shared" si="170"/>
        <v>Not OK</v>
      </c>
    </row>
    <row r="949" spans="1:20" x14ac:dyDescent="0.2">
      <c r="A949" s="73">
        <v>40408</v>
      </c>
      <c r="B949" s="147">
        <v>81.11</v>
      </c>
      <c r="C949" s="78">
        <v>88</v>
      </c>
      <c r="D949" s="158">
        <f t="shared" si="172"/>
        <v>3.2574089424804344</v>
      </c>
      <c r="E949" s="78">
        <v>0</v>
      </c>
      <c r="F949" s="78">
        <v>0</v>
      </c>
      <c r="G949" s="78">
        <v>0</v>
      </c>
      <c r="H949" s="78">
        <v>0</v>
      </c>
      <c r="I949" s="142">
        <v>0</v>
      </c>
      <c r="J949" s="142">
        <v>2.1122479789986719</v>
      </c>
      <c r="K949" s="76">
        <f t="shared" si="163"/>
        <v>126.73487873992032</v>
      </c>
      <c r="L949" s="79">
        <f t="shared" si="164"/>
        <v>7.9209299212450193E-2</v>
      </c>
      <c r="M949" s="79">
        <v>0.28000000000000003</v>
      </c>
      <c r="N949" s="79">
        <v>0.56000000000000005</v>
      </c>
      <c r="O949" s="80" t="str">
        <f t="shared" si="165"/>
        <v>OK</v>
      </c>
      <c r="P949" s="81">
        <f t="shared" si="166"/>
        <v>46.11</v>
      </c>
      <c r="Q949" s="82">
        <f t="shared" si="167"/>
        <v>52.232757479981807</v>
      </c>
      <c r="R949" s="82">
        <f t="shared" si="168"/>
        <v>0.88277935580314038</v>
      </c>
      <c r="S949" s="82">
        <f t="shared" si="169"/>
        <v>3.0905909688417306</v>
      </c>
      <c r="T949" s="83" t="str">
        <f t="shared" si="170"/>
        <v>Not OK</v>
      </c>
    </row>
    <row r="950" spans="1:20" x14ac:dyDescent="0.2">
      <c r="A950" s="73">
        <v>40410</v>
      </c>
      <c r="B950" s="147">
        <v>81.11</v>
      </c>
      <c r="C950" s="78">
        <v>87</v>
      </c>
      <c r="D950" s="158">
        <f t="shared" si="172"/>
        <v>3.1656561132488634</v>
      </c>
      <c r="E950" s="78">
        <v>0</v>
      </c>
      <c r="F950" s="78">
        <v>0</v>
      </c>
      <c r="G950" s="78">
        <v>0</v>
      </c>
      <c r="H950" s="78">
        <v>0</v>
      </c>
      <c r="I950" s="142">
        <v>0</v>
      </c>
      <c r="J950" s="142">
        <v>2.1122479789986719</v>
      </c>
      <c r="K950" s="76">
        <f t="shared" si="163"/>
        <v>126.73487873992032</v>
      </c>
      <c r="L950" s="79">
        <f t="shared" si="164"/>
        <v>7.9209299212450193E-2</v>
      </c>
      <c r="M950" s="79">
        <v>0.28000000000000003</v>
      </c>
      <c r="N950" s="79">
        <v>0.56000000000000005</v>
      </c>
      <c r="O950" s="80" t="str">
        <f t="shared" si="165"/>
        <v>OK</v>
      </c>
      <c r="P950" s="81">
        <f t="shared" si="166"/>
        <v>46.11</v>
      </c>
      <c r="Q950" s="82">
        <f t="shared" si="167"/>
        <v>52.232757479981807</v>
      </c>
      <c r="R950" s="82">
        <f t="shared" si="168"/>
        <v>0.88277935580314038</v>
      </c>
      <c r="S950" s="82">
        <f t="shared" si="169"/>
        <v>3.0905909688417306</v>
      </c>
      <c r="T950" s="83" t="str">
        <f t="shared" si="170"/>
        <v>Not OK</v>
      </c>
    </row>
    <row r="951" spans="1:20" x14ac:dyDescent="0.2">
      <c r="A951" s="73">
        <v>40414</v>
      </c>
      <c r="B951" s="147">
        <v>81.11</v>
      </c>
      <c r="C951" s="78">
        <v>90</v>
      </c>
      <c r="D951" s="158">
        <f t="shared" si="172"/>
        <v>3.4456556858513885</v>
      </c>
      <c r="E951" s="78">
        <v>0</v>
      </c>
      <c r="F951" s="78">
        <v>0</v>
      </c>
      <c r="G951" s="78">
        <v>0</v>
      </c>
      <c r="H951" s="78">
        <v>0</v>
      </c>
      <c r="I951" s="142">
        <v>0</v>
      </c>
      <c r="J951" s="142">
        <v>2.1122479789986719</v>
      </c>
      <c r="K951" s="76">
        <f t="shared" si="163"/>
        <v>126.73487873992032</v>
      </c>
      <c r="L951" s="79">
        <f t="shared" si="164"/>
        <v>7.9209299212450193E-2</v>
      </c>
      <c r="M951" s="79">
        <v>0.28000000000000003</v>
      </c>
      <c r="N951" s="79">
        <v>0.56000000000000005</v>
      </c>
      <c r="O951" s="80" t="str">
        <f t="shared" si="165"/>
        <v>OK</v>
      </c>
      <c r="P951" s="81">
        <f t="shared" si="166"/>
        <v>46.11</v>
      </c>
      <c r="Q951" s="82">
        <f t="shared" si="167"/>
        <v>52.232757479981807</v>
      </c>
      <c r="R951" s="82">
        <f t="shared" si="168"/>
        <v>0.88277935580314038</v>
      </c>
      <c r="S951" s="82">
        <f t="shared" si="169"/>
        <v>3.0905909688417306</v>
      </c>
      <c r="T951" s="83" t="str">
        <f t="shared" si="170"/>
        <v>Not OK</v>
      </c>
    </row>
    <row r="952" spans="1:20" x14ac:dyDescent="0.2">
      <c r="A952" s="73">
        <v>40128</v>
      </c>
      <c r="B952" s="146">
        <v>81.05</v>
      </c>
      <c r="C952" s="78">
        <v>80</v>
      </c>
      <c r="D952" s="78">
        <v>2.57</v>
      </c>
      <c r="E952" s="78">
        <v>0</v>
      </c>
      <c r="F952" s="78">
        <v>0</v>
      </c>
      <c r="G952" s="78">
        <v>0</v>
      </c>
      <c r="H952" s="78">
        <v>0</v>
      </c>
      <c r="I952" s="142">
        <v>0</v>
      </c>
      <c r="J952" s="142">
        <v>2.1122479789986719</v>
      </c>
      <c r="K952" s="76">
        <f t="shared" si="163"/>
        <v>126.73487873992032</v>
      </c>
      <c r="L952" s="79">
        <f t="shared" si="164"/>
        <v>7.9209299212450193E-2</v>
      </c>
      <c r="M952" s="79">
        <v>0.28000000000000003</v>
      </c>
      <c r="N952" s="79">
        <v>0.56000000000000005</v>
      </c>
      <c r="O952" s="80" t="str">
        <f t="shared" si="165"/>
        <v>OK</v>
      </c>
      <c r="P952" s="81">
        <f t="shared" si="166"/>
        <v>46.05</v>
      </c>
      <c r="Q952" s="82">
        <f t="shared" si="167"/>
        <v>52.199071004500645</v>
      </c>
      <c r="R952" s="82">
        <f t="shared" si="168"/>
        <v>0.88219960841888412</v>
      </c>
      <c r="S952" s="82">
        <f t="shared" si="169"/>
        <v>3.0926219854199442</v>
      </c>
      <c r="T952" s="83" t="str">
        <f t="shared" si="170"/>
        <v>Not OK</v>
      </c>
    </row>
    <row r="953" spans="1:20" x14ac:dyDescent="0.2">
      <c r="A953" s="73">
        <v>40112</v>
      </c>
      <c r="B953" s="147">
        <v>81.02</v>
      </c>
      <c r="C953" s="78">
        <v>85</v>
      </c>
      <c r="D953" s="78">
        <v>2.99</v>
      </c>
      <c r="E953" s="78">
        <v>0</v>
      </c>
      <c r="F953" s="78">
        <v>0</v>
      </c>
      <c r="G953" s="78">
        <v>0</v>
      </c>
      <c r="H953" s="78">
        <v>0</v>
      </c>
      <c r="I953" s="142">
        <v>0</v>
      </c>
      <c r="J953" s="142">
        <v>2.1122479789986719</v>
      </c>
      <c r="K953" s="76">
        <f t="shared" si="163"/>
        <v>126.73487873992032</v>
      </c>
      <c r="L953" s="79">
        <f t="shared" si="164"/>
        <v>7.9209299212450193E-2</v>
      </c>
      <c r="M953" s="79">
        <v>0.28000000000000003</v>
      </c>
      <c r="N953" s="79">
        <v>0.56000000000000005</v>
      </c>
      <c r="O953" s="80" t="str">
        <f t="shared" si="165"/>
        <v>OK</v>
      </c>
      <c r="P953" s="81">
        <f t="shared" si="166"/>
        <v>46.019999999999996</v>
      </c>
      <c r="Q953" s="82">
        <f t="shared" si="167"/>
        <v>52.18225753705471</v>
      </c>
      <c r="R953" s="82">
        <f t="shared" si="168"/>
        <v>0.88190895089813082</v>
      </c>
      <c r="S953" s="82">
        <f t="shared" si="169"/>
        <v>3.0936412446507227</v>
      </c>
      <c r="T953" s="83" t="str">
        <f t="shared" si="170"/>
        <v>Not OK</v>
      </c>
    </row>
    <row r="954" spans="1:20" x14ac:dyDescent="0.2">
      <c r="A954" s="73">
        <v>40115</v>
      </c>
      <c r="B954" s="147">
        <v>81.02</v>
      </c>
      <c r="C954" s="78">
        <v>85</v>
      </c>
      <c r="D954" s="78">
        <v>2.99</v>
      </c>
      <c r="E954" s="78">
        <v>0</v>
      </c>
      <c r="F954" s="78">
        <v>0</v>
      </c>
      <c r="G954" s="78">
        <v>0</v>
      </c>
      <c r="H954" s="78">
        <v>0</v>
      </c>
      <c r="I954" s="142">
        <v>0</v>
      </c>
      <c r="J954" s="142">
        <v>2.1122479789986719</v>
      </c>
      <c r="K954" s="76">
        <f t="shared" si="163"/>
        <v>126.73487873992032</v>
      </c>
      <c r="L954" s="79">
        <f t="shared" si="164"/>
        <v>7.9209299212450193E-2</v>
      </c>
      <c r="M954" s="79">
        <v>0.28000000000000003</v>
      </c>
      <c r="N954" s="79">
        <v>0.56000000000000005</v>
      </c>
      <c r="O954" s="80" t="str">
        <f t="shared" si="165"/>
        <v>OK</v>
      </c>
      <c r="P954" s="81">
        <f t="shared" si="166"/>
        <v>46.019999999999996</v>
      </c>
      <c r="Q954" s="82">
        <f t="shared" si="167"/>
        <v>52.18225753705471</v>
      </c>
      <c r="R954" s="82">
        <f t="shared" si="168"/>
        <v>0.88190895089813082</v>
      </c>
      <c r="S954" s="82">
        <f t="shared" si="169"/>
        <v>3.0936412446507227</v>
      </c>
      <c r="T954" s="83" t="str">
        <f t="shared" si="170"/>
        <v>Not OK</v>
      </c>
    </row>
    <row r="955" spans="1:20" x14ac:dyDescent="0.2">
      <c r="A955" s="73">
        <v>40116</v>
      </c>
      <c r="B955" s="147">
        <v>81.02</v>
      </c>
      <c r="C955" s="78">
        <v>85</v>
      </c>
      <c r="D955" s="78">
        <v>2.99</v>
      </c>
      <c r="E955" s="78">
        <v>0</v>
      </c>
      <c r="F955" s="78">
        <v>0</v>
      </c>
      <c r="G955" s="78">
        <v>0</v>
      </c>
      <c r="H955" s="78">
        <v>0</v>
      </c>
      <c r="I955" s="142">
        <v>0</v>
      </c>
      <c r="J955" s="142">
        <v>2.1122479789986719</v>
      </c>
      <c r="K955" s="76">
        <f t="shared" si="163"/>
        <v>126.73487873992032</v>
      </c>
      <c r="L955" s="79">
        <f t="shared" si="164"/>
        <v>7.9209299212450193E-2</v>
      </c>
      <c r="M955" s="79">
        <v>0.28000000000000003</v>
      </c>
      <c r="N955" s="79">
        <v>0.56000000000000005</v>
      </c>
      <c r="O955" s="80" t="str">
        <f t="shared" si="165"/>
        <v>OK</v>
      </c>
      <c r="P955" s="81">
        <f t="shared" si="166"/>
        <v>46.019999999999996</v>
      </c>
      <c r="Q955" s="82">
        <f t="shared" si="167"/>
        <v>52.18225753705471</v>
      </c>
      <c r="R955" s="82">
        <f t="shared" si="168"/>
        <v>0.88190895089813082</v>
      </c>
      <c r="S955" s="82">
        <f t="shared" si="169"/>
        <v>3.0936412446507227</v>
      </c>
      <c r="T955" s="83" t="str">
        <f t="shared" si="170"/>
        <v>Not OK</v>
      </c>
    </row>
    <row r="956" spans="1:20" x14ac:dyDescent="0.2">
      <c r="A956" s="73">
        <v>40117</v>
      </c>
      <c r="B956" s="147">
        <v>81.02</v>
      </c>
      <c r="C956" s="78">
        <v>85</v>
      </c>
      <c r="D956" s="78">
        <v>2.99</v>
      </c>
      <c r="E956" s="78">
        <v>0</v>
      </c>
      <c r="F956" s="78">
        <v>0</v>
      </c>
      <c r="G956" s="78">
        <v>0</v>
      </c>
      <c r="H956" s="78">
        <v>0</v>
      </c>
      <c r="I956" s="142">
        <v>0</v>
      </c>
      <c r="J956" s="142">
        <v>2.1122479789986719</v>
      </c>
      <c r="K956" s="76">
        <f t="shared" si="163"/>
        <v>126.73487873992032</v>
      </c>
      <c r="L956" s="79">
        <f t="shared" si="164"/>
        <v>7.9209299212450193E-2</v>
      </c>
      <c r="M956" s="79">
        <v>0.28000000000000003</v>
      </c>
      <c r="N956" s="79">
        <v>0.56000000000000005</v>
      </c>
      <c r="O956" s="80" t="str">
        <f t="shared" si="165"/>
        <v>OK</v>
      </c>
      <c r="P956" s="81">
        <f t="shared" si="166"/>
        <v>46.019999999999996</v>
      </c>
      <c r="Q956" s="82">
        <f t="shared" si="167"/>
        <v>52.18225753705471</v>
      </c>
      <c r="R956" s="82">
        <f t="shared" si="168"/>
        <v>0.88190895089813082</v>
      </c>
      <c r="S956" s="82">
        <f t="shared" si="169"/>
        <v>3.0936412446507227</v>
      </c>
      <c r="T956" s="83" t="str">
        <f t="shared" si="170"/>
        <v>Not OK</v>
      </c>
    </row>
    <row r="957" spans="1:20" x14ac:dyDescent="0.2">
      <c r="A957" s="73">
        <v>40118</v>
      </c>
      <c r="B957" s="147">
        <v>81.02</v>
      </c>
      <c r="C957" s="78">
        <v>82</v>
      </c>
      <c r="D957" s="78">
        <v>2.73</v>
      </c>
      <c r="E957" s="78">
        <v>0</v>
      </c>
      <c r="F957" s="78">
        <v>0</v>
      </c>
      <c r="G957" s="78">
        <v>0</v>
      </c>
      <c r="H957" s="78">
        <v>0</v>
      </c>
      <c r="I957" s="142">
        <v>0</v>
      </c>
      <c r="J957" s="142">
        <v>2.1122479789986719</v>
      </c>
      <c r="K957" s="76">
        <f t="shared" si="163"/>
        <v>126.73487873992032</v>
      </c>
      <c r="L957" s="79">
        <f t="shared" si="164"/>
        <v>7.9209299212450193E-2</v>
      </c>
      <c r="M957" s="79">
        <v>0.28000000000000003</v>
      </c>
      <c r="N957" s="79">
        <v>0.56000000000000005</v>
      </c>
      <c r="O957" s="80" t="str">
        <f t="shared" si="165"/>
        <v>OK</v>
      </c>
      <c r="P957" s="81">
        <f t="shared" si="166"/>
        <v>46.019999999999996</v>
      </c>
      <c r="Q957" s="82">
        <f t="shared" si="167"/>
        <v>52.18225753705471</v>
      </c>
      <c r="R957" s="82">
        <f t="shared" si="168"/>
        <v>0.88190895089813082</v>
      </c>
      <c r="S957" s="82">
        <f t="shared" si="169"/>
        <v>3.0936412446507227</v>
      </c>
      <c r="T957" s="83" t="str">
        <f t="shared" si="170"/>
        <v>Not OK</v>
      </c>
    </row>
    <row r="958" spans="1:20" x14ac:dyDescent="0.2">
      <c r="A958" s="73">
        <v>40119</v>
      </c>
      <c r="B958" s="147">
        <v>81.02</v>
      </c>
      <c r="C958" s="78">
        <v>82</v>
      </c>
      <c r="D958" s="78">
        <v>2.73</v>
      </c>
      <c r="E958" s="78">
        <v>0</v>
      </c>
      <c r="F958" s="78">
        <v>0</v>
      </c>
      <c r="G958" s="78">
        <v>0</v>
      </c>
      <c r="H958" s="78">
        <v>0</v>
      </c>
      <c r="I958" s="142">
        <v>0</v>
      </c>
      <c r="J958" s="142">
        <v>2.1122479789986719</v>
      </c>
      <c r="K958" s="76">
        <f t="shared" si="163"/>
        <v>126.73487873992032</v>
      </c>
      <c r="L958" s="79">
        <f t="shared" si="164"/>
        <v>7.9209299212450193E-2</v>
      </c>
      <c r="M958" s="79">
        <v>0.28000000000000003</v>
      </c>
      <c r="N958" s="79">
        <v>0.56000000000000005</v>
      </c>
      <c r="O958" s="80" t="str">
        <f t="shared" si="165"/>
        <v>OK</v>
      </c>
      <c r="P958" s="81">
        <f t="shared" si="166"/>
        <v>46.019999999999996</v>
      </c>
      <c r="Q958" s="82">
        <f t="shared" si="167"/>
        <v>52.18225753705471</v>
      </c>
      <c r="R958" s="82">
        <f t="shared" si="168"/>
        <v>0.88190895089813082</v>
      </c>
      <c r="S958" s="82">
        <f t="shared" si="169"/>
        <v>3.0936412446507227</v>
      </c>
      <c r="T958" s="83" t="str">
        <f t="shared" si="170"/>
        <v>Not OK</v>
      </c>
    </row>
    <row r="959" spans="1:20" x14ac:dyDescent="0.2">
      <c r="A959" s="73">
        <v>40120</v>
      </c>
      <c r="B959" s="147">
        <v>81.02</v>
      </c>
      <c r="C959" s="78">
        <v>82</v>
      </c>
      <c r="D959" s="78">
        <v>2.73</v>
      </c>
      <c r="E959" s="78">
        <v>0</v>
      </c>
      <c r="F959" s="78">
        <v>0</v>
      </c>
      <c r="G959" s="78">
        <v>0</v>
      </c>
      <c r="H959" s="78">
        <v>0</v>
      </c>
      <c r="I959" s="142">
        <v>0</v>
      </c>
      <c r="J959" s="142">
        <v>2.1122479789986719</v>
      </c>
      <c r="K959" s="76">
        <f t="shared" si="163"/>
        <v>126.73487873992032</v>
      </c>
      <c r="L959" s="79">
        <f t="shared" si="164"/>
        <v>7.9209299212450193E-2</v>
      </c>
      <c r="M959" s="79">
        <v>0.28000000000000003</v>
      </c>
      <c r="N959" s="79">
        <v>0.56000000000000005</v>
      </c>
      <c r="O959" s="80" t="str">
        <f t="shared" si="165"/>
        <v>OK</v>
      </c>
      <c r="P959" s="81">
        <f t="shared" si="166"/>
        <v>46.019999999999996</v>
      </c>
      <c r="Q959" s="82">
        <f t="shared" si="167"/>
        <v>52.18225753705471</v>
      </c>
      <c r="R959" s="82">
        <f t="shared" si="168"/>
        <v>0.88190895089813082</v>
      </c>
      <c r="S959" s="82">
        <f t="shared" si="169"/>
        <v>3.0936412446507227</v>
      </c>
      <c r="T959" s="83" t="str">
        <f t="shared" si="170"/>
        <v>Not OK</v>
      </c>
    </row>
    <row r="960" spans="1:20" x14ac:dyDescent="0.2">
      <c r="A960" s="73">
        <v>40121</v>
      </c>
      <c r="B960" s="147">
        <v>81.02</v>
      </c>
      <c r="C960" s="78">
        <v>82</v>
      </c>
      <c r="D960" s="78">
        <v>2.73</v>
      </c>
      <c r="E960" s="78">
        <v>0</v>
      </c>
      <c r="F960" s="78">
        <v>0</v>
      </c>
      <c r="G960" s="78">
        <v>0</v>
      </c>
      <c r="H960" s="78">
        <v>0</v>
      </c>
      <c r="I960" s="142">
        <v>0</v>
      </c>
      <c r="J960" s="142">
        <v>2.1122479789986719</v>
      </c>
      <c r="K960" s="76">
        <f t="shared" si="163"/>
        <v>126.73487873992032</v>
      </c>
      <c r="L960" s="79">
        <f t="shared" si="164"/>
        <v>7.9209299212450193E-2</v>
      </c>
      <c r="M960" s="79">
        <v>0.28000000000000003</v>
      </c>
      <c r="N960" s="79">
        <v>0.56000000000000005</v>
      </c>
      <c r="O960" s="80" t="str">
        <f t="shared" si="165"/>
        <v>OK</v>
      </c>
      <c r="P960" s="81">
        <f t="shared" si="166"/>
        <v>46.019999999999996</v>
      </c>
      <c r="Q960" s="82">
        <f t="shared" si="167"/>
        <v>52.18225753705471</v>
      </c>
      <c r="R960" s="82">
        <f t="shared" si="168"/>
        <v>0.88190895089813082</v>
      </c>
      <c r="S960" s="82">
        <f t="shared" si="169"/>
        <v>3.0936412446507227</v>
      </c>
      <c r="T960" s="83" t="str">
        <f t="shared" si="170"/>
        <v>Not OK</v>
      </c>
    </row>
    <row r="961" spans="1:20" x14ac:dyDescent="0.2">
      <c r="A961" s="73">
        <v>40122</v>
      </c>
      <c r="B961" s="147">
        <v>81.02</v>
      </c>
      <c r="C961" s="78">
        <v>82</v>
      </c>
      <c r="D961" s="78">
        <v>2.73</v>
      </c>
      <c r="E961" s="78">
        <v>0</v>
      </c>
      <c r="F961" s="78">
        <v>0</v>
      </c>
      <c r="G961" s="78">
        <v>0</v>
      </c>
      <c r="H961" s="78">
        <v>0</v>
      </c>
      <c r="I961" s="142">
        <v>0</v>
      </c>
      <c r="J961" s="142">
        <v>2.1122479789986719</v>
      </c>
      <c r="K961" s="76">
        <f t="shared" si="163"/>
        <v>126.73487873992032</v>
      </c>
      <c r="L961" s="79">
        <f t="shared" si="164"/>
        <v>7.9209299212450193E-2</v>
      </c>
      <c r="M961" s="79">
        <v>0.28000000000000003</v>
      </c>
      <c r="N961" s="79">
        <v>0.56000000000000005</v>
      </c>
      <c r="O961" s="80" t="str">
        <f t="shared" si="165"/>
        <v>OK</v>
      </c>
      <c r="P961" s="81">
        <f t="shared" si="166"/>
        <v>46.019999999999996</v>
      </c>
      <c r="Q961" s="82">
        <f t="shared" si="167"/>
        <v>52.18225753705471</v>
      </c>
      <c r="R961" s="82">
        <f t="shared" si="168"/>
        <v>0.88190895089813082</v>
      </c>
      <c r="S961" s="82">
        <f t="shared" si="169"/>
        <v>3.0936412446507227</v>
      </c>
      <c r="T961" s="83" t="str">
        <f t="shared" si="170"/>
        <v>Not OK</v>
      </c>
    </row>
    <row r="962" spans="1:20" x14ac:dyDescent="0.2">
      <c r="A962" s="73">
        <v>40123</v>
      </c>
      <c r="B962" s="147">
        <v>81.02</v>
      </c>
      <c r="C962" s="78">
        <v>82</v>
      </c>
      <c r="D962" s="78">
        <v>2.73</v>
      </c>
      <c r="E962" s="78">
        <v>0</v>
      </c>
      <c r="F962" s="78">
        <v>0</v>
      </c>
      <c r="G962" s="78">
        <v>0</v>
      </c>
      <c r="H962" s="78">
        <v>0</v>
      </c>
      <c r="I962" s="142">
        <v>0</v>
      </c>
      <c r="J962" s="142">
        <v>2.1122479789986719</v>
      </c>
      <c r="K962" s="76">
        <f t="shared" si="163"/>
        <v>126.73487873992032</v>
      </c>
      <c r="L962" s="79">
        <f t="shared" si="164"/>
        <v>7.9209299212450193E-2</v>
      </c>
      <c r="M962" s="79">
        <v>0.28000000000000003</v>
      </c>
      <c r="N962" s="79">
        <v>0.56000000000000005</v>
      </c>
      <c r="O962" s="80" t="str">
        <f t="shared" si="165"/>
        <v>OK</v>
      </c>
      <c r="P962" s="81">
        <f t="shared" si="166"/>
        <v>46.019999999999996</v>
      </c>
      <c r="Q962" s="82">
        <f t="shared" si="167"/>
        <v>52.18225753705471</v>
      </c>
      <c r="R962" s="82">
        <f t="shared" si="168"/>
        <v>0.88190895089813082</v>
      </c>
      <c r="S962" s="82">
        <f t="shared" si="169"/>
        <v>3.0936412446507227</v>
      </c>
      <c r="T962" s="83" t="str">
        <f t="shared" si="170"/>
        <v>Not OK</v>
      </c>
    </row>
    <row r="963" spans="1:20" x14ac:dyDescent="0.2">
      <c r="A963" s="73">
        <v>40110</v>
      </c>
      <c r="B963" s="146">
        <v>80.959999999999994</v>
      </c>
      <c r="C963" s="78">
        <v>85</v>
      </c>
      <c r="D963" s="78">
        <v>2.99</v>
      </c>
      <c r="E963" s="78">
        <v>0</v>
      </c>
      <c r="F963" s="78">
        <v>0</v>
      </c>
      <c r="G963" s="78">
        <v>0</v>
      </c>
      <c r="H963" s="78">
        <v>0</v>
      </c>
      <c r="I963" s="142">
        <v>0</v>
      </c>
      <c r="J963" s="142">
        <v>2.1122479789986719</v>
      </c>
      <c r="K963" s="76">
        <f t="shared" si="163"/>
        <v>126.73487873992032</v>
      </c>
      <c r="L963" s="79">
        <f t="shared" si="164"/>
        <v>7.9209299212450193E-2</v>
      </c>
      <c r="M963" s="79">
        <v>0.28000000000000003</v>
      </c>
      <c r="N963" s="79">
        <v>0.56000000000000005</v>
      </c>
      <c r="O963" s="80" t="str">
        <f t="shared" si="165"/>
        <v>OK</v>
      </c>
      <c r="P963" s="81">
        <f t="shared" si="166"/>
        <v>45.959999999999994</v>
      </c>
      <c r="Q963" s="82">
        <f t="shared" si="167"/>
        <v>52.148690238735767</v>
      </c>
      <c r="R963" s="82">
        <f t="shared" si="168"/>
        <v>0.8813260657093388</v>
      </c>
      <c r="S963" s="82">
        <f t="shared" si="169"/>
        <v>3.0956872951774277</v>
      </c>
      <c r="T963" s="83" t="str">
        <f t="shared" si="170"/>
        <v>Not OK</v>
      </c>
    </row>
    <row r="964" spans="1:20" x14ac:dyDescent="0.2">
      <c r="A964" s="73">
        <v>40090</v>
      </c>
      <c r="B964" s="147">
        <v>80.92</v>
      </c>
      <c r="C964" s="78">
        <v>85</v>
      </c>
      <c r="D964" s="78">
        <v>2.99</v>
      </c>
      <c r="E964" s="78">
        <v>0</v>
      </c>
      <c r="F964" s="78">
        <v>0</v>
      </c>
      <c r="G964" s="78">
        <v>0</v>
      </c>
      <c r="H964" s="78">
        <v>0</v>
      </c>
      <c r="I964" s="142">
        <v>0</v>
      </c>
      <c r="J964" s="142">
        <v>2.11</v>
      </c>
      <c r="K964" s="76">
        <f t="shared" si="163"/>
        <v>126.6</v>
      </c>
      <c r="L964" s="79">
        <f t="shared" si="164"/>
        <v>7.9125000000000001E-2</v>
      </c>
      <c r="M964" s="79">
        <v>0.28000000000000003</v>
      </c>
      <c r="N964" s="79">
        <v>0.56000000000000005</v>
      </c>
      <c r="O964" s="80" t="str">
        <f t="shared" si="165"/>
        <v>OK</v>
      </c>
      <c r="P964" s="81">
        <f t="shared" si="166"/>
        <v>45.92</v>
      </c>
      <c r="Q964" s="82">
        <f t="shared" si="167"/>
        <v>52.126356276724962</v>
      </c>
      <c r="R964" s="82">
        <f t="shared" si="168"/>
        <v>0.88093631091770419</v>
      </c>
      <c r="S964" s="82">
        <f t="shared" si="169"/>
        <v>3.0937608568048258</v>
      </c>
      <c r="T964" s="83" t="str">
        <f t="shared" si="170"/>
        <v>Not OK</v>
      </c>
    </row>
    <row r="965" spans="1:20" x14ac:dyDescent="0.2">
      <c r="A965" s="73">
        <v>40091</v>
      </c>
      <c r="B965" s="147">
        <v>80.92</v>
      </c>
      <c r="C965" s="78">
        <v>85</v>
      </c>
      <c r="D965" s="78">
        <v>2.99</v>
      </c>
      <c r="E965" s="78">
        <v>0</v>
      </c>
      <c r="F965" s="78">
        <v>0</v>
      </c>
      <c r="G965" s="78">
        <v>0</v>
      </c>
      <c r="H965" s="78">
        <v>0</v>
      </c>
      <c r="I965" s="142">
        <v>0</v>
      </c>
      <c r="J965" s="142">
        <v>2.11</v>
      </c>
      <c r="K965" s="76">
        <f t="shared" si="163"/>
        <v>126.6</v>
      </c>
      <c r="L965" s="79">
        <f t="shared" si="164"/>
        <v>7.9125000000000001E-2</v>
      </c>
      <c r="M965" s="79">
        <v>0.28000000000000003</v>
      </c>
      <c r="N965" s="79">
        <v>0.56000000000000005</v>
      </c>
      <c r="O965" s="80" t="str">
        <f t="shared" si="165"/>
        <v>OK</v>
      </c>
      <c r="P965" s="81">
        <f t="shared" si="166"/>
        <v>45.92</v>
      </c>
      <c r="Q965" s="82">
        <f t="shared" si="167"/>
        <v>52.126356276724962</v>
      </c>
      <c r="R965" s="82">
        <f t="shared" si="168"/>
        <v>0.88093631091770419</v>
      </c>
      <c r="S965" s="82">
        <f t="shared" si="169"/>
        <v>3.0937608568048258</v>
      </c>
      <c r="T965" s="83" t="str">
        <f t="shared" si="170"/>
        <v>Not OK</v>
      </c>
    </row>
    <row r="966" spans="1:20" x14ac:dyDescent="0.2">
      <c r="A966" s="73">
        <v>40092</v>
      </c>
      <c r="B966" s="147">
        <v>80.92</v>
      </c>
      <c r="C966" s="78">
        <v>85</v>
      </c>
      <c r="D966" s="78">
        <v>2.99</v>
      </c>
      <c r="E966" s="78">
        <v>0</v>
      </c>
      <c r="F966" s="78">
        <v>0</v>
      </c>
      <c r="G966" s="78">
        <v>0</v>
      </c>
      <c r="H966" s="78">
        <v>0</v>
      </c>
      <c r="I966" s="142">
        <v>0</v>
      </c>
      <c r="J966" s="142">
        <v>2.11</v>
      </c>
      <c r="K966" s="76">
        <f t="shared" si="163"/>
        <v>126.6</v>
      </c>
      <c r="L966" s="79">
        <f t="shared" si="164"/>
        <v>7.9125000000000001E-2</v>
      </c>
      <c r="M966" s="79">
        <v>0.28000000000000003</v>
      </c>
      <c r="N966" s="79">
        <v>0.56000000000000005</v>
      </c>
      <c r="O966" s="80" t="str">
        <f t="shared" si="165"/>
        <v>OK</v>
      </c>
      <c r="P966" s="81">
        <f t="shared" si="166"/>
        <v>45.92</v>
      </c>
      <c r="Q966" s="82">
        <f t="shared" si="167"/>
        <v>52.126356276724962</v>
      </c>
      <c r="R966" s="82">
        <f t="shared" si="168"/>
        <v>0.88093631091770419</v>
      </c>
      <c r="S966" s="82">
        <f t="shared" si="169"/>
        <v>3.0937608568048258</v>
      </c>
      <c r="T966" s="83" t="str">
        <f t="shared" si="170"/>
        <v>Not OK</v>
      </c>
    </row>
    <row r="967" spans="1:20" x14ac:dyDescent="0.2">
      <c r="A967" s="73">
        <v>40093</v>
      </c>
      <c r="B967" s="147">
        <v>80.92</v>
      </c>
      <c r="C967" s="78">
        <v>84</v>
      </c>
      <c r="D967" s="78">
        <v>2.9</v>
      </c>
      <c r="E967" s="78">
        <v>0</v>
      </c>
      <c r="F967" s="78">
        <v>0</v>
      </c>
      <c r="G967" s="78">
        <v>0</v>
      </c>
      <c r="H967" s="78">
        <v>0</v>
      </c>
      <c r="I967" s="142">
        <v>0</v>
      </c>
      <c r="J967" s="142">
        <v>2.11</v>
      </c>
      <c r="K967" s="76">
        <f t="shared" si="163"/>
        <v>126.6</v>
      </c>
      <c r="L967" s="79">
        <f t="shared" si="164"/>
        <v>7.9125000000000001E-2</v>
      </c>
      <c r="M967" s="79">
        <v>0.28000000000000003</v>
      </c>
      <c r="N967" s="79">
        <v>0.56000000000000005</v>
      </c>
      <c r="O967" s="80" t="str">
        <f t="shared" si="165"/>
        <v>OK</v>
      </c>
      <c r="P967" s="81">
        <f t="shared" si="166"/>
        <v>45.92</v>
      </c>
      <c r="Q967" s="82">
        <f t="shared" si="167"/>
        <v>52.126356276724962</v>
      </c>
      <c r="R967" s="82">
        <f t="shared" si="168"/>
        <v>0.88093631091770419</v>
      </c>
      <c r="S967" s="82">
        <f t="shared" si="169"/>
        <v>3.0937608568048258</v>
      </c>
      <c r="T967" s="83" t="str">
        <f t="shared" si="170"/>
        <v>Not OK</v>
      </c>
    </row>
    <row r="968" spans="1:20" x14ac:dyDescent="0.2">
      <c r="A968" s="73">
        <v>40094</v>
      </c>
      <c r="B968" s="147">
        <v>80.92</v>
      </c>
      <c r="C968" s="78">
        <v>84</v>
      </c>
      <c r="D968" s="78">
        <v>2.9</v>
      </c>
      <c r="E968" s="78">
        <v>0</v>
      </c>
      <c r="F968" s="78">
        <v>0</v>
      </c>
      <c r="G968" s="78">
        <v>0</v>
      </c>
      <c r="H968" s="78">
        <v>0</v>
      </c>
      <c r="I968" s="142">
        <v>0</v>
      </c>
      <c r="J968" s="142">
        <v>2.11</v>
      </c>
      <c r="K968" s="76">
        <f t="shared" si="163"/>
        <v>126.6</v>
      </c>
      <c r="L968" s="79">
        <f t="shared" si="164"/>
        <v>7.9125000000000001E-2</v>
      </c>
      <c r="M968" s="79">
        <v>0.28000000000000003</v>
      </c>
      <c r="N968" s="79">
        <v>0.56000000000000005</v>
      </c>
      <c r="O968" s="80" t="str">
        <f t="shared" si="165"/>
        <v>OK</v>
      </c>
      <c r="P968" s="81">
        <f t="shared" si="166"/>
        <v>45.92</v>
      </c>
      <c r="Q968" s="82">
        <f t="shared" si="167"/>
        <v>52.126356276724962</v>
      </c>
      <c r="R968" s="82">
        <f t="shared" si="168"/>
        <v>0.88093631091770419</v>
      </c>
      <c r="S968" s="82">
        <f t="shared" si="169"/>
        <v>3.0937608568048258</v>
      </c>
      <c r="T968" s="83" t="str">
        <f t="shared" si="170"/>
        <v>Not OK</v>
      </c>
    </row>
    <row r="969" spans="1:20" x14ac:dyDescent="0.2">
      <c r="A969" s="73">
        <v>40095</v>
      </c>
      <c r="B969" s="147">
        <v>80.92</v>
      </c>
      <c r="C969" s="78">
        <v>84</v>
      </c>
      <c r="D969" s="78">
        <v>2.9</v>
      </c>
      <c r="E969" s="78">
        <v>0</v>
      </c>
      <c r="F969" s="78">
        <v>0</v>
      </c>
      <c r="G969" s="78">
        <v>0</v>
      </c>
      <c r="H969" s="78">
        <v>0</v>
      </c>
      <c r="I969" s="142">
        <v>0</v>
      </c>
      <c r="J969" s="142">
        <v>2.11</v>
      </c>
      <c r="K969" s="76">
        <f t="shared" si="163"/>
        <v>126.6</v>
      </c>
      <c r="L969" s="79">
        <f t="shared" si="164"/>
        <v>7.9125000000000001E-2</v>
      </c>
      <c r="M969" s="79">
        <v>0.28000000000000003</v>
      </c>
      <c r="N969" s="79">
        <v>0.56000000000000005</v>
      </c>
      <c r="O969" s="80" t="str">
        <f t="shared" si="165"/>
        <v>OK</v>
      </c>
      <c r="P969" s="81">
        <f t="shared" si="166"/>
        <v>45.92</v>
      </c>
      <c r="Q969" s="82">
        <f t="shared" si="167"/>
        <v>52.126356276724962</v>
      </c>
      <c r="R969" s="82">
        <f t="shared" si="168"/>
        <v>0.88093631091770419</v>
      </c>
      <c r="S969" s="82">
        <f t="shared" si="169"/>
        <v>3.0937608568048258</v>
      </c>
      <c r="T969" s="83" t="str">
        <f t="shared" si="170"/>
        <v>Not OK</v>
      </c>
    </row>
    <row r="970" spans="1:20" x14ac:dyDescent="0.2">
      <c r="A970" s="73">
        <v>40096</v>
      </c>
      <c r="B970" s="147">
        <v>80.92</v>
      </c>
      <c r="C970" s="78">
        <v>85</v>
      </c>
      <c r="D970" s="78">
        <v>2.99</v>
      </c>
      <c r="E970" s="78">
        <v>0</v>
      </c>
      <c r="F970" s="78">
        <v>0</v>
      </c>
      <c r="G970" s="78">
        <v>0</v>
      </c>
      <c r="H970" s="78">
        <v>0</v>
      </c>
      <c r="I970" s="142">
        <v>0</v>
      </c>
      <c r="J970" s="142">
        <v>2.11</v>
      </c>
      <c r="K970" s="76">
        <f t="shared" si="163"/>
        <v>126.6</v>
      </c>
      <c r="L970" s="79">
        <f t="shared" si="164"/>
        <v>7.9125000000000001E-2</v>
      </c>
      <c r="M970" s="79">
        <v>0.28000000000000003</v>
      </c>
      <c r="N970" s="79">
        <v>0.56000000000000005</v>
      </c>
      <c r="O970" s="80" t="str">
        <f t="shared" si="165"/>
        <v>OK</v>
      </c>
      <c r="P970" s="81">
        <f t="shared" si="166"/>
        <v>45.92</v>
      </c>
      <c r="Q970" s="82">
        <f t="shared" si="167"/>
        <v>52.126356276724962</v>
      </c>
      <c r="R970" s="82">
        <f t="shared" si="168"/>
        <v>0.88093631091770419</v>
      </c>
      <c r="S970" s="82">
        <f t="shared" si="169"/>
        <v>3.0937608568048258</v>
      </c>
      <c r="T970" s="83" t="str">
        <f t="shared" si="170"/>
        <v>Not OK</v>
      </c>
    </row>
    <row r="971" spans="1:20" x14ac:dyDescent="0.2">
      <c r="A971" s="73">
        <v>40097</v>
      </c>
      <c r="B971" s="147">
        <v>80.92</v>
      </c>
      <c r="C971" s="78">
        <v>85</v>
      </c>
      <c r="D971" s="78">
        <v>2.99</v>
      </c>
      <c r="E971" s="78">
        <v>0</v>
      </c>
      <c r="F971" s="78">
        <v>0</v>
      </c>
      <c r="G971" s="78">
        <v>0</v>
      </c>
      <c r="H971" s="78">
        <v>0</v>
      </c>
      <c r="I971" s="142">
        <v>0</v>
      </c>
      <c r="J971" s="142">
        <v>2.11</v>
      </c>
      <c r="K971" s="76">
        <f t="shared" si="163"/>
        <v>126.6</v>
      </c>
      <c r="L971" s="79">
        <f t="shared" si="164"/>
        <v>7.9125000000000001E-2</v>
      </c>
      <c r="M971" s="79">
        <v>0.28000000000000003</v>
      </c>
      <c r="N971" s="79">
        <v>0.56000000000000005</v>
      </c>
      <c r="O971" s="80" t="str">
        <f t="shared" si="165"/>
        <v>OK</v>
      </c>
      <c r="P971" s="81">
        <f t="shared" si="166"/>
        <v>45.92</v>
      </c>
      <c r="Q971" s="82">
        <f t="shared" si="167"/>
        <v>52.126356276724962</v>
      </c>
      <c r="R971" s="82">
        <f t="shared" si="168"/>
        <v>0.88093631091770419</v>
      </c>
      <c r="S971" s="82">
        <f t="shared" si="169"/>
        <v>3.0937608568048258</v>
      </c>
      <c r="T971" s="83" t="str">
        <f t="shared" si="170"/>
        <v>Not OK</v>
      </c>
    </row>
    <row r="972" spans="1:20" x14ac:dyDescent="0.2">
      <c r="A972" s="73">
        <v>40098</v>
      </c>
      <c r="B972" s="147">
        <v>80.92</v>
      </c>
      <c r="C972" s="78">
        <v>85</v>
      </c>
      <c r="D972" s="78">
        <v>2.99</v>
      </c>
      <c r="E972" s="78">
        <v>0</v>
      </c>
      <c r="F972" s="78">
        <v>0</v>
      </c>
      <c r="G972" s="78">
        <v>0</v>
      </c>
      <c r="H972" s="78">
        <v>0</v>
      </c>
      <c r="I972" s="142">
        <v>0</v>
      </c>
      <c r="J972" s="142">
        <v>2.11</v>
      </c>
      <c r="K972" s="76">
        <f t="shared" si="163"/>
        <v>126.6</v>
      </c>
      <c r="L972" s="79">
        <f t="shared" si="164"/>
        <v>7.9125000000000001E-2</v>
      </c>
      <c r="M972" s="79">
        <v>0.28000000000000003</v>
      </c>
      <c r="N972" s="79">
        <v>0.56000000000000005</v>
      </c>
      <c r="O972" s="80" t="str">
        <f t="shared" si="165"/>
        <v>OK</v>
      </c>
      <c r="P972" s="81">
        <f t="shared" si="166"/>
        <v>45.92</v>
      </c>
      <c r="Q972" s="82">
        <f t="shared" si="167"/>
        <v>52.126356276724962</v>
      </c>
      <c r="R972" s="82">
        <f t="shared" si="168"/>
        <v>0.88093631091770419</v>
      </c>
      <c r="S972" s="82">
        <f t="shared" si="169"/>
        <v>3.0937608568048258</v>
      </c>
      <c r="T972" s="83" t="str">
        <f t="shared" si="170"/>
        <v>Not OK</v>
      </c>
    </row>
    <row r="973" spans="1:20" x14ac:dyDescent="0.2">
      <c r="A973" s="73">
        <v>40103</v>
      </c>
      <c r="B973" s="136">
        <v>80.92</v>
      </c>
      <c r="C973" s="78">
        <v>83</v>
      </c>
      <c r="D973" s="78">
        <v>2.81</v>
      </c>
      <c r="E973" s="78">
        <v>0</v>
      </c>
      <c r="F973" s="78">
        <v>0</v>
      </c>
      <c r="G973" s="78">
        <v>0</v>
      </c>
      <c r="H973" s="78">
        <v>0</v>
      </c>
      <c r="I973" s="142">
        <v>0</v>
      </c>
      <c r="J973" s="142">
        <v>2.1122479789986719</v>
      </c>
      <c r="K973" s="76">
        <f t="shared" si="163"/>
        <v>126.73487873992032</v>
      </c>
      <c r="L973" s="79">
        <f t="shared" si="164"/>
        <v>7.9209299212450193E-2</v>
      </c>
      <c r="M973" s="79">
        <v>0.28000000000000003</v>
      </c>
      <c r="N973" s="79">
        <v>0.56000000000000005</v>
      </c>
      <c r="O973" s="80" t="str">
        <f t="shared" si="165"/>
        <v>OK</v>
      </c>
      <c r="P973" s="81">
        <f t="shared" si="166"/>
        <v>45.92</v>
      </c>
      <c r="Q973" s="82">
        <f t="shared" si="167"/>
        <v>52.126356276724962</v>
      </c>
      <c r="R973" s="82">
        <f t="shared" si="168"/>
        <v>0.88093631091770419</v>
      </c>
      <c r="S973" s="82">
        <f t="shared" si="169"/>
        <v>3.0970569276261579</v>
      </c>
      <c r="T973" s="83" t="str">
        <f t="shared" si="170"/>
        <v>Not OK</v>
      </c>
    </row>
    <row r="974" spans="1:20" x14ac:dyDescent="0.2">
      <c r="A974" s="73">
        <v>40105</v>
      </c>
      <c r="B974" s="147">
        <v>80.92</v>
      </c>
      <c r="C974" s="78">
        <v>83</v>
      </c>
      <c r="D974" s="78">
        <v>2.81</v>
      </c>
      <c r="E974" s="78">
        <v>0</v>
      </c>
      <c r="F974" s="78">
        <v>0</v>
      </c>
      <c r="G974" s="78">
        <v>0</v>
      </c>
      <c r="H974" s="78">
        <v>0</v>
      </c>
      <c r="I974" s="142">
        <v>0</v>
      </c>
      <c r="J974" s="142">
        <v>2.1122479789986719</v>
      </c>
      <c r="K974" s="76">
        <f t="shared" si="163"/>
        <v>126.73487873992032</v>
      </c>
      <c r="L974" s="79">
        <f t="shared" si="164"/>
        <v>7.9209299212450193E-2</v>
      </c>
      <c r="M974" s="79">
        <v>0.28000000000000003</v>
      </c>
      <c r="N974" s="79">
        <v>0.56000000000000005</v>
      </c>
      <c r="O974" s="80" t="str">
        <f t="shared" si="165"/>
        <v>OK</v>
      </c>
      <c r="P974" s="81">
        <f t="shared" si="166"/>
        <v>45.92</v>
      </c>
      <c r="Q974" s="82">
        <f t="shared" si="167"/>
        <v>52.126356276724962</v>
      </c>
      <c r="R974" s="82">
        <f t="shared" si="168"/>
        <v>0.88093631091770419</v>
      </c>
      <c r="S974" s="82">
        <f t="shared" si="169"/>
        <v>3.0970569276261579</v>
      </c>
      <c r="T974" s="83" t="str">
        <f t="shared" si="170"/>
        <v>Not OK</v>
      </c>
    </row>
    <row r="975" spans="1:20" x14ac:dyDescent="0.2">
      <c r="A975" s="73">
        <v>40106</v>
      </c>
      <c r="B975" s="147">
        <v>80.92</v>
      </c>
      <c r="C975" s="78">
        <v>83</v>
      </c>
      <c r="D975" s="78">
        <v>2.81</v>
      </c>
      <c r="E975" s="78">
        <v>0</v>
      </c>
      <c r="F975" s="78">
        <v>0</v>
      </c>
      <c r="G975" s="78">
        <v>0</v>
      </c>
      <c r="H975" s="78">
        <v>0</v>
      </c>
      <c r="I975" s="142">
        <v>0</v>
      </c>
      <c r="J975" s="142">
        <v>2.1122479789986719</v>
      </c>
      <c r="K975" s="76">
        <f t="shared" si="163"/>
        <v>126.73487873992032</v>
      </c>
      <c r="L975" s="79">
        <f t="shared" si="164"/>
        <v>7.9209299212450193E-2</v>
      </c>
      <c r="M975" s="79">
        <v>0.28000000000000003</v>
      </c>
      <c r="N975" s="79">
        <v>0.56000000000000005</v>
      </c>
      <c r="O975" s="80" t="str">
        <f t="shared" si="165"/>
        <v>OK</v>
      </c>
      <c r="P975" s="81">
        <f t="shared" si="166"/>
        <v>45.92</v>
      </c>
      <c r="Q975" s="82">
        <f t="shared" si="167"/>
        <v>52.126356276724962</v>
      </c>
      <c r="R975" s="82">
        <f t="shared" si="168"/>
        <v>0.88093631091770419</v>
      </c>
      <c r="S975" s="82">
        <f t="shared" si="169"/>
        <v>3.0970569276261579</v>
      </c>
      <c r="T975" s="83" t="str">
        <f t="shared" si="170"/>
        <v>Not OK</v>
      </c>
    </row>
    <row r="976" spans="1:20" x14ac:dyDescent="0.2">
      <c r="A976" s="73">
        <v>40086</v>
      </c>
      <c r="B976" s="146">
        <v>80.89</v>
      </c>
      <c r="C976" s="78">
        <v>84</v>
      </c>
      <c r="D976" s="78">
        <v>1.84</v>
      </c>
      <c r="E976" s="78">
        <v>0</v>
      </c>
      <c r="F976" s="78">
        <v>0</v>
      </c>
      <c r="G976" s="78">
        <v>0</v>
      </c>
      <c r="H976" s="78">
        <v>0</v>
      </c>
      <c r="I976" s="142">
        <v>0</v>
      </c>
      <c r="J976" s="142">
        <v>2.11</v>
      </c>
      <c r="K976" s="76">
        <f t="shared" si="163"/>
        <v>126.6</v>
      </c>
      <c r="L976" s="79">
        <f t="shared" si="164"/>
        <v>7.9125000000000001E-2</v>
      </c>
      <c r="M976" s="79">
        <v>0.28000000000000003</v>
      </c>
      <c r="N976" s="79">
        <v>0.56000000000000005</v>
      </c>
      <c r="O976" s="80" t="str">
        <f t="shared" si="165"/>
        <v>OK</v>
      </c>
      <c r="P976" s="81">
        <f t="shared" si="166"/>
        <v>45.89</v>
      </c>
      <c r="Q976" s="82">
        <f t="shared" si="167"/>
        <v>52.109629061932459</v>
      </c>
      <c r="R976" s="82">
        <f t="shared" si="168"/>
        <v>0.88064338253990626</v>
      </c>
      <c r="S976" s="82">
        <f t="shared" si="169"/>
        <v>3.0947899343713483</v>
      </c>
      <c r="T976" s="83" t="str">
        <f t="shared" si="170"/>
        <v>Not OK</v>
      </c>
    </row>
    <row r="977" spans="1:20" x14ac:dyDescent="0.2">
      <c r="A977" s="73">
        <v>40087</v>
      </c>
      <c r="B977" s="146">
        <v>80.89</v>
      </c>
      <c r="C977" s="78">
        <v>84</v>
      </c>
      <c r="D977" s="78">
        <v>2.9</v>
      </c>
      <c r="E977" s="78">
        <v>0</v>
      </c>
      <c r="F977" s="78">
        <v>0</v>
      </c>
      <c r="G977" s="78">
        <v>0</v>
      </c>
      <c r="H977" s="78">
        <v>0</v>
      </c>
      <c r="I977" s="142">
        <v>0</v>
      </c>
      <c r="J977" s="142">
        <v>2.11</v>
      </c>
      <c r="K977" s="76">
        <f t="shared" si="163"/>
        <v>126.6</v>
      </c>
      <c r="L977" s="79">
        <f t="shared" si="164"/>
        <v>7.9125000000000001E-2</v>
      </c>
      <c r="M977" s="79">
        <v>0.28000000000000003</v>
      </c>
      <c r="N977" s="79">
        <v>0.56000000000000005</v>
      </c>
      <c r="O977" s="80" t="str">
        <f t="shared" si="165"/>
        <v>OK</v>
      </c>
      <c r="P977" s="81">
        <f t="shared" si="166"/>
        <v>45.89</v>
      </c>
      <c r="Q977" s="82">
        <f t="shared" si="167"/>
        <v>52.109629061932459</v>
      </c>
      <c r="R977" s="82">
        <f t="shared" si="168"/>
        <v>0.88064338253990626</v>
      </c>
      <c r="S977" s="82">
        <f t="shared" si="169"/>
        <v>3.0947899343713483</v>
      </c>
      <c r="T977" s="83" t="str">
        <f t="shared" si="170"/>
        <v>Not OK</v>
      </c>
    </row>
    <row r="978" spans="1:20" x14ac:dyDescent="0.2">
      <c r="A978" s="73">
        <v>40088</v>
      </c>
      <c r="B978" s="146">
        <v>80.89</v>
      </c>
      <c r="C978" s="78">
        <v>84</v>
      </c>
      <c r="D978" s="78">
        <v>2.9</v>
      </c>
      <c r="E978" s="78">
        <v>0</v>
      </c>
      <c r="F978" s="78">
        <v>0</v>
      </c>
      <c r="G978" s="78">
        <v>0</v>
      </c>
      <c r="H978" s="78">
        <v>0</v>
      </c>
      <c r="I978" s="142">
        <v>0</v>
      </c>
      <c r="J978" s="142">
        <v>2.11</v>
      </c>
      <c r="K978" s="76">
        <f t="shared" si="163"/>
        <v>126.6</v>
      </c>
      <c r="L978" s="79">
        <f t="shared" si="164"/>
        <v>7.9125000000000001E-2</v>
      </c>
      <c r="M978" s="79">
        <v>0.28000000000000003</v>
      </c>
      <c r="N978" s="79">
        <v>0.56000000000000005</v>
      </c>
      <c r="O978" s="80" t="str">
        <f t="shared" si="165"/>
        <v>OK</v>
      </c>
      <c r="P978" s="81">
        <f t="shared" si="166"/>
        <v>45.89</v>
      </c>
      <c r="Q978" s="82">
        <f t="shared" si="167"/>
        <v>52.109629061932459</v>
      </c>
      <c r="R978" s="82">
        <f t="shared" si="168"/>
        <v>0.88064338253990626</v>
      </c>
      <c r="S978" s="82">
        <f t="shared" si="169"/>
        <v>3.0947899343713483</v>
      </c>
      <c r="T978" s="83" t="str">
        <f t="shared" si="170"/>
        <v>Not OK</v>
      </c>
    </row>
    <row r="979" spans="1:20" x14ac:dyDescent="0.2">
      <c r="A979" s="73">
        <v>40089</v>
      </c>
      <c r="B979" s="146">
        <v>80.89</v>
      </c>
      <c r="C979" s="78">
        <v>84</v>
      </c>
      <c r="D979" s="78">
        <v>2.9</v>
      </c>
      <c r="E979" s="78">
        <v>0</v>
      </c>
      <c r="F979" s="78">
        <v>0</v>
      </c>
      <c r="G979" s="78">
        <v>0</v>
      </c>
      <c r="H979" s="78">
        <v>0</v>
      </c>
      <c r="I979" s="142">
        <v>0</v>
      </c>
      <c r="J979" s="142">
        <v>2.11</v>
      </c>
      <c r="K979" s="76">
        <f t="shared" si="163"/>
        <v>126.6</v>
      </c>
      <c r="L979" s="79">
        <f t="shared" si="164"/>
        <v>7.9125000000000001E-2</v>
      </c>
      <c r="M979" s="79">
        <v>0.28000000000000003</v>
      </c>
      <c r="N979" s="79">
        <v>0.56000000000000005</v>
      </c>
      <c r="O979" s="80" t="str">
        <f t="shared" si="165"/>
        <v>OK</v>
      </c>
      <c r="P979" s="81">
        <f t="shared" si="166"/>
        <v>45.89</v>
      </c>
      <c r="Q979" s="82">
        <f t="shared" si="167"/>
        <v>52.109629061932459</v>
      </c>
      <c r="R979" s="82">
        <f t="shared" si="168"/>
        <v>0.88064338253990626</v>
      </c>
      <c r="S979" s="82">
        <f t="shared" si="169"/>
        <v>3.0947899343713483</v>
      </c>
      <c r="T979" s="83" t="str">
        <f t="shared" si="170"/>
        <v>Not OK</v>
      </c>
    </row>
    <row r="980" spans="1:20" x14ac:dyDescent="0.2">
      <c r="A980" s="73">
        <v>40083</v>
      </c>
      <c r="B980" s="146">
        <v>80.88</v>
      </c>
      <c r="C980" s="78">
        <v>83</v>
      </c>
      <c r="D980" s="78">
        <v>1.84</v>
      </c>
      <c r="E980" s="78">
        <v>0</v>
      </c>
      <c r="F980" s="78">
        <v>0</v>
      </c>
      <c r="G980" s="78">
        <v>0</v>
      </c>
      <c r="H980" s="78">
        <v>0</v>
      </c>
      <c r="I980" s="142">
        <v>0</v>
      </c>
      <c r="J980" s="142">
        <v>2.0416098587924632</v>
      </c>
      <c r="K980" s="76">
        <f t="shared" si="163"/>
        <v>122.49659152754779</v>
      </c>
      <c r="L980" s="79">
        <f t="shared" si="164"/>
        <v>7.6560369704717371E-2</v>
      </c>
      <c r="M980" s="79">
        <v>0.28000000000000003</v>
      </c>
      <c r="N980" s="79">
        <v>0.56000000000000005</v>
      </c>
      <c r="O980" s="80" t="str">
        <f t="shared" si="165"/>
        <v>OK</v>
      </c>
      <c r="P980" s="81">
        <f t="shared" si="166"/>
        <v>45.879999999999995</v>
      </c>
      <c r="Q980" s="82">
        <f t="shared" si="167"/>
        <v>52.104057757312376</v>
      </c>
      <c r="R980" s="82">
        <f t="shared" si="168"/>
        <v>0.88054562302417061</v>
      </c>
      <c r="S980" s="82">
        <f t="shared" si="169"/>
        <v>2.9948128503058751</v>
      </c>
      <c r="T980" s="83" t="str">
        <f t="shared" si="170"/>
        <v>Not OK</v>
      </c>
    </row>
    <row r="981" spans="1:20" x14ac:dyDescent="0.2">
      <c r="A981" s="73">
        <v>40084</v>
      </c>
      <c r="B981" s="146">
        <v>80.88</v>
      </c>
      <c r="C981" s="78">
        <v>84</v>
      </c>
      <c r="D981" s="78">
        <v>1.84</v>
      </c>
      <c r="E981" s="78">
        <v>0</v>
      </c>
      <c r="F981" s="78">
        <v>0</v>
      </c>
      <c r="G981" s="78">
        <v>0</v>
      </c>
      <c r="H981" s="78">
        <v>0</v>
      </c>
      <c r="I981" s="142">
        <v>0</v>
      </c>
      <c r="J981" s="142">
        <v>2.0416098587924632</v>
      </c>
      <c r="K981" s="76">
        <f t="shared" si="163"/>
        <v>122.49659152754779</v>
      </c>
      <c r="L981" s="79">
        <f t="shared" si="164"/>
        <v>7.6560369704717371E-2</v>
      </c>
      <c r="M981" s="79">
        <v>0.28000000000000003</v>
      </c>
      <c r="N981" s="79">
        <v>0.56000000000000005</v>
      </c>
      <c r="O981" s="80" t="str">
        <f t="shared" si="165"/>
        <v>OK</v>
      </c>
      <c r="P981" s="81">
        <f t="shared" si="166"/>
        <v>45.879999999999995</v>
      </c>
      <c r="Q981" s="82">
        <f t="shared" si="167"/>
        <v>52.104057757312376</v>
      </c>
      <c r="R981" s="82">
        <f t="shared" si="168"/>
        <v>0.88054562302417061</v>
      </c>
      <c r="S981" s="82">
        <f t="shared" si="169"/>
        <v>2.9948128503058751</v>
      </c>
      <c r="T981" s="83" t="str">
        <f t="shared" si="170"/>
        <v>Not OK</v>
      </c>
    </row>
    <row r="982" spans="1:20" x14ac:dyDescent="0.2">
      <c r="A982" s="73">
        <v>40085</v>
      </c>
      <c r="B982" s="147">
        <v>80.88</v>
      </c>
      <c r="C982" s="78">
        <v>84</v>
      </c>
      <c r="D982" s="78">
        <v>1.84</v>
      </c>
      <c r="E982" s="78">
        <v>0</v>
      </c>
      <c r="F982" s="78">
        <v>0</v>
      </c>
      <c r="G982" s="78">
        <v>0</v>
      </c>
      <c r="H982" s="78">
        <v>0</v>
      </c>
      <c r="I982" s="142">
        <v>0</v>
      </c>
      <c r="J982" s="142">
        <v>2.11</v>
      </c>
      <c r="K982" s="76">
        <f t="shared" ref="K982:K1045" si="173">J982*60</f>
        <v>126.6</v>
      </c>
      <c r="L982" s="79">
        <f t="shared" ref="L982:L1045" si="174">K982/$F$6</f>
        <v>7.9125000000000001E-2</v>
      </c>
      <c r="M982" s="79">
        <v>0.28000000000000003</v>
      </c>
      <c r="N982" s="79">
        <v>0.56000000000000005</v>
      </c>
      <c r="O982" s="80" t="str">
        <f t="shared" ref="O982:O1045" si="175">IF(L982&lt;M982,"OK",IF(AND(L982&gt;M982,L982&lt;N982),"ANTARA",IF(L982&gt;N982,"Not OK")))</f>
        <v>OK</v>
      </c>
      <c r="P982" s="81">
        <f t="shared" ref="P982:P1045" si="176">B982-$F$8</f>
        <v>45.879999999999995</v>
      </c>
      <c r="Q982" s="82">
        <f t="shared" ref="Q982:Q1045" si="177">((P982^2)+((-0.6826*B982+79.904)^2))^0.5</f>
        <v>52.104057757312376</v>
      </c>
      <c r="R982" s="82">
        <f t="shared" ref="R982:R1045" si="178">P982/Q982</f>
        <v>0.88054562302417061</v>
      </c>
      <c r="S982" s="82">
        <f t="shared" ref="S982:S1045" si="179">J982/(1000*$F$9*$F$12*R982)</f>
        <v>3.0951335226618095</v>
      </c>
      <c r="T982" s="83" t="str">
        <f t="shared" ref="T982:T1045" si="180">IF(S982&lt;1,"OK",IF(S982&gt;1,"Not OK"))</f>
        <v>Not OK</v>
      </c>
    </row>
    <row r="983" spans="1:20" x14ac:dyDescent="0.2">
      <c r="A983" s="73">
        <v>40082</v>
      </c>
      <c r="B983" s="146">
        <v>80.87</v>
      </c>
      <c r="C983" s="78">
        <v>82</v>
      </c>
      <c r="D983" s="78">
        <v>1.84</v>
      </c>
      <c r="E983" s="78">
        <v>0</v>
      </c>
      <c r="F983" s="78">
        <v>0</v>
      </c>
      <c r="G983" s="78">
        <v>0</v>
      </c>
      <c r="H983" s="78">
        <v>0</v>
      </c>
      <c r="I983" s="142">
        <v>0</v>
      </c>
      <c r="J983" s="142">
        <v>2.0416098587924632</v>
      </c>
      <c r="K983" s="76">
        <f t="shared" si="173"/>
        <v>122.49659152754779</v>
      </c>
      <c r="L983" s="79">
        <f t="shared" si="174"/>
        <v>7.6560369704717371E-2</v>
      </c>
      <c r="M983" s="79">
        <v>0.28000000000000003</v>
      </c>
      <c r="N983" s="79">
        <v>0.56000000000000005</v>
      </c>
      <c r="O983" s="80" t="str">
        <f t="shared" si="175"/>
        <v>OK</v>
      </c>
      <c r="P983" s="81">
        <f t="shared" si="176"/>
        <v>45.870000000000005</v>
      </c>
      <c r="Q983" s="82">
        <f t="shared" si="177"/>
        <v>52.098488670699886</v>
      </c>
      <c r="R983" s="82">
        <f t="shared" si="178"/>
        <v>0.88044780511641263</v>
      </c>
      <c r="S983" s="82">
        <f t="shared" si="179"/>
        <v>2.9951455745462456</v>
      </c>
      <c r="T983" s="83" t="str">
        <f t="shared" si="180"/>
        <v>Not OK</v>
      </c>
    </row>
    <row r="984" spans="1:20" x14ac:dyDescent="0.2">
      <c r="A984" s="73">
        <v>40081</v>
      </c>
      <c r="B984" s="146">
        <v>80.849999999999994</v>
      </c>
      <c r="C984" s="78">
        <v>81</v>
      </c>
      <c r="D984" s="78">
        <v>1.84</v>
      </c>
      <c r="E984" s="78">
        <v>0</v>
      </c>
      <c r="F984" s="78">
        <v>0</v>
      </c>
      <c r="G984" s="78">
        <v>0</v>
      </c>
      <c r="H984" s="78">
        <v>0</v>
      </c>
      <c r="I984" s="142">
        <v>0</v>
      </c>
      <c r="J984" s="142">
        <v>2.0416098587924632</v>
      </c>
      <c r="K984" s="76">
        <f t="shared" si="173"/>
        <v>122.49659152754779</v>
      </c>
      <c r="L984" s="79">
        <f t="shared" si="174"/>
        <v>7.6560369704717371E-2</v>
      </c>
      <c r="M984" s="79">
        <v>0.28000000000000003</v>
      </c>
      <c r="N984" s="79">
        <v>0.56000000000000005</v>
      </c>
      <c r="O984" s="80" t="str">
        <f t="shared" si="175"/>
        <v>OK</v>
      </c>
      <c r="P984" s="81">
        <f t="shared" si="176"/>
        <v>45.849999999999994</v>
      </c>
      <c r="Q984" s="82">
        <f t="shared" si="177"/>
        <v>52.087357154343117</v>
      </c>
      <c r="R984" s="82">
        <f t="shared" si="178"/>
        <v>0.88025199405182253</v>
      </c>
      <c r="S984" s="82">
        <f t="shared" si="179"/>
        <v>2.9958118413056707</v>
      </c>
      <c r="T984" s="83" t="str">
        <f t="shared" si="180"/>
        <v>Not OK</v>
      </c>
    </row>
    <row r="985" spans="1:20" x14ac:dyDescent="0.2">
      <c r="A985" s="73">
        <v>40080</v>
      </c>
      <c r="B985" s="147">
        <v>80.84</v>
      </c>
      <c r="C985" s="78">
        <v>80</v>
      </c>
      <c r="D985" s="78">
        <v>1.84</v>
      </c>
      <c r="E985" s="78">
        <v>0</v>
      </c>
      <c r="F985" s="78">
        <v>0</v>
      </c>
      <c r="G985" s="78">
        <v>0</v>
      </c>
      <c r="H985" s="78">
        <v>0</v>
      </c>
      <c r="I985" s="142">
        <v>0</v>
      </c>
      <c r="J985" s="142">
        <v>2.0416098587924632</v>
      </c>
      <c r="K985" s="76">
        <f t="shared" si="173"/>
        <v>122.49659152754779</v>
      </c>
      <c r="L985" s="79">
        <f t="shared" si="174"/>
        <v>7.6560369704717371E-2</v>
      </c>
      <c r="M985" s="79">
        <v>0.28000000000000003</v>
      </c>
      <c r="N985" s="79">
        <v>0.56000000000000005</v>
      </c>
      <c r="O985" s="80" t="str">
        <f t="shared" si="175"/>
        <v>OK</v>
      </c>
      <c r="P985" s="81">
        <f t="shared" si="176"/>
        <v>45.84</v>
      </c>
      <c r="Q985" s="82">
        <f t="shared" si="177"/>
        <v>52.081794726021641</v>
      </c>
      <c r="R985" s="82">
        <f t="shared" si="178"/>
        <v>0.88015400085851792</v>
      </c>
      <c r="S985" s="82">
        <f t="shared" si="179"/>
        <v>2.9961453842635883</v>
      </c>
      <c r="T985" s="83" t="str">
        <f t="shared" si="180"/>
        <v>Not OK</v>
      </c>
    </row>
    <row r="986" spans="1:20" x14ac:dyDescent="0.2">
      <c r="A986" s="73">
        <v>40074</v>
      </c>
      <c r="B986" s="147">
        <v>80.83</v>
      </c>
      <c r="C986" s="78">
        <v>76</v>
      </c>
      <c r="D986" s="78">
        <v>2.04</v>
      </c>
      <c r="E986" s="78">
        <v>0</v>
      </c>
      <c r="F986" s="78">
        <v>0</v>
      </c>
      <c r="G986" s="78">
        <v>0</v>
      </c>
      <c r="H986" s="78">
        <v>0</v>
      </c>
      <c r="I986" s="142">
        <v>0</v>
      </c>
      <c r="J986" s="142">
        <v>2.0416098587924632</v>
      </c>
      <c r="K986" s="76">
        <f t="shared" si="173"/>
        <v>122.49659152754779</v>
      </c>
      <c r="L986" s="79">
        <f t="shared" si="174"/>
        <v>7.6560369704717371E-2</v>
      </c>
      <c r="M986" s="79">
        <v>0.28000000000000003</v>
      </c>
      <c r="N986" s="79">
        <v>0.56000000000000005</v>
      </c>
      <c r="O986" s="80" t="str">
        <f t="shared" si="175"/>
        <v>OK</v>
      </c>
      <c r="P986" s="81">
        <f t="shared" si="176"/>
        <v>45.83</v>
      </c>
      <c r="Q986" s="82">
        <f t="shared" si="177"/>
        <v>52.076234518553314</v>
      </c>
      <c r="R986" s="82">
        <f t="shared" si="178"/>
        <v>0.88005594920024499</v>
      </c>
      <c r="S986" s="82">
        <f t="shared" si="179"/>
        <v>2.996479200566541</v>
      </c>
      <c r="T986" s="83" t="str">
        <f t="shared" si="180"/>
        <v>Not OK</v>
      </c>
    </row>
    <row r="987" spans="1:20" x14ac:dyDescent="0.2">
      <c r="A987" s="73">
        <v>40075</v>
      </c>
      <c r="B987" s="147">
        <v>80.83</v>
      </c>
      <c r="C987" s="78">
        <v>76</v>
      </c>
      <c r="D987" s="78">
        <v>2.04</v>
      </c>
      <c r="E987" s="78">
        <v>0</v>
      </c>
      <c r="F987" s="78">
        <v>0</v>
      </c>
      <c r="G987" s="78">
        <v>0</v>
      </c>
      <c r="H987" s="78">
        <v>0</v>
      </c>
      <c r="I987" s="142">
        <v>0</v>
      </c>
      <c r="J987" s="142">
        <v>2.0416098587924632</v>
      </c>
      <c r="K987" s="76">
        <f t="shared" si="173"/>
        <v>122.49659152754779</v>
      </c>
      <c r="L987" s="79">
        <f t="shared" si="174"/>
        <v>7.6560369704717371E-2</v>
      </c>
      <c r="M987" s="79">
        <v>0.28000000000000003</v>
      </c>
      <c r="N987" s="79">
        <v>0.56000000000000005</v>
      </c>
      <c r="O987" s="80" t="str">
        <f t="shared" si="175"/>
        <v>OK</v>
      </c>
      <c r="P987" s="81">
        <f t="shared" si="176"/>
        <v>45.83</v>
      </c>
      <c r="Q987" s="82">
        <f t="shared" si="177"/>
        <v>52.076234518553314</v>
      </c>
      <c r="R987" s="82">
        <f t="shared" si="178"/>
        <v>0.88005594920024499</v>
      </c>
      <c r="S987" s="82">
        <f t="shared" si="179"/>
        <v>2.996479200566541</v>
      </c>
      <c r="T987" s="83" t="str">
        <f t="shared" si="180"/>
        <v>Not OK</v>
      </c>
    </row>
    <row r="988" spans="1:20" x14ac:dyDescent="0.2">
      <c r="A988" s="73">
        <v>40076</v>
      </c>
      <c r="B988" s="147">
        <v>80.83</v>
      </c>
      <c r="C988" s="78">
        <v>78</v>
      </c>
      <c r="D988" s="78">
        <v>1.97</v>
      </c>
      <c r="E988" s="78">
        <v>0</v>
      </c>
      <c r="F988" s="78">
        <v>0</v>
      </c>
      <c r="G988" s="78">
        <v>0</v>
      </c>
      <c r="H988" s="78">
        <v>0</v>
      </c>
      <c r="I988" s="142">
        <v>0</v>
      </c>
      <c r="J988" s="142">
        <v>2.0416098587924632</v>
      </c>
      <c r="K988" s="76">
        <f t="shared" si="173"/>
        <v>122.49659152754779</v>
      </c>
      <c r="L988" s="79">
        <f t="shared" si="174"/>
        <v>7.6560369704717371E-2</v>
      </c>
      <c r="M988" s="79">
        <v>0.28000000000000003</v>
      </c>
      <c r="N988" s="79">
        <v>0.56000000000000005</v>
      </c>
      <c r="O988" s="80" t="str">
        <f t="shared" si="175"/>
        <v>OK</v>
      </c>
      <c r="P988" s="81">
        <f t="shared" si="176"/>
        <v>45.83</v>
      </c>
      <c r="Q988" s="82">
        <f t="shared" si="177"/>
        <v>52.076234518553314</v>
      </c>
      <c r="R988" s="82">
        <f t="shared" si="178"/>
        <v>0.88005594920024499</v>
      </c>
      <c r="S988" s="82">
        <f t="shared" si="179"/>
        <v>2.996479200566541</v>
      </c>
      <c r="T988" s="83" t="str">
        <f t="shared" si="180"/>
        <v>Not OK</v>
      </c>
    </row>
    <row r="989" spans="1:20" x14ac:dyDescent="0.2">
      <c r="A989" s="73">
        <v>40077</v>
      </c>
      <c r="B989" s="147">
        <v>80.83</v>
      </c>
      <c r="C989" s="78">
        <v>78</v>
      </c>
      <c r="D989" s="78">
        <v>1.9</v>
      </c>
      <c r="E989" s="78">
        <v>0</v>
      </c>
      <c r="F989" s="78">
        <v>0</v>
      </c>
      <c r="G989" s="78">
        <v>0</v>
      </c>
      <c r="H989" s="78">
        <v>0</v>
      </c>
      <c r="I989" s="142">
        <v>0</v>
      </c>
      <c r="J989" s="142">
        <v>2.0416098587924632</v>
      </c>
      <c r="K989" s="76">
        <f t="shared" si="173"/>
        <v>122.49659152754779</v>
      </c>
      <c r="L989" s="79">
        <f t="shared" si="174"/>
        <v>7.6560369704717371E-2</v>
      </c>
      <c r="M989" s="79">
        <v>0.28000000000000003</v>
      </c>
      <c r="N989" s="79">
        <v>0.56000000000000005</v>
      </c>
      <c r="O989" s="80" t="str">
        <f t="shared" si="175"/>
        <v>OK</v>
      </c>
      <c r="P989" s="81">
        <f t="shared" si="176"/>
        <v>45.83</v>
      </c>
      <c r="Q989" s="82">
        <f t="shared" si="177"/>
        <v>52.076234518553314</v>
      </c>
      <c r="R989" s="82">
        <f t="shared" si="178"/>
        <v>0.88005594920024499</v>
      </c>
      <c r="S989" s="82">
        <f t="shared" si="179"/>
        <v>2.996479200566541</v>
      </c>
      <c r="T989" s="83" t="str">
        <f t="shared" si="180"/>
        <v>Not OK</v>
      </c>
    </row>
    <row r="990" spans="1:20" x14ac:dyDescent="0.2">
      <c r="A990" s="73">
        <v>40078</v>
      </c>
      <c r="B990" s="147">
        <v>80.83</v>
      </c>
      <c r="C990" s="78">
        <v>79</v>
      </c>
      <c r="D990" s="78">
        <v>1.84</v>
      </c>
      <c r="E990" s="78">
        <v>0</v>
      </c>
      <c r="F990" s="78">
        <v>0</v>
      </c>
      <c r="G990" s="78">
        <v>0</v>
      </c>
      <c r="H990" s="78">
        <v>0</v>
      </c>
      <c r="I990" s="142">
        <v>0</v>
      </c>
      <c r="J990" s="142">
        <v>2.0416098587924632</v>
      </c>
      <c r="K990" s="76">
        <f t="shared" si="173"/>
        <v>122.49659152754779</v>
      </c>
      <c r="L990" s="79">
        <f t="shared" si="174"/>
        <v>7.6560369704717371E-2</v>
      </c>
      <c r="M990" s="79">
        <v>0.28000000000000003</v>
      </c>
      <c r="N990" s="79">
        <v>0.56000000000000005</v>
      </c>
      <c r="O990" s="80" t="str">
        <f t="shared" si="175"/>
        <v>OK</v>
      </c>
      <c r="P990" s="81">
        <f t="shared" si="176"/>
        <v>45.83</v>
      </c>
      <c r="Q990" s="82">
        <f t="shared" si="177"/>
        <v>52.076234518553314</v>
      </c>
      <c r="R990" s="82">
        <f t="shared" si="178"/>
        <v>0.88005594920024499</v>
      </c>
      <c r="S990" s="82">
        <f t="shared" si="179"/>
        <v>2.996479200566541</v>
      </c>
      <c r="T990" s="83" t="str">
        <f t="shared" si="180"/>
        <v>Not OK</v>
      </c>
    </row>
    <row r="991" spans="1:20" x14ac:dyDescent="0.2">
      <c r="A991" s="73">
        <v>40079</v>
      </c>
      <c r="B991" s="147">
        <v>80.83</v>
      </c>
      <c r="C991" s="78">
        <v>79</v>
      </c>
      <c r="D991" s="78">
        <v>1.84</v>
      </c>
      <c r="E991" s="78">
        <v>0</v>
      </c>
      <c r="F991" s="78">
        <v>0</v>
      </c>
      <c r="G991" s="78">
        <v>0</v>
      </c>
      <c r="H991" s="78">
        <v>0</v>
      </c>
      <c r="I991" s="142">
        <v>0</v>
      </c>
      <c r="J991" s="142">
        <v>2.0416098587924632</v>
      </c>
      <c r="K991" s="76">
        <f t="shared" si="173"/>
        <v>122.49659152754779</v>
      </c>
      <c r="L991" s="79">
        <f t="shared" si="174"/>
        <v>7.6560369704717371E-2</v>
      </c>
      <c r="M991" s="79">
        <v>0.28000000000000003</v>
      </c>
      <c r="N991" s="79">
        <v>0.56000000000000005</v>
      </c>
      <c r="O991" s="80" t="str">
        <f t="shared" si="175"/>
        <v>OK</v>
      </c>
      <c r="P991" s="81">
        <f t="shared" si="176"/>
        <v>45.83</v>
      </c>
      <c r="Q991" s="82">
        <f t="shared" si="177"/>
        <v>52.076234518553314</v>
      </c>
      <c r="R991" s="82">
        <f t="shared" si="178"/>
        <v>0.88005594920024499</v>
      </c>
      <c r="S991" s="82">
        <f t="shared" si="179"/>
        <v>2.996479200566541</v>
      </c>
      <c r="T991" s="83" t="str">
        <f t="shared" si="180"/>
        <v>Not OK</v>
      </c>
    </row>
    <row r="992" spans="1:20" x14ac:dyDescent="0.2">
      <c r="A992" s="73">
        <v>40069</v>
      </c>
      <c r="B992" s="146">
        <v>80.8</v>
      </c>
      <c r="C992" s="78">
        <v>77</v>
      </c>
      <c r="D992" s="78">
        <v>2.11</v>
      </c>
      <c r="E992" s="78">
        <v>0</v>
      </c>
      <c r="F992" s="78">
        <v>0</v>
      </c>
      <c r="G992" s="78">
        <v>0</v>
      </c>
      <c r="H992" s="78">
        <v>0</v>
      </c>
      <c r="I992" s="142">
        <v>0</v>
      </c>
      <c r="J992" s="142">
        <v>2.04</v>
      </c>
      <c r="K992" s="76">
        <f t="shared" si="173"/>
        <v>122.4</v>
      </c>
      <c r="L992" s="79">
        <f t="shared" si="174"/>
        <v>7.6499999999999999E-2</v>
      </c>
      <c r="M992" s="79">
        <v>0.28000000000000003</v>
      </c>
      <c r="N992" s="79">
        <v>0.56000000000000005</v>
      </c>
      <c r="O992" s="80" t="str">
        <f t="shared" si="175"/>
        <v>OK</v>
      </c>
      <c r="P992" s="81">
        <f t="shared" si="176"/>
        <v>45.8</v>
      </c>
      <c r="Q992" s="82">
        <f t="shared" si="177"/>
        <v>52.059567228381759</v>
      </c>
      <c r="R992" s="82">
        <f t="shared" si="178"/>
        <v>0.87976144325362005</v>
      </c>
      <c r="S992" s="82">
        <f t="shared" si="179"/>
        <v>2.9951187044022092</v>
      </c>
      <c r="T992" s="83" t="str">
        <f t="shared" si="180"/>
        <v>Not OK</v>
      </c>
    </row>
    <row r="993" spans="1:20" x14ac:dyDescent="0.2">
      <c r="A993" s="73">
        <v>40070</v>
      </c>
      <c r="B993" s="146">
        <v>80.8</v>
      </c>
      <c r="C993" s="78">
        <v>77</v>
      </c>
      <c r="D993" s="78">
        <v>2.11</v>
      </c>
      <c r="E993" s="78">
        <v>0</v>
      </c>
      <c r="F993" s="78">
        <v>0</v>
      </c>
      <c r="G993" s="78">
        <v>0</v>
      </c>
      <c r="H993" s="78">
        <v>0</v>
      </c>
      <c r="I993" s="142">
        <v>0</v>
      </c>
      <c r="J993" s="142">
        <v>2.04</v>
      </c>
      <c r="K993" s="76">
        <f t="shared" si="173"/>
        <v>122.4</v>
      </c>
      <c r="L993" s="79">
        <f t="shared" si="174"/>
        <v>7.6499999999999999E-2</v>
      </c>
      <c r="M993" s="79">
        <v>0.28000000000000003</v>
      </c>
      <c r="N993" s="79">
        <v>0.56000000000000005</v>
      </c>
      <c r="O993" s="80" t="str">
        <f t="shared" si="175"/>
        <v>OK</v>
      </c>
      <c r="P993" s="81">
        <f t="shared" si="176"/>
        <v>45.8</v>
      </c>
      <c r="Q993" s="82">
        <f t="shared" si="177"/>
        <v>52.059567228381759</v>
      </c>
      <c r="R993" s="82">
        <f t="shared" si="178"/>
        <v>0.87976144325362005</v>
      </c>
      <c r="S993" s="82">
        <f t="shared" si="179"/>
        <v>2.9951187044022092</v>
      </c>
      <c r="T993" s="83" t="str">
        <f t="shared" si="180"/>
        <v>Not OK</v>
      </c>
    </row>
    <row r="994" spans="1:20" x14ac:dyDescent="0.2">
      <c r="A994" s="73">
        <v>40071</v>
      </c>
      <c r="B994" s="146">
        <v>80.8</v>
      </c>
      <c r="C994" s="78">
        <v>77</v>
      </c>
      <c r="D994" s="78">
        <v>2.11</v>
      </c>
      <c r="E994" s="78">
        <v>0</v>
      </c>
      <c r="F994" s="78">
        <v>0</v>
      </c>
      <c r="G994" s="78">
        <v>0</v>
      </c>
      <c r="H994" s="78">
        <v>0</v>
      </c>
      <c r="I994" s="142">
        <v>0</v>
      </c>
      <c r="J994" s="142">
        <v>2.04</v>
      </c>
      <c r="K994" s="76">
        <f t="shared" si="173"/>
        <v>122.4</v>
      </c>
      <c r="L994" s="79">
        <f t="shared" si="174"/>
        <v>7.6499999999999999E-2</v>
      </c>
      <c r="M994" s="79">
        <v>0.28000000000000003</v>
      </c>
      <c r="N994" s="79">
        <v>0.56000000000000005</v>
      </c>
      <c r="O994" s="80" t="str">
        <f t="shared" si="175"/>
        <v>OK</v>
      </c>
      <c r="P994" s="81">
        <f t="shared" si="176"/>
        <v>45.8</v>
      </c>
      <c r="Q994" s="82">
        <f t="shared" si="177"/>
        <v>52.059567228381759</v>
      </c>
      <c r="R994" s="82">
        <f t="shared" si="178"/>
        <v>0.87976144325362005</v>
      </c>
      <c r="S994" s="82">
        <f t="shared" si="179"/>
        <v>2.9951187044022092</v>
      </c>
      <c r="T994" s="83" t="str">
        <f t="shared" si="180"/>
        <v>Not OK</v>
      </c>
    </row>
    <row r="995" spans="1:20" x14ac:dyDescent="0.2">
      <c r="A995" s="73">
        <v>40072</v>
      </c>
      <c r="B995" s="146">
        <v>80.8</v>
      </c>
      <c r="C995" s="78">
        <v>76</v>
      </c>
      <c r="D995" s="78">
        <v>2.11</v>
      </c>
      <c r="E995" s="78">
        <v>0</v>
      </c>
      <c r="F995" s="78">
        <v>0</v>
      </c>
      <c r="G995" s="78">
        <v>0</v>
      </c>
      <c r="H995" s="78">
        <v>0</v>
      </c>
      <c r="I995" s="142">
        <v>0</v>
      </c>
      <c r="J995" s="142">
        <v>2.0416098587924632</v>
      </c>
      <c r="K995" s="76">
        <f t="shared" si="173"/>
        <v>122.49659152754779</v>
      </c>
      <c r="L995" s="79">
        <f t="shared" si="174"/>
        <v>7.6560369704717371E-2</v>
      </c>
      <c r="M995" s="79">
        <v>0.28000000000000003</v>
      </c>
      <c r="N995" s="79">
        <v>0.56000000000000005</v>
      </c>
      <c r="O995" s="80" t="str">
        <f t="shared" si="175"/>
        <v>OK</v>
      </c>
      <c r="P995" s="81">
        <f t="shared" si="176"/>
        <v>45.8</v>
      </c>
      <c r="Q995" s="82">
        <f t="shared" si="177"/>
        <v>52.059567228381759</v>
      </c>
      <c r="R995" s="82">
        <f t="shared" si="178"/>
        <v>0.87976144325362005</v>
      </c>
      <c r="S995" s="82">
        <f t="shared" si="179"/>
        <v>2.9974822917457153</v>
      </c>
      <c r="T995" s="83" t="str">
        <f t="shared" si="180"/>
        <v>Not OK</v>
      </c>
    </row>
    <row r="996" spans="1:20" x14ac:dyDescent="0.2">
      <c r="A996" s="73">
        <v>40073</v>
      </c>
      <c r="B996" s="146">
        <v>80.8</v>
      </c>
      <c r="C996" s="78">
        <v>76</v>
      </c>
      <c r="D996" s="78">
        <v>2.04</v>
      </c>
      <c r="E996" s="78">
        <v>0</v>
      </c>
      <c r="F996" s="78">
        <v>0</v>
      </c>
      <c r="G996" s="78">
        <v>0</v>
      </c>
      <c r="H996" s="78">
        <v>0</v>
      </c>
      <c r="I996" s="142">
        <v>0</v>
      </c>
      <c r="J996" s="142">
        <v>2.0416098587924632</v>
      </c>
      <c r="K996" s="76">
        <f t="shared" si="173"/>
        <v>122.49659152754779</v>
      </c>
      <c r="L996" s="79">
        <f t="shared" si="174"/>
        <v>7.6560369704717371E-2</v>
      </c>
      <c r="M996" s="79">
        <v>0.28000000000000003</v>
      </c>
      <c r="N996" s="79">
        <v>0.56000000000000005</v>
      </c>
      <c r="O996" s="80" t="str">
        <f t="shared" si="175"/>
        <v>OK</v>
      </c>
      <c r="P996" s="81">
        <f t="shared" si="176"/>
        <v>45.8</v>
      </c>
      <c r="Q996" s="82">
        <f t="shared" si="177"/>
        <v>52.059567228381759</v>
      </c>
      <c r="R996" s="82">
        <f t="shared" si="178"/>
        <v>0.87976144325362005</v>
      </c>
      <c r="S996" s="82">
        <f t="shared" si="179"/>
        <v>2.9974822917457153</v>
      </c>
      <c r="T996" s="83" t="str">
        <f t="shared" si="180"/>
        <v>Not OK</v>
      </c>
    </row>
    <row r="997" spans="1:20" x14ac:dyDescent="0.2">
      <c r="A997" s="73">
        <v>40068</v>
      </c>
      <c r="B997" s="147">
        <v>80.78</v>
      </c>
      <c r="C997" s="78">
        <v>77</v>
      </c>
      <c r="D997" s="78">
        <v>2.04</v>
      </c>
      <c r="E997" s="78">
        <v>0</v>
      </c>
      <c r="F997" s="78">
        <v>0</v>
      </c>
      <c r="G997" s="78">
        <v>0</v>
      </c>
      <c r="H997" s="78">
        <v>0</v>
      </c>
      <c r="I997" s="142">
        <v>0</v>
      </c>
      <c r="J997" s="142">
        <v>2.04</v>
      </c>
      <c r="K997" s="76">
        <f t="shared" si="173"/>
        <v>122.4</v>
      </c>
      <c r="L997" s="79">
        <f t="shared" si="174"/>
        <v>7.6499999999999999E-2</v>
      </c>
      <c r="M997" s="79">
        <v>0.28000000000000003</v>
      </c>
      <c r="N997" s="79">
        <v>0.56000000000000005</v>
      </c>
      <c r="O997" s="80" t="str">
        <f t="shared" si="175"/>
        <v>OK</v>
      </c>
      <c r="P997" s="81">
        <f t="shared" si="176"/>
        <v>45.78</v>
      </c>
      <c r="Q997" s="82">
        <f t="shared" si="177"/>
        <v>52.048466818910079</v>
      </c>
      <c r="R997" s="82">
        <f t="shared" si="178"/>
        <v>0.87956481329758129</v>
      </c>
      <c r="S997" s="82">
        <f t="shared" si="179"/>
        <v>2.9957882742284161</v>
      </c>
      <c r="T997" s="83" t="str">
        <f t="shared" si="180"/>
        <v>Not OK</v>
      </c>
    </row>
    <row r="998" spans="1:20" x14ac:dyDescent="0.2">
      <c r="A998" s="73">
        <v>40067</v>
      </c>
      <c r="B998" s="146">
        <v>80.760000000000005</v>
      </c>
      <c r="C998" s="78">
        <v>77</v>
      </c>
      <c r="D998" s="78">
        <v>2.04</v>
      </c>
      <c r="E998" s="78">
        <v>0</v>
      </c>
      <c r="F998" s="78">
        <v>0</v>
      </c>
      <c r="G998" s="78">
        <v>0</v>
      </c>
      <c r="H998" s="78">
        <v>0</v>
      </c>
      <c r="I998" s="142">
        <v>0</v>
      </c>
      <c r="J998" s="142">
        <v>2.04</v>
      </c>
      <c r="K998" s="76">
        <f t="shared" si="173"/>
        <v>122.4</v>
      </c>
      <c r="L998" s="79">
        <f t="shared" si="174"/>
        <v>7.6499999999999999E-2</v>
      </c>
      <c r="M998" s="79">
        <v>0.28000000000000003</v>
      </c>
      <c r="N998" s="79">
        <v>0.56000000000000005</v>
      </c>
      <c r="O998" s="80" t="str">
        <f t="shared" si="175"/>
        <v>OK</v>
      </c>
      <c r="P998" s="81">
        <f t="shared" si="176"/>
        <v>45.760000000000005</v>
      </c>
      <c r="Q998" s="82">
        <f t="shared" si="177"/>
        <v>52.037375309926773</v>
      </c>
      <c r="R998" s="82">
        <f t="shared" si="178"/>
        <v>0.8793679490454761</v>
      </c>
      <c r="S998" s="82">
        <f t="shared" si="179"/>
        <v>2.9964589418581737</v>
      </c>
      <c r="T998" s="83" t="str">
        <f t="shared" si="180"/>
        <v>Not OK</v>
      </c>
    </row>
    <row r="999" spans="1:20" x14ac:dyDescent="0.2">
      <c r="A999" s="73">
        <v>40053</v>
      </c>
      <c r="B999" s="147">
        <v>80.75</v>
      </c>
      <c r="C999" s="78">
        <v>80</v>
      </c>
      <c r="D999" s="78">
        <v>2.57</v>
      </c>
      <c r="E999" s="78">
        <v>0</v>
      </c>
      <c r="F999" s="78">
        <v>0</v>
      </c>
      <c r="G999" s="78">
        <v>0</v>
      </c>
      <c r="H999" s="78">
        <v>0</v>
      </c>
      <c r="I999" s="142">
        <v>0</v>
      </c>
      <c r="J999" s="142">
        <v>2.04</v>
      </c>
      <c r="K999" s="76">
        <f t="shared" si="173"/>
        <v>122.4</v>
      </c>
      <c r="L999" s="79">
        <f t="shared" si="174"/>
        <v>7.6499999999999999E-2</v>
      </c>
      <c r="M999" s="79">
        <v>0.28000000000000003</v>
      </c>
      <c r="N999" s="79">
        <v>0.56000000000000005</v>
      </c>
      <c r="O999" s="80" t="str">
        <f t="shared" si="175"/>
        <v>OK</v>
      </c>
      <c r="P999" s="81">
        <f t="shared" si="176"/>
        <v>45.75</v>
      </c>
      <c r="Q999" s="82">
        <f t="shared" si="177"/>
        <v>52.031832894897143</v>
      </c>
      <c r="R999" s="82">
        <f t="shared" si="178"/>
        <v>0.87926942901307603</v>
      </c>
      <c r="S999" s="82">
        <f t="shared" si="179"/>
        <v>2.99679468790176</v>
      </c>
      <c r="T999" s="83" t="str">
        <f t="shared" si="180"/>
        <v>Not OK</v>
      </c>
    </row>
    <row r="1000" spans="1:20" x14ac:dyDescent="0.2">
      <c r="A1000" s="73">
        <v>40054</v>
      </c>
      <c r="B1000" s="147">
        <v>80.75</v>
      </c>
      <c r="C1000" s="78">
        <v>80</v>
      </c>
      <c r="D1000" s="78">
        <v>2.57</v>
      </c>
      <c r="E1000" s="78">
        <v>0</v>
      </c>
      <c r="F1000" s="78">
        <v>0</v>
      </c>
      <c r="G1000" s="78">
        <v>0</v>
      </c>
      <c r="H1000" s="78">
        <v>0</v>
      </c>
      <c r="I1000" s="142">
        <v>0</v>
      </c>
      <c r="J1000" s="142">
        <v>2.04</v>
      </c>
      <c r="K1000" s="76">
        <f t="shared" si="173"/>
        <v>122.4</v>
      </c>
      <c r="L1000" s="79">
        <f t="shared" si="174"/>
        <v>7.6499999999999999E-2</v>
      </c>
      <c r="M1000" s="79">
        <v>0.28000000000000003</v>
      </c>
      <c r="N1000" s="79">
        <v>0.56000000000000005</v>
      </c>
      <c r="O1000" s="80" t="str">
        <f t="shared" si="175"/>
        <v>OK</v>
      </c>
      <c r="P1000" s="81">
        <f t="shared" si="176"/>
        <v>45.75</v>
      </c>
      <c r="Q1000" s="82">
        <f t="shared" si="177"/>
        <v>52.031832894897143</v>
      </c>
      <c r="R1000" s="82">
        <f t="shared" si="178"/>
        <v>0.87926942901307603</v>
      </c>
      <c r="S1000" s="82">
        <f t="shared" si="179"/>
        <v>2.99679468790176</v>
      </c>
      <c r="T1000" s="83" t="str">
        <f t="shared" si="180"/>
        <v>Not OK</v>
      </c>
    </row>
    <row r="1001" spans="1:20" x14ac:dyDescent="0.2">
      <c r="A1001" s="73">
        <v>40055</v>
      </c>
      <c r="B1001" s="147">
        <v>80.75</v>
      </c>
      <c r="C1001" s="78">
        <v>80</v>
      </c>
      <c r="D1001" s="78">
        <v>2.57</v>
      </c>
      <c r="E1001" s="78">
        <v>0</v>
      </c>
      <c r="F1001" s="78">
        <v>0</v>
      </c>
      <c r="G1001" s="78">
        <v>0</v>
      </c>
      <c r="H1001" s="78">
        <v>0</v>
      </c>
      <c r="I1001" s="142">
        <v>0</v>
      </c>
      <c r="J1001" s="142">
        <v>2.04</v>
      </c>
      <c r="K1001" s="76">
        <f t="shared" si="173"/>
        <v>122.4</v>
      </c>
      <c r="L1001" s="79">
        <f t="shared" si="174"/>
        <v>7.6499999999999999E-2</v>
      </c>
      <c r="M1001" s="79">
        <v>0.28000000000000003</v>
      </c>
      <c r="N1001" s="79">
        <v>0.56000000000000005</v>
      </c>
      <c r="O1001" s="80" t="str">
        <f t="shared" si="175"/>
        <v>OK</v>
      </c>
      <c r="P1001" s="81">
        <f t="shared" si="176"/>
        <v>45.75</v>
      </c>
      <c r="Q1001" s="82">
        <f t="shared" si="177"/>
        <v>52.031832894897143</v>
      </c>
      <c r="R1001" s="82">
        <f t="shared" si="178"/>
        <v>0.87926942901307603</v>
      </c>
      <c r="S1001" s="82">
        <f t="shared" si="179"/>
        <v>2.99679468790176</v>
      </c>
      <c r="T1001" s="83" t="str">
        <f t="shared" si="180"/>
        <v>Not OK</v>
      </c>
    </row>
    <row r="1002" spans="1:20" x14ac:dyDescent="0.2">
      <c r="A1002" s="73">
        <v>40056</v>
      </c>
      <c r="B1002" s="147">
        <v>80.75</v>
      </c>
      <c r="C1002" s="78">
        <v>80</v>
      </c>
      <c r="D1002" s="78">
        <v>2.57</v>
      </c>
      <c r="E1002" s="78">
        <v>0</v>
      </c>
      <c r="F1002" s="78">
        <v>0</v>
      </c>
      <c r="G1002" s="78">
        <v>0</v>
      </c>
      <c r="H1002" s="78">
        <v>0</v>
      </c>
      <c r="I1002" s="142">
        <v>0</v>
      </c>
      <c r="J1002" s="142">
        <v>2.04</v>
      </c>
      <c r="K1002" s="76">
        <f t="shared" si="173"/>
        <v>122.4</v>
      </c>
      <c r="L1002" s="79">
        <f t="shared" si="174"/>
        <v>7.6499999999999999E-2</v>
      </c>
      <c r="M1002" s="79">
        <v>0.28000000000000003</v>
      </c>
      <c r="N1002" s="79">
        <v>0.56000000000000005</v>
      </c>
      <c r="O1002" s="80" t="str">
        <f t="shared" si="175"/>
        <v>OK</v>
      </c>
      <c r="P1002" s="81">
        <f t="shared" si="176"/>
        <v>45.75</v>
      </c>
      <c r="Q1002" s="82">
        <f t="shared" si="177"/>
        <v>52.031832894897143</v>
      </c>
      <c r="R1002" s="82">
        <f t="shared" si="178"/>
        <v>0.87926942901307603</v>
      </c>
      <c r="S1002" s="82">
        <f t="shared" si="179"/>
        <v>2.99679468790176</v>
      </c>
      <c r="T1002" s="83" t="str">
        <f t="shared" si="180"/>
        <v>Not OK</v>
      </c>
    </row>
    <row r="1003" spans="1:20" x14ac:dyDescent="0.2">
      <c r="A1003" s="73">
        <v>40057</v>
      </c>
      <c r="B1003" s="147">
        <v>80.75</v>
      </c>
      <c r="C1003" s="78">
        <v>80</v>
      </c>
      <c r="D1003" s="78">
        <v>2.04</v>
      </c>
      <c r="E1003" s="78">
        <v>0</v>
      </c>
      <c r="F1003" s="78">
        <v>0</v>
      </c>
      <c r="G1003" s="78">
        <v>0</v>
      </c>
      <c r="H1003" s="78">
        <v>0</v>
      </c>
      <c r="I1003" s="78">
        <v>0</v>
      </c>
      <c r="J1003" s="142">
        <v>2.04</v>
      </c>
      <c r="K1003" s="76">
        <f t="shared" si="173"/>
        <v>122.4</v>
      </c>
      <c r="L1003" s="79">
        <f t="shared" si="174"/>
        <v>7.6499999999999999E-2</v>
      </c>
      <c r="M1003" s="79">
        <v>0.28000000000000003</v>
      </c>
      <c r="N1003" s="79">
        <v>0.56000000000000005</v>
      </c>
      <c r="O1003" s="80" t="str">
        <f t="shared" si="175"/>
        <v>OK</v>
      </c>
      <c r="P1003" s="81">
        <f t="shared" si="176"/>
        <v>45.75</v>
      </c>
      <c r="Q1003" s="82">
        <f t="shared" si="177"/>
        <v>52.031832894897143</v>
      </c>
      <c r="R1003" s="82">
        <f t="shared" si="178"/>
        <v>0.87926942901307603</v>
      </c>
      <c r="S1003" s="82">
        <f t="shared" si="179"/>
        <v>2.99679468790176</v>
      </c>
      <c r="T1003" s="83" t="str">
        <f t="shared" si="180"/>
        <v>Not OK</v>
      </c>
    </row>
    <row r="1004" spans="1:20" x14ac:dyDescent="0.2">
      <c r="A1004" s="73">
        <v>40058</v>
      </c>
      <c r="B1004" s="147">
        <v>80.75</v>
      </c>
      <c r="C1004" s="78">
        <v>80</v>
      </c>
      <c r="D1004" s="78">
        <v>2.04</v>
      </c>
      <c r="E1004" s="78">
        <v>0</v>
      </c>
      <c r="F1004" s="78">
        <v>0</v>
      </c>
      <c r="G1004" s="78">
        <v>0</v>
      </c>
      <c r="H1004" s="78">
        <v>0</v>
      </c>
      <c r="I1004" s="142">
        <v>0</v>
      </c>
      <c r="J1004" s="142">
        <v>2.04</v>
      </c>
      <c r="K1004" s="76">
        <f t="shared" si="173"/>
        <v>122.4</v>
      </c>
      <c r="L1004" s="79">
        <f t="shared" si="174"/>
        <v>7.6499999999999999E-2</v>
      </c>
      <c r="M1004" s="79">
        <v>0.28000000000000003</v>
      </c>
      <c r="N1004" s="79">
        <v>0.56000000000000005</v>
      </c>
      <c r="O1004" s="80" t="str">
        <f t="shared" si="175"/>
        <v>OK</v>
      </c>
      <c r="P1004" s="81">
        <f t="shared" si="176"/>
        <v>45.75</v>
      </c>
      <c r="Q1004" s="82">
        <f t="shared" si="177"/>
        <v>52.031832894897143</v>
      </c>
      <c r="R1004" s="82">
        <f t="shared" si="178"/>
        <v>0.87926942901307603</v>
      </c>
      <c r="S1004" s="82">
        <f t="shared" si="179"/>
        <v>2.99679468790176</v>
      </c>
      <c r="T1004" s="83" t="str">
        <f t="shared" si="180"/>
        <v>Not OK</v>
      </c>
    </row>
    <row r="1005" spans="1:20" x14ac:dyDescent="0.2">
      <c r="A1005" s="73">
        <v>40059</v>
      </c>
      <c r="B1005" s="147">
        <v>80.75</v>
      </c>
      <c r="C1005" s="78">
        <v>79</v>
      </c>
      <c r="D1005" s="78">
        <v>2.04</v>
      </c>
      <c r="E1005" s="78">
        <v>0</v>
      </c>
      <c r="F1005" s="78">
        <v>0</v>
      </c>
      <c r="G1005" s="78">
        <v>0</v>
      </c>
      <c r="H1005" s="78">
        <v>0</v>
      </c>
      <c r="I1005" s="142">
        <v>0</v>
      </c>
      <c r="J1005" s="142">
        <v>2.04</v>
      </c>
      <c r="K1005" s="76">
        <f t="shared" si="173"/>
        <v>122.4</v>
      </c>
      <c r="L1005" s="79">
        <f t="shared" si="174"/>
        <v>7.6499999999999999E-2</v>
      </c>
      <c r="M1005" s="79">
        <v>0.28000000000000003</v>
      </c>
      <c r="N1005" s="79">
        <v>0.56000000000000005</v>
      </c>
      <c r="O1005" s="80" t="str">
        <f t="shared" si="175"/>
        <v>OK</v>
      </c>
      <c r="P1005" s="81">
        <f t="shared" si="176"/>
        <v>45.75</v>
      </c>
      <c r="Q1005" s="82">
        <f t="shared" si="177"/>
        <v>52.031832894897143</v>
      </c>
      <c r="R1005" s="82">
        <f t="shared" si="178"/>
        <v>0.87926942901307603</v>
      </c>
      <c r="S1005" s="82">
        <f t="shared" si="179"/>
        <v>2.99679468790176</v>
      </c>
      <c r="T1005" s="83" t="str">
        <f t="shared" si="180"/>
        <v>Not OK</v>
      </c>
    </row>
    <row r="1006" spans="1:20" x14ac:dyDescent="0.2">
      <c r="A1006" s="73">
        <v>40060</v>
      </c>
      <c r="B1006" s="147">
        <v>80.75</v>
      </c>
      <c r="C1006" s="78">
        <v>79</v>
      </c>
      <c r="D1006" s="78">
        <v>2.04</v>
      </c>
      <c r="E1006" s="78">
        <v>0</v>
      </c>
      <c r="F1006" s="78">
        <v>0</v>
      </c>
      <c r="G1006" s="78">
        <v>0</v>
      </c>
      <c r="H1006" s="78">
        <v>0</v>
      </c>
      <c r="I1006" s="142">
        <v>0</v>
      </c>
      <c r="J1006" s="142">
        <v>2.04</v>
      </c>
      <c r="K1006" s="76">
        <f t="shared" si="173"/>
        <v>122.4</v>
      </c>
      <c r="L1006" s="79">
        <f t="shared" si="174"/>
        <v>7.6499999999999999E-2</v>
      </c>
      <c r="M1006" s="79">
        <v>0.28000000000000003</v>
      </c>
      <c r="N1006" s="79">
        <v>0.56000000000000005</v>
      </c>
      <c r="O1006" s="80" t="str">
        <f t="shared" si="175"/>
        <v>OK</v>
      </c>
      <c r="P1006" s="81">
        <f t="shared" si="176"/>
        <v>45.75</v>
      </c>
      <c r="Q1006" s="82">
        <f t="shared" si="177"/>
        <v>52.031832894897143</v>
      </c>
      <c r="R1006" s="82">
        <f t="shared" si="178"/>
        <v>0.87926942901307603</v>
      </c>
      <c r="S1006" s="82">
        <f t="shared" si="179"/>
        <v>2.99679468790176</v>
      </c>
      <c r="T1006" s="83" t="str">
        <f t="shared" si="180"/>
        <v>Not OK</v>
      </c>
    </row>
    <row r="1007" spans="1:20" x14ac:dyDescent="0.2">
      <c r="A1007" s="73">
        <v>40061</v>
      </c>
      <c r="B1007" s="147">
        <v>80.75</v>
      </c>
      <c r="C1007" s="78">
        <v>79</v>
      </c>
      <c r="D1007" s="78">
        <v>2.04</v>
      </c>
      <c r="E1007" s="78">
        <v>0</v>
      </c>
      <c r="F1007" s="78">
        <v>0</v>
      </c>
      <c r="G1007" s="78">
        <v>0</v>
      </c>
      <c r="H1007" s="78">
        <v>0</v>
      </c>
      <c r="I1007" s="142">
        <v>0</v>
      </c>
      <c r="J1007" s="142">
        <v>2.04</v>
      </c>
      <c r="K1007" s="76">
        <f t="shared" si="173"/>
        <v>122.4</v>
      </c>
      <c r="L1007" s="79">
        <f t="shared" si="174"/>
        <v>7.6499999999999999E-2</v>
      </c>
      <c r="M1007" s="79">
        <v>0.28000000000000003</v>
      </c>
      <c r="N1007" s="79">
        <v>0.56000000000000005</v>
      </c>
      <c r="O1007" s="80" t="str">
        <f t="shared" si="175"/>
        <v>OK</v>
      </c>
      <c r="P1007" s="81">
        <f t="shared" si="176"/>
        <v>45.75</v>
      </c>
      <c r="Q1007" s="82">
        <f t="shared" si="177"/>
        <v>52.031832894897143</v>
      </c>
      <c r="R1007" s="82">
        <f t="shared" si="178"/>
        <v>0.87926942901307603</v>
      </c>
      <c r="S1007" s="82">
        <f t="shared" si="179"/>
        <v>2.99679468790176</v>
      </c>
      <c r="T1007" s="83" t="str">
        <f t="shared" si="180"/>
        <v>Not OK</v>
      </c>
    </row>
    <row r="1008" spans="1:20" x14ac:dyDescent="0.2">
      <c r="A1008" s="73">
        <v>40062</v>
      </c>
      <c r="B1008" s="147">
        <v>80.75</v>
      </c>
      <c r="C1008" s="78">
        <v>78</v>
      </c>
      <c r="D1008" s="78">
        <v>2.04</v>
      </c>
      <c r="E1008" s="78">
        <v>0</v>
      </c>
      <c r="F1008" s="78">
        <v>0</v>
      </c>
      <c r="G1008" s="78">
        <v>0</v>
      </c>
      <c r="H1008" s="78">
        <v>0</v>
      </c>
      <c r="I1008" s="142">
        <v>0</v>
      </c>
      <c r="J1008" s="142">
        <v>2.04</v>
      </c>
      <c r="K1008" s="76">
        <f t="shared" si="173"/>
        <v>122.4</v>
      </c>
      <c r="L1008" s="79">
        <f t="shared" si="174"/>
        <v>7.6499999999999999E-2</v>
      </c>
      <c r="M1008" s="79">
        <v>0.28000000000000003</v>
      </c>
      <c r="N1008" s="79">
        <v>0.56000000000000005</v>
      </c>
      <c r="O1008" s="80" t="str">
        <f t="shared" si="175"/>
        <v>OK</v>
      </c>
      <c r="P1008" s="81">
        <f t="shared" si="176"/>
        <v>45.75</v>
      </c>
      <c r="Q1008" s="82">
        <f t="shared" si="177"/>
        <v>52.031832894897143</v>
      </c>
      <c r="R1008" s="82">
        <f t="shared" si="178"/>
        <v>0.87926942901307603</v>
      </c>
      <c r="S1008" s="82">
        <f t="shared" si="179"/>
        <v>2.99679468790176</v>
      </c>
      <c r="T1008" s="83" t="str">
        <f t="shared" si="180"/>
        <v>Not OK</v>
      </c>
    </row>
    <row r="1009" spans="1:20" x14ac:dyDescent="0.2">
      <c r="A1009" s="73">
        <v>40063</v>
      </c>
      <c r="B1009" s="147">
        <v>80.75</v>
      </c>
      <c r="C1009" s="78">
        <v>78</v>
      </c>
      <c r="D1009" s="78">
        <v>2.04</v>
      </c>
      <c r="E1009" s="78">
        <v>0</v>
      </c>
      <c r="F1009" s="78">
        <v>0</v>
      </c>
      <c r="G1009" s="78">
        <v>0</v>
      </c>
      <c r="H1009" s="78">
        <v>0</v>
      </c>
      <c r="I1009" s="142">
        <v>0</v>
      </c>
      <c r="J1009" s="142">
        <v>2.04</v>
      </c>
      <c r="K1009" s="76">
        <f t="shared" si="173"/>
        <v>122.4</v>
      </c>
      <c r="L1009" s="79">
        <f t="shared" si="174"/>
        <v>7.6499999999999999E-2</v>
      </c>
      <c r="M1009" s="79">
        <v>0.28000000000000003</v>
      </c>
      <c r="N1009" s="79">
        <v>0.56000000000000005</v>
      </c>
      <c r="O1009" s="80" t="str">
        <f t="shared" si="175"/>
        <v>OK</v>
      </c>
      <c r="P1009" s="81">
        <f t="shared" si="176"/>
        <v>45.75</v>
      </c>
      <c r="Q1009" s="82">
        <f t="shared" si="177"/>
        <v>52.031832894897143</v>
      </c>
      <c r="R1009" s="82">
        <f t="shared" si="178"/>
        <v>0.87926942901307603</v>
      </c>
      <c r="S1009" s="82">
        <f t="shared" si="179"/>
        <v>2.99679468790176</v>
      </c>
      <c r="T1009" s="83" t="str">
        <f t="shared" si="180"/>
        <v>Not OK</v>
      </c>
    </row>
    <row r="1010" spans="1:20" x14ac:dyDescent="0.2">
      <c r="A1010" s="73">
        <v>40064</v>
      </c>
      <c r="B1010" s="147">
        <v>80.75</v>
      </c>
      <c r="C1010" s="78">
        <v>78</v>
      </c>
      <c r="D1010" s="78">
        <v>2.04</v>
      </c>
      <c r="E1010" s="78">
        <v>0</v>
      </c>
      <c r="F1010" s="78">
        <v>0</v>
      </c>
      <c r="G1010" s="78">
        <v>0</v>
      </c>
      <c r="H1010" s="78">
        <v>0</v>
      </c>
      <c r="I1010" s="142">
        <v>0</v>
      </c>
      <c r="J1010" s="142">
        <v>2.04</v>
      </c>
      <c r="K1010" s="76">
        <f t="shared" si="173"/>
        <v>122.4</v>
      </c>
      <c r="L1010" s="79">
        <f t="shared" si="174"/>
        <v>7.6499999999999999E-2</v>
      </c>
      <c r="M1010" s="79">
        <v>0.28000000000000003</v>
      </c>
      <c r="N1010" s="79">
        <v>0.56000000000000005</v>
      </c>
      <c r="O1010" s="80" t="str">
        <f t="shared" si="175"/>
        <v>OK</v>
      </c>
      <c r="P1010" s="81">
        <f t="shared" si="176"/>
        <v>45.75</v>
      </c>
      <c r="Q1010" s="82">
        <f t="shared" si="177"/>
        <v>52.031832894897143</v>
      </c>
      <c r="R1010" s="82">
        <f t="shared" si="178"/>
        <v>0.87926942901307603</v>
      </c>
      <c r="S1010" s="82">
        <f t="shared" si="179"/>
        <v>2.99679468790176</v>
      </c>
      <c r="T1010" s="83" t="str">
        <f t="shared" si="180"/>
        <v>Not OK</v>
      </c>
    </row>
    <row r="1011" spans="1:20" x14ac:dyDescent="0.2">
      <c r="A1011" s="73">
        <v>40065</v>
      </c>
      <c r="B1011" s="147">
        <v>80.75</v>
      </c>
      <c r="C1011" s="78">
        <v>78</v>
      </c>
      <c r="D1011" s="78">
        <v>2.04</v>
      </c>
      <c r="E1011" s="78">
        <v>0</v>
      </c>
      <c r="F1011" s="78">
        <v>0</v>
      </c>
      <c r="G1011" s="78">
        <v>0</v>
      </c>
      <c r="H1011" s="78">
        <v>0</v>
      </c>
      <c r="I1011" s="142">
        <v>0</v>
      </c>
      <c r="J1011" s="142">
        <v>2.04</v>
      </c>
      <c r="K1011" s="76">
        <f t="shared" si="173"/>
        <v>122.4</v>
      </c>
      <c r="L1011" s="79">
        <f t="shared" si="174"/>
        <v>7.6499999999999999E-2</v>
      </c>
      <c r="M1011" s="79">
        <v>0.28000000000000003</v>
      </c>
      <c r="N1011" s="79">
        <v>0.56000000000000005</v>
      </c>
      <c r="O1011" s="80" t="str">
        <f t="shared" si="175"/>
        <v>OK</v>
      </c>
      <c r="P1011" s="81">
        <f t="shared" si="176"/>
        <v>45.75</v>
      </c>
      <c r="Q1011" s="82">
        <f t="shared" si="177"/>
        <v>52.031832894897143</v>
      </c>
      <c r="R1011" s="82">
        <f t="shared" si="178"/>
        <v>0.87926942901307603</v>
      </c>
      <c r="S1011" s="82">
        <f t="shared" si="179"/>
        <v>2.99679468790176</v>
      </c>
      <c r="T1011" s="83" t="str">
        <f t="shared" si="180"/>
        <v>Not OK</v>
      </c>
    </row>
    <row r="1012" spans="1:20" x14ac:dyDescent="0.2">
      <c r="A1012" s="73">
        <v>40066</v>
      </c>
      <c r="B1012" s="147">
        <v>80.75</v>
      </c>
      <c r="C1012" s="78">
        <v>78</v>
      </c>
      <c r="D1012" s="78">
        <v>2.04</v>
      </c>
      <c r="E1012" s="78">
        <v>0</v>
      </c>
      <c r="F1012" s="78">
        <v>0</v>
      </c>
      <c r="G1012" s="78">
        <v>0</v>
      </c>
      <c r="H1012" s="78">
        <v>0</v>
      </c>
      <c r="I1012" s="142">
        <v>0</v>
      </c>
      <c r="J1012" s="142">
        <v>2.04</v>
      </c>
      <c r="K1012" s="76">
        <f t="shared" si="173"/>
        <v>122.4</v>
      </c>
      <c r="L1012" s="79">
        <f t="shared" si="174"/>
        <v>7.6499999999999999E-2</v>
      </c>
      <c r="M1012" s="79">
        <v>0.28000000000000003</v>
      </c>
      <c r="N1012" s="79">
        <v>0.56000000000000005</v>
      </c>
      <c r="O1012" s="80" t="str">
        <f t="shared" si="175"/>
        <v>OK</v>
      </c>
      <c r="P1012" s="81">
        <f t="shared" si="176"/>
        <v>45.75</v>
      </c>
      <c r="Q1012" s="82">
        <f t="shared" si="177"/>
        <v>52.031832894897143</v>
      </c>
      <c r="R1012" s="82">
        <f t="shared" si="178"/>
        <v>0.87926942901307603</v>
      </c>
      <c r="S1012" s="82">
        <f t="shared" si="179"/>
        <v>2.99679468790176</v>
      </c>
      <c r="T1012" s="83" t="str">
        <f t="shared" si="180"/>
        <v>Not OK</v>
      </c>
    </row>
    <row r="1013" spans="1:20" x14ac:dyDescent="0.2">
      <c r="A1013" s="73">
        <v>40052</v>
      </c>
      <c r="B1013" s="147">
        <v>80.680000000000007</v>
      </c>
      <c r="C1013" s="78">
        <v>81</v>
      </c>
      <c r="D1013" s="78">
        <v>2.65</v>
      </c>
      <c r="E1013" s="78">
        <v>0</v>
      </c>
      <c r="F1013" s="78">
        <v>0</v>
      </c>
      <c r="G1013" s="78">
        <v>0</v>
      </c>
      <c r="H1013" s="78">
        <v>0</v>
      </c>
      <c r="I1013" s="142">
        <v>0</v>
      </c>
      <c r="J1013" s="142">
        <v>2.04</v>
      </c>
      <c r="K1013" s="76">
        <f t="shared" si="173"/>
        <v>122.4</v>
      </c>
      <c r="L1013" s="79">
        <f t="shared" si="174"/>
        <v>7.6499999999999999E-2</v>
      </c>
      <c r="M1013" s="79">
        <v>0.28000000000000003</v>
      </c>
      <c r="N1013" s="79">
        <v>0.56000000000000005</v>
      </c>
      <c r="O1013" s="80" t="str">
        <f t="shared" si="175"/>
        <v>OK</v>
      </c>
      <c r="P1013" s="81">
        <f t="shared" si="176"/>
        <v>45.680000000000007</v>
      </c>
      <c r="Q1013" s="82">
        <f t="shared" si="177"/>
        <v>51.993098392731163</v>
      </c>
      <c r="R1013" s="82">
        <f t="shared" si="178"/>
        <v>0.87857814617922925</v>
      </c>
      <c r="S1013" s="82">
        <f t="shared" si="179"/>
        <v>2.9991526258191996</v>
      </c>
      <c r="T1013" s="83" t="str">
        <f t="shared" si="180"/>
        <v>Not OK</v>
      </c>
    </row>
    <row r="1014" spans="1:20" x14ac:dyDescent="0.2">
      <c r="A1014" s="73">
        <v>40050</v>
      </c>
      <c r="B1014" s="146">
        <v>80.64</v>
      </c>
      <c r="C1014" s="78">
        <v>81</v>
      </c>
      <c r="D1014" s="78">
        <v>2.65</v>
      </c>
      <c r="E1014" s="78">
        <v>0</v>
      </c>
      <c r="F1014" s="78">
        <v>0</v>
      </c>
      <c r="G1014" s="78">
        <v>0</v>
      </c>
      <c r="H1014" s="78">
        <v>0</v>
      </c>
      <c r="I1014" s="142">
        <v>0</v>
      </c>
      <c r="J1014" s="142">
        <v>2.04</v>
      </c>
      <c r="K1014" s="76">
        <f t="shared" si="173"/>
        <v>122.4</v>
      </c>
      <c r="L1014" s="79">
        <f t="shared" si="174"/>
        <v>7.6499999999999999E-2</v>
      </c>
      <c r="M1014" s="79">
        <v>0.28000000000000003</v>
      </c>
      <c r="N1014" s="79">
        <v>0.56000000000000005</v>
      </c>
      <c r="O1014" s="80" t="str">
        <f t="shared" si="175"/>
        <v>OK</v>
      </c>
      <c r="P1014" s="81">
        <f t="shared" si="176"/>
        <v>45.64</v>
      </c>
      <c r="Q1014" s="82">
        <f t="shared" si="177"/>
        <v>51.971013485081237</v>
      </c>
      <c r="R1014" s="82">
        <f t="shared" si="178"/>
        <v>0.87818183520899373</v>
      </c>
      <c r="S1014" s="82">
        <f t="shared" si="179"/>
        <v>3.0005061007367719</v>
      </c>
      <c r="T1014" s="83" t="str">
        <f t="shared" si="180"/>
        <v>Not OK</v>
      </c>
    </row>
    <row r="1015" spans="1:20" x14ac:dyDescent="0.2">
      <c r="A1015" s="73">
        <v>40051</v>
      </c>
      <c r="B1015" s="146">
        <v>80.64</v>
      </c>
      <c r="C1015" s="78">
        <v>81</v>
      </c>
      <c r="D1015" s="78">
        <v>2.65</v>
      </c>
      <c r="E1015" s="78">
        <v>0</v>
      </c>
      <c r="F1015" s="78">
        <v>0</v>
      </c>
      <c r="G1015" s="78">
        <v>0</v>
      </c>
      <c r="H1015" s="78">
        <v>0</v>
      </c>
      <c r="I1015" s="142">
        <v>0</v>
      </c>
      <c r="J1015" s="142">
        <v>2.04</v>
      </c>
      <c r="K1015" s="76">
        <f t="shared" si="173"/>
        <v>122.4</v>
      </c>
      <c r="L1015" s="79">
        <f t="shared" si="174"/>
        <v>7.6499999999999999E-2</v>
      </c>
      <c r="M1015" s="79">
        <v>0.28000000000000003</v>
      </c>
      <c r="N1015" s="79">
        <v>0.56000000000000005</v>
      </c>
      <c r="O1015" s="80" t="str">
        <f t="shared" si="175"/>
        <v>OK</v>
      </c>
      <c r="P1015" s="81">
        <f t="shared" si="176"/>
        <v>45.64</v>
      </c>
      <c r="Q1015" s="82">
        <f t="shared" si="177"/>
        <v>51.971013485081237</v>
      </c>
      <c r="R1015" s="82">
        <f t="shared" si="178"/>
        <v>0.87818183520899373</v>
      </c>
      <c r="S1015" s="82">
        <f t="shared" si="179"/>
        <v>3.0005061007367719</v>
      </c>
      <c r="T1015" s="83" t="str">
        <f t="shared" si="180"/>
        <v>Not OK</v>
      </c>
    </row>
    <row r="1016" spans="1:20" x14ac:dyDescent="0.2">
      <c r="A1016" s="73">
        <v>40049</v>
      </c>
      <c r="B1016" s="147">
        <v>80.62</v>
      </c>
      <c r="C1016" s="78">
        <v>81</v>
      </c>
      <c r="D1016" s="78">
        <v>2.65</v>
      </c>
      <c r="E1016" s="78">
        <v>0</v>
      </c>
      <c r="F1016" s="78">
        <v>0</v>
      </c>
      <c r="G1016" s="78">
        <v>0</v>
      </c>
      <c r="H1016" s="78">
        <v>0</v>
      </c>
      <c r="I1016" s="142">
        <v>0</v>
      </c>
      <c r="J1016" s="142">
        <v>2.04</v>
      </c>
      <c r="K1016" s="76">
        <f t="shared" si="173"/>
        <v>122.4</v>
      </c>
      <c r="L1016" s="79">
        <f t="shared" si="174"/>
        <v>7.6499999999999999E-2</v>
      </c>
      <c r="M1016" s="79">
        <v>0.28000000000000003</v>
      </c>
      <c r="N1016" s="79">
        <v>0.56000000000000005</v>
      </c>
      <c r="O1016" s="80" t="str">
        <f t="shared" si="175"/>
        <v>OK</v>
      </c>
      <c r="P1016" s="81">
        <f t="shared" si="176"/>
        <v>45.620000000000005</v>
      </c>
      <c r="Q1016" s="82">
        <f t="shared" si="177"/>
        <v>51.959984438921303</v>
      </c>
      <c r="R1016" s="82">
        <f t="shared" si="178"/>
        <v>0.87798332683540503</v>
      </c>
      <c r="S1016" s="82">
        <f t="shared" si="179"/>
        <v>3.0011845026696955</v>
      </c>
      <c r="T1016" s="83" t="str">
        <f t="shared" si="180"/>
        <v>Not OK</v>
      </c>
    </row>
    <row r="1017" spans="1:20" x14ac:dyDescent="0.2">
      <c r="A1017" s="73">
        <v>40048</v>
      </c>
      <c r="B1017" s="146">
        <v>80.61</v>
      </c>
      <c r="C1017" s="78">
        <v>81</v>
      </c>
      <c r="D1017" s="78">
        <v>2.65</v>
      </c>
      <c r="E1017" s="78">
        <v>0</v>
      </c>
      <c r="F1017" s="78">
        <v>0</v>
      </c>
      <c r="G1017" s="78">
        <v>0</v>
      </c>
      <c r="H1017" s="78">
        <v>0</v>
      </c>
      <c r="I1017" s="142">
        <v>0</v>
      </c>
      <c r="J1017" s="142">
        <v>2.04</v>
      </c>
      <c r="K1017" s="76">
        <f t="shared" si="173"/>
        <v>122.4</v>
      </c>
      <c r="L1017" s="79">
        <f t="shared" si="174"/>
        <v>7.6499999999999999E-2</v>
      </c>
      <c r="M1017" s="79">
        <v>0.28000000000000003</v>
      </c>
      <c r="N1017" s="79">
        <v>0.56000000000000005</v>
      </c>
      <c r="O1017" s="80" t="str">
        <f t="shared" si="175"/>
        <v>OK</v>
      </c>
      <c r="P1017" s="81">
        <f t="shared" si="176"/>
        <v>45.61</v>
      </c>
      <c r="Q1017" s="82">
        <f t="shared" si="177"/>
        <v>51.954473270248791</v>
      </c>
      <c r="R1017" s="82">
        <f t="shared" si="178"/>
        <v>0.87788398436363535</v>
      </c>
      <c r="S1017" s="82">
        <f t="shared" si="179"/>
        <v>3.0015241205372525</v>
      </c>
      <c r="T1017" s="83" t="str">
        <f t="shared" si="180"/>
        <v>Not OK</v>
      </c>
    </row>
    <row r="1018" spans="1:20" x14ac:dyDescent="0.2">
      <c r="A1018" s="73">
        <v>40038</v>
      </c>
      <c r="B1018" s="147">
        <v>80.59</v>
      </c>
      <c r="C1018" s="78">
        <v>85</v>
      </c>
      <c r="D1018" s="78">
        <v>2.99</v>
      </c>
      <c r="E1018" s="78">
        <v>0</v>
      </c>
      <c r="F1018" s="78">
        <v>0</v>
      </c>
      <c r="G1018" s="78">
        <v>0</v>
      </c>
      <c r="H1018" s="78">
        <v>0</v>
      </c>
      <c r="I1018" s="142">
        <v>0</v>
      </c>
      <c r="J1018" s="142">
        <v>1.9724084071993251</v>
      </c>
      <c r="K1018" s="76">
        <f t="shared" si="173"/>
        <v>118.34450443195951</v>
      </c>
      <c r="L1018" s="79">
        <f t="shared" si="174"/>
        <v>7.3965315269974685E-2</v>
      </c>
      <c r="M1018" s="79">
        <v>0.28000000000000003</v>
      </c>
      <c r="N1018" s="79">
        <v>0.56000000000000005</v>
      </c>
      <c r="O1018" s="80" t="str">
        <f t="shared" si="175"/>
        <v>OK</v>
      </c>
      <c r="P1018" s="81">
        <f t="shared" si="176"/>
        <v>45.59</v>
      </c>
      <c r="Q1018" s="82">
        <f t="shared" si="177"/>
        <v>51.943457645277682</v>
      </c>
      <c r="R1018" s="82">
        <f t="shared" si="178"/>
        <v>0.87768512276049282</v>
      </c>
      <c r="S1018" s="82">
        <f t="shared" si="179"/>
        <v>2.9027317582556402</v>
      </c>
      <c r="T1018" s="83" t="str">
        <f t="shared" si="180"/>
        <v>Not OK</v>
      </c>
    </row>
    <row r="1019" spans="1:20" x14ac:dyDescent="0.2">
      <c r="A1019" s="73">
        <v>40039</v>
      </c>
      <c r="B1019" s="147">
        <v>80.59</v>
      </c>
      <c r="C1019" s="78">
        <v>85</v>
      </c>
      <c r="D1019" s="78">
        <v>2.99</v>
      </c>
      <c r="E1019" s="78">
        <v>0</v>
      </c>
      <c r="F1019" s="78">
        <v>0</v>
      </c>
      <c r="G1019" s="78">
        <v>0</v>
      </c>
      <c r="H1019" s="78">
        <v>0</v>
      </c>
      <c r="I1019" s="142">
        <v>0</v>
      </c>
      <c r="J1019" s="142">
        <v>1.9724084071993251</v>
      </c>
      <c r="K1019" s="76">
        <f t="shared" si="173"/>
        <v>118.34450443195951</v>
      </c>
      <c r="L1019" s="79">
        <f t="shared" si="174"/>
        <v>7.3965315269974685E-2</v>
      </c>
      <c r="M1019" s="79">
        <v>0.28000000000000003</v>
      </c>
      <c r="N1019" s="79">
        <v>0.56000000000000005</v>
      </c>
      <c r="O1019" s="80" t="str">
        <f t="shared" si="175"/>
        <v>OK</v>
      </c>
      <c r="P1019" s="81">
        <f t="shared" si="176"/>
        <v>45.59</v>
      </c>
      <c r="Q1019" s="82">
        <f t="shared" si="177"/>
        <v>51.943457645277682</v>
      </c>
      <c r="R1019" s="82">
        <f t="shared" si="178"/>
        <v>0.87768512276049282</v>
      </c>
      <c r="S1019" s="82">
        <f t="shared" si="179"/>
        <v>2.9027317582556402</v>
      </c>
      <c r="T1019" s="83" t="str">
        <f t="shared" si="180"/>
        <v>Not OK</v>
      </c>
    </row>
    <row r="1020" spans="1:20" x14ac:dyDescent="0.2">
      <c r="A1020" s="73">
        <v>40040</v>
      </c>
      <c r="B1020" s="147">
        <v>80.59</v>
      </c>
      <c r="C1020" s="78">
        <v>85</v>
      </c>
      <c r="D1020" s="78">
        <v>2.99</v>
      </c>
      <c r="E1020" s="78">
        <v>0</v>
      </c>
      <c r="F1020" s="78">
        <v>0</v>
      </c>
      <c r="G1020" s="78">
        <v>0</v>
      </c>
      <c r="H1020" s="78">
        <v>0</v>
      </c>
      <c r="I1020" s="142">
        <v>0</v>
      </c>
      <c r="J1020" s="142">
        <v>2.04</v>
      </c>
      <c r="K1020" s="76">
        <f t="shared" si="173"/>
        <v>122.4</v>
      </c>
      <c r="L1020" s="79">
        <f t="shared" si="174"/>
        <v>7.6499999999999999E-2</v>
      </c>
      <c r="M1020" s="79">
        <v>0.28000000000000003</v>
      </c>
      <c r="N1020" s="79">
        <v>0.56000000000000005</v>
      </c>
      <c r="O1020" s="80" t="str">
        <f t="shared" si="175"/>
        <v>OK</v>
      </c>
      <c r="P1020" s="81">
        <f t="shared" si="176"/>
        <v>45.59</v>
      </c>
      <c r="Q1020" s="82">
        <f t="shared" si="177"/>
        <v>51.943457645277682</v>
      </c>
      <c r="R1020" s="82">
        <f t="shared" si="178"/>
        <v>0.87768512276049282</v>
      </c>
      <c r="S1020" s="82">
        <f t="shared" si="179"/>
        <v>3.0022041911947155</v>
      </c>
      <c r="T1020" s="83" t="str">
        <f t="shared" si="180"/>
        <v>Not OK</v>
      </c>
    </row>
    <row r="1021" spans="1:20" x14ac:dyDescent="0.2">
      <c r="A1021" s="73">
        <v>40041</v>
      </c>
      <c r="B1021" s="147">
        <v>80.59</v>
      </c>
      <c r="C1021" s="78">
        <v>84</v>
      </c>
      <c r="D1021" s="78">
        <v>2.9</v>
      </c>
      <c r="E1021" s="78">
        <v>0</v>
      </c>
      <c r="F1021" s="78">
        <v>0</v>
      </c>
      <c r="G1021" s="78">
        <v>0</v>
      </c>
      <c r="H1021" s="78">
        <v>0</v>
      </c>
      <c r="I1021" s="142">
        <v>0</v>
      </c>
      <c r="J1021" s="142">
        <v>2.04</v>
      </c>
      <c r="K1021" s="76">
        <f t="shared" si="173"/>
        <v>122.4</v>
      </c>
      <c r="L1021" s="79">
        <f t="shared" si="174"/>
        <v>7.6499999999999999E-2</v>
      </c>
      <c r="M1021" s="79">
        <v>0.28000000000000003</v>
      </c>
      <c r="N1021" s="79">
        <v>0.56000000000000005</v>
      </c>
      <c r="O1021" s="80" t="str">
        <f t="shared" si="175"/>
        <v>OK</v>
      </c>
      <c r="P1021" s="81">
        <f t="shared" si="176"/>
        <v>45.59</v>
      </c>
      <c r="Q1021" s="82">
        <f t="shared" si="177"/>
        <v>51.943457645277682</v>
      </c>
      <c r="R1021" s="82">
        <f t="shared" si="178"/>
        <v>0.87768512276049282</v>
      </c>
      <c r="S1021" s="82">
        <f t="shared" si="179"/>
        <v>3.0022041911947155</v>
      </c>
      <c r="T1021" s="83" t="str">
        <f t="shared" si="180"/>
        <v>Not OK</v>
      </c>
    </row>
    <row r="1022" spans="1:20" x14ac:dyDescent="0.2">
      <c r="A1022" s="73">
        <v>40042</v>
      </c>
      <c r="B1022" s="147">
        <v>80.59</v>
      </c>
      <c r="C1022" s="78">
        <v>84</v>
      </c>
      <c r="D1022" s="78">
        <v>2.9</v>
      </c>
      <c r="E1022" s="78">
        <v>0</v>
      </c>
      <c r="F1022" s="78">
        <v>0</v>
      </c>
      <c r="G1022" s="78">
        <v>0</v>
      </c>
      <c r="H1022" s="78">
        <v>0</v>
      </c>
      <c r="I1022" s="142">
        <v>0</v>
      </c>
      <c r="J1022" s="142">
        <v>2.04</v>
      </c>
      <c r="K1022" s="76">
        <f t="shared" si="173"/>
        <v>122.4</v>
      </c>
      <c r="L1022" s="79">
        <f t="shared" si="174"/>
        <v>7.6499999999999999E-2</v>
      </c>
      <c r="M1022" s="79">
        <v>0.28000000000000003</v>
      </c>
      <c r="N1022" s="79">
        <v>0.56000000000000005</v>
      </c>
      <c r="O1022" s="80" t="str">
        <f t="shared" si="175"/>
        <v>OK</v>
      </c>
      <c r="P1022" s="81">
        <f t="shared" si="176"/>
        <v>45.59</v>
      </c>
      <c r="Q1022" s="82">
        <f t="shared" si="177"/>
        <v>51.943457645277682</v>
      </c>
      <c r="R1022" s="82">
        <f t="shared" si="178"/>
        <v>0.87768512276049282</v>
      </c>
      <c r="S1022" s="82">
        <f t="shared" si="179"/>
        <v>3.0022041911947155</v>
      </c>
      <c r="T1022" s="83" t="str">
        <f t="shared" si="180"/>
        <v>Not OK</v>
      </c>
    </row>
    <row r="1023" spans="1:20" x14ac:dyDescent="0.2">
      <c r="A1023" s="73">
        <v>40043</v>
      </c>
      <c r="B1023" s="147">
        <v>80.59</v>
      </c>
      <c r="C1023" s="78">
        <v>84</v>
      </c>
      <c r="D1023" s="78">
        <v>2.9</v>
      </c>
      <c r="E1023" s="78">
        <v>0</v>
      </c>
      <c r="F1023" s="78">
        <v>0</v>
      </c>
      <c r="G1023" s="78">
        <v>0</v>
      </c>
      <c r="H1023" s="78">
        <v>0</v>
      </c>
      <c r="I1023" s="142">
        <v>0</v>
      </c>
      <c r="J1023" s="142">
        <v>2.04</v>
      </c>
      <c r="K1023" s="76">
        <f t="shared" si="173"/>
        <v>122.4</v>
      </c>
      <c r="L1023" s="79">
        <f t="shared" si="174"/>
        <v>7.6499999999999999E-2</v>
      </c>
      <c r="M1023" s="79">
        <v>0.28000000000000003</v>
      </c>
      <c r="N1023" s="79">
        <v>0.56000000000000005</v>
      </c>
      <c r="O1023" s="80" t="str">
        <f t="shared" si="175"/>
        <v>OK</v>
      </c>
      <c r="P1023" s="81">
        <f t="shared" si="176"/>
        <v>45.59</v>
      </c>
      <c r="Q1023" s="82">
        <f t="shared" si="177"/>
        <v>51.943457645277682</v>
      </c>
      <c r="R1023" s="82">
        <f t="shared" si="178"/>
        <v>0.87768512276049282</v>
      </c>
      <c r="S1023" s="82">
        <f t="shared" si="179"/>
        <v>3.0022041911947155</v>
      </c>
      <c r="T1023" s="83" t="str">
        <f t="shared" si="180"/>
        <v>Not OK</v>
      </c>
    </row>
    <row r="1024" spans="1:20" x14ac:dyDescent="0.2">
      <c r="A1024" s="73">
        <v>40044</v>
      </c>
      <c r="B1024" s="147">
        <v>80.59</v>
      </c>
      <c r="C1024" s="78">
        <v>83</v>
      </c>
      <c r="D1024" s="78">
        <v>2.81</v>
      </c>
      <c r="E1024" s="78">
        <v>0</v>
      </c>
      <c r="F1024" s="78">
        <v>0</v>
      </c>
      <c r="G1024" s="78">
        <v>0</v>
      </c>
      <c r="H1024" s="78">
        <v>0</v>
      </c>
      <c r="I1024" s="142">
        <v>0</v>
      </c>
      <c r="J1024" s="142">
        <v>2.04</v>
      </c>
      <c r="K1024" s="76">
        <f t="shared" si="173"/>
        <v>122.4</v>
      </c>
      <c r="L1024" s="79">
        <f t="shared" si="174"/>
        <v>7.6499999999999999E-2</v>
      </c>
      <c r="M1024" s="79">
        <v>0.28000000000000003</v>
      </c>
      <c r="N1024" s="79">
        <v>0.56000000000000005</v>
      </c>
      <c r="O1024" s="80" t="str">
        <f t="shared" si="175"/>
        <v>OK</v>
      </c>
      <c r="P1024" s="81">
        <f t="shared" si="176"/>
        <v>45.59</v>
      </c>
      <c r="Q1024" s="82">
        <f t="shared" si="177"/>
        <v>51.943457645277682</v>
      </c>
      <c r="R1024" s="82">
        <f t="shared" si="178"/>
        <v>0.87768512276049282</v>
      </c>
      <c r="S1024" s="82">
        <f t="shared" si="179"/>
        <v>3.0022041911947155</v>
      </c>
      <c r="T1024" s="83" t="str">
        <f t="shared" si="180"/>
        <v>Not OK</v>
      </c>
    </row>
    <row r="1025" spans="1:20" x14ac:dyDescent="0.2">
      <c r="A1025" s="73">
        <v>40045</v>
      </c>
      <c r="B1025" s="147">
        <v>80.59</v>
      </c>
      <c r="C1025" s="78">
        <v>83</v>
      </c>
      <c r="D1025" s="78">
        <v>2.81</v>
      </c>
      <c r="E1025" s="78">
        <v>0</v>
      </c>
      <c r="F1025" s="78">
        <v>0</v>
      </c>
      <c r="G1025" s="78">
        <v>0</v>
      </c>
      <c r="H1025" s="78">
        <v>0</v>
      </c>
      <c r="I1025" s="142">
        <v>0</v>
      </c>
      <c r="J1025" s="142">
        <v>2.04</v>
      </c>
      <c r="K1025" s="76">
        <f t="shared" si="173"/>
        <v>122.4</v>
      </c>
      <c r="L1025" s="79">
        <f t="shared" si="174"/>
        <v>7.6499999999999999E-2</v>
      </c>
      <c r="M1025" s="79">
        <v>0.28000000000000003</v>
      </c>
      <c r="N1025" s="79">
        <v>0.56000000000000005</v>
      </c>
      <c r="O1025" s="80" t="str">
        <f t="shared" si="175"/>
        <v>OK</v>
      </c>
      <c r="P1025" s="81">
        <f t="shared" si="176"/>
        <v>45.59</v>
      </c>
      <c r="Q1025" s="82">
        <f t="shared" si="177"/>
        <v>51.943457645277682</v>
      </c>
      <c r="R1025" s="82">
        <f t="shared" si="178"/>
        <v>0.87768512276049282</v>
      </c>
      <c r="S1025" s="82">
        <f t="shared" si="179"/>
        <v>3.0022041911947155</v>
      </c>
      <c r="T1025" s="83" t="str">
        <f t="shared" si="180"/>
        <v>Not OK</v>
      </c>
    </row>
    <row r="1026" spans="1:20" x14ac:dyDescent="0.2">
      <c r="A1026" s="73">
        <v>40046</v>
      </c>
      <c r="B1026" s="147">
        <v>80.59</v>
      </c>
      <c r="C1026" s="78">
        <v>82</v>
      </c>
      <c r="D1026" s="78">
        <v>2.73</v>
      </c>
      <c r="E1026" s="78">
        <v>0</v>
      </c>
      <c r="F1026" s="78">
        <v>0</v>
      </c>
      <c r="G1026" s="78">
        <v>0</v>
      </c>
      <c r="H1026" s="78">
        <v>0</v>
      </c>
      <c r="I1026" s="142">
        <v>0</v>
      </c>
      <c r="J1026" s="142">
        <v>2.04</v>
      </c>
      <c r="K1026" s="76">
        <f t="shared" si="173"/>
        <v>122.4</v>
      </c>
      <c r="L1026" s="79">
        <f t="shared" si="174"/>
        <v>7.6499999999999999E-2</v>
      </c>
      <c r="M1026" s="79">
        <v>0.28000000000000003</v>
      </c>
      <c r="N1026" s="79">
        <v>0.56000000000000005</v>
      </c>
      <c r="O1026" s="80" t="str">
        <f t="shared" si="175"/>
        <v>OK</v>
      </c>
      <c r="P1026" s="81">
        <f t="shared" si="176"/>
        <v>45.59</v>
      </c>
      <c r="Q1026" s="82">
        <f t="shared" si="177"/>
        <v>51.943457645277682</v>
      </c>
      <c r="R1026" s="82">
        <f t="shared" si="178"/>
        <v>0.87768512276049282</v>
      </c>
      <c r="S1026" s="82">
        <f t="shared" si="179"/>
        <v>3.0022041911947155</v>
      </c>
      <c r="T1026" s="83" t="str">
        <f t="shared" si="180"/>
        <v>Not OK</v>
      </c>
    </row>
    <row r="1027" spans="1:20" x14ac:dyDescent="0.2">
      <c r="A1027" s="73">
        <v>40047</v>
      </c>
      <c r="B1027" s="147">
        <v>80.59</v>
      </c>
      <c r="C1027" s="78">
        <v>82</v>
      </c>
      <c r="D1027" s="78">
        <v>2.73</v>
      </c>
      <c r="E1027" s="78">
        <v>0</v>
      </c>
      <c r="F1027" s="78">
        <v>0</v>
      </c>
      <c r="G1027" s="78">
        <v>0</v>
      </c>
      <c r="H1027" s="78">
        <v>0</v>
      </c>
      <c r="I1027" s="142">
        <v>0</v>
      </c>
      <c r="J1027" s="142">
        <v>2.04</v>
      </c>
      <c r="K1027" s="76">
        <f t="shared" si="173"/>
        <v>122.4</v>
      </c>
      <c r="L1027" s="79">
        <f t="shared" si="174"/>
        <v>7.6499999999999999E-2</v>
      </c>
      <c r="M1027" s="79">
        <v>0.28000000000000003</v>
      </c>
      <c r="N1027" s="79">
        <v>0.56000000000000005</v>
      </c>
      <c r="O1027" s="80" t="str">
        <f t="shared" si="175"/>
        <v>OK</v>
      </c>
      <c r="P1027" s="81">
        <f t="shared" si="176"/>
        <v>45.59</v>
      </c>
      <c r="Q1027" s="82">
        <f t="shared" si="177"/>
        <v>51.943457645277682</v>
      </c>
      <c r="R1027" s="82">
        <f t="shared" si="178"/>
        <v>0.87768512276049282</v>
      </c>
      <c r="S1027" s="82">
        <f t="shared" si="179"/>
        <v>3.0022041911947155</v>
      </c>
      <c r="T1027" s="83" t="str">
        <f t="shared" si="180"/>
        <v>Not OK</v>
      </c>
    </row>
    <row r="1028" spans="1:20" x14ac:dyDescent="0.2">
      <c r="A1028" s="73">
        <v>40023</v>
      </c>
      <c r="B1028" s="146">
        <v>80.56</v>
      </c>
      <c r="C1028" s="78">
        <v>88</v>
      </c>
      <c r="D1028" s="78">
        <v>3.26</v>
      </c>
      <c r="E1028" s="78">
        <v>0</v>
      </c>
      <c r="F1028" s="78">
        <v>0</v>
      </c>
      <c r="G1028" s="78">
        <v>0</v>
      </c>
      <c r="H1028" s="78">
        <v>0</v>
      </c>
      <c r="I1028" s="142">
        <v>0</v>
      </c>
      <c r="J1028" s="142">
        <v>1.9724084071993251</v>
      </c>
      <c r="K1028" s="76">
        <f t="shared" si="173"/>
        <v>118.34450443195951</v>
      </c>
      <c r="L1028" s="79">
        <f t="shared" si="174"/>
        <v>7.3965315269974685E-2</v>
      </c>
      <c r="M1028" s="79">
        <v>0.28000000000000003</v>
      </c>
      <c r="N1028" s="79">
        <v>0.56000000000000005</v>
      </c>
      <c r="O1028" s="80" t="str">
        <f t="shared" si="175"/>
        <v>OK</v>
      </c>
      <c r="P1028" s="81">
        <f t="shared" si="176"/>
        <v>45.56</v>
      </c>
      <c r="Q1028" s="82">
        <f t="shared" si="177"/>
        <v>51.926950999433195</v>
      </c>
      <c r="R1028" s="82">
        <f t="shared" si="178"/>
        <v>0.87738638843819872</v>
      </c>
      <c r="S1028" s="82">
        <f t="shared" si="179"/>
        <v>2.9037200863355275</v>
      </c>
      <c r="T1028" s="83" t="str">
        <f t="shared" si="180"/>
        <v>Not OK</v>
      </c>
    </row>
    <row r="1029" spans="1:20" x14ac:dyDescent="0.2">
      <c r="A1029" s="73">
        <v>40024</v>
      </c>
      <c r="B1029" s="146">
        <v>80.56</v>
      </c>
      <c r="C1029" s="78">
        <v>88</v>
      </c>
      <c r="D1029" s="78">
        <v>3.26</v>
      </c>
      <c r="E1029" s="78">
        <v>0</v>
      </c>
      <c r="F1029" s="78">
        <v>0</v>
      </c>
      <c r="G1029" s="78">
        <v>0</v>
      </c>
      <c r="H1029" s="78">
        <v>0</v>
      </c>
      <c r="I1029" s="142">
        <v>0</v>
      </c>
      <c r="J1029" s="142">
        <v>1.9724084071993251</v>
      </c>
      <c r="K1029" s="76">
        <f t="shared" si="173"/>
        <v>118.34450443195951</v>
      </c>
      <c r="L1029" s="79">
        <f t="shared" si="174"/>
        <v>7.3965315269974685E-2</v>
      </c>
      <c r="M1029" s="79">
        <v>0.28000000000000003</v>
      </c>
      <c r="N1029" s="79">
        <v>0.56000000000000005</v>
      </c>
      <c r="O1029" s="80" t="str">
        <f t="shared" si="175"/>
        <v>OK</v>
      </c>
      <c r="P1029" s="81">
        <f t="shared" si="176"/>
        <v>45.56</v>
      </c>
      <c r="Q1029" s="82">
        <f t="shared" si="177"/>
        <v>51.926950999433195</v>
      </c>
      <c r="R1029" s="82">
        <f t="shared" si="178"/>
        <v>0.87738638843819872</v>
      </c>
      <c r="S1029" s="82">
        <f t="shared" si="179"/>
        <v>2.9037200863355275</v>
      </c>
      <c r="T1029" s="83" t="str">
        <f t="shared" si="180"/>
        <v>Not OK</v>
      </c>
    </row>
    <row r="1030" spans="1:20" x14ac:dyDescent="0.2">
      <c r="A1030" s="73">
        <v>40025</v>
      </c>
      <c r="B1030" s="146">
        <v>80.56</v>
      </c>
      <c r="C1030" s="78">
        <v>88</v>
      </c>
      <c r="D1030" s="78">
        <v>3.26</v>
      </c>
      <c r="E1030" s="78">
        <v>0</v>
      </c>
      <c r="F1030" s="78">
        <v>0</v>
      </c>
      <c r="G1030" s="78">
        <v>0</v>
      </c>
      <c r="H1030" s="78">
        <v>0</v>
      </c>
      <c r="I1030" s="142">
        <v>0</v>
      </c>
      <c r="J1030" s="142">
        <v>1.9724084071993251</v>
      </c>
      <c r="K1030" s="76">
        <f t="shared" si="173"/>
        <v>118.34450443195951</v>
      </c>
      <c r="L1030" s="79">
        <f t="shared" si="174"/>
        <v>7.3965315269974685E-2</v>
      </c>
      <c r="M1030" s="79">
        <v>0.28000000000000003</v>
      </c>
      <c r="N1030" s="79">
        <v>0.56000000000000005</v>
      </c>
      <c r="O1030" s="80" t="str">
        <f t="shared" si="175"/>
        <v>OK</v>
      </c>
      <c r="P1030" s="81">
        <f t="shared" si="176"/>
        <v>45.56</v>
      </c>
      <c r="Q1030" s="82">
        <f t="shared" si="177"/>
        <v>51.926950999433195</v>
      </c>
      <c r="R1030" s="82">
        <f t="shared" si="178"/>
        <v>0.87738638843819872</v>
      </c>
      <c r="S1030" s="82">
        <f t="shared" si="179"/>
        <v>2.9037200863355275</v>
      </c>
      <c r="T1030" s="83" t="str">
        <f t="shared" si="180"/>
        <v>Not OK</v>
      </c>
    </row>
    <row r="1031" spans="1:20" x14ac:dyDescent="0.2">
      <c r="A1031" s="73">
        <v>40026</v>
      </c>
      <c r="B1031" s="146">
        <v>80.56</v>
      </c>
      <c r="C1031" s="78">
        <v>88</v>
      </c>
      <c r="D1031" s="78">
        <v>3.26</v>
      </c>
      <c r="E1031" s="78">
        <v>0</v>
      </c>
      <c r="F1031" s="78">
        <v>0</v>
      </c>
      <c r="G1031" s="78">
        <v>0</v>
      </c>
      <c r="H1031" s="78">
        <v>0</v>
      </c>
      <c r="I1031" s="142">
        <v>0</v>
      </c>
      <c r="J1031" s="142">
        <v>1.9724084071993251</v>
      </c>
      <c r="K1031" s="76">
        <f t="shared" si="173"/>
        <v>118.34450443195951</v>
      </c>
      <c r="L1031" s="79">
        <f t="shared" si="174"/>
        <v>7.3965315269974685E-2</v>
      </c>
      <c r="M1031" s="79">
        <v>0.28000000000000003</v>
      </c>
      <c r="N1031" s="79">
        <v>0.56000000000000005</v>
      </c>
      <c r="O1031" s="80" t="str">
        <f t="shared" si="175"/>
        <v>OK</v>
      </c>
      <c r="P1031" s="81">
        <f t="shared" si="176"/>
        <v>45.56</v>
      </c>
      <c r="Q1031" s="82">
        <f t="shared" si="177"/>
        <v>51.926950999433195</v>
      </c>
      <c r="R1031" s="82">
        <f t="shared" si="178"/>
        <v>0.87738638843819872</v>
      </c>
      <c r="S1031" s="82">
        <f t="shared" si="179"/>
        <v>2.9037200863355275</v>
      </c>
      <c r="T1031" s="83" t="str">
        <f t="shared" si="180"/>
        <v>Not OK</v>
      </c>
    </row>
    <row r="1032" spans="1:20" x14ac:dyDescent="0.2">
      <c r="A1032" s="73">
        <v>40027</v>
      </c>
      <c r="B1032" s="146">
        <v>80.56</v>
      </c>
      <c r="C1032" s="78">
        <v>88</v>
      </c>
      <c r="D1032" s="78">
        <v>3.26</v>
      </c>
      <c r="E1032" s="78">
        <v>0</v>
      </c>
      <c r="F1032" s="78">
        <v>0</v>
      </c>
      <c r="G1032" s="78">
        <v>0</v>
      </c>
      <c r="H1032" s="78">
        <v>0</v>
      </c>
      <c r="I1032" s="142">
        <v>0</v>
      </c>
      <c r="J1032" s="142">
        <v>1.9724084071993251</v>
      </c>
      <c r="K1032" s="76">
        <f t="shared" si="173"/>
        <v>118.34450443195951</v>
      </c>
      <c r="L1032" s="79">
        <f t="shared" si="174"/>
        <v>7.3965315269974685E-2</v>
      </c>
      <c r="M1032" s="79">
        <v>0.28000000000000003</v>
      </c>
      <c r="N1032" s="79">
        <v>0.56000000000000005</v>
      </c>
      <c r="O1032" s="80" t="str">
        <f t="shared" si="175"/>
        <v>OK</v>
      </c>
      <c r="P1032" s="81">
        <f t="shared" si="176"/>
        <v>45.56</v>
      </c>
      <c r="Q1032" s="82">
        <f t="shared" si="177"/>
        <v>51.926950999433195</v>
      </c>
      <c r="R1032" s="82">
        <f t="shared" si="178"/>
        <v>0.87738638843819872</v>
      </c>
      <c r="S1032" s="82">
        <f t="shared" si="179"/>
        <v>2.9037200863355275</v>
      </c>
      <c r="T1032" s="83" t="str">
        <f t="shared" si="180"/>
        <v>Not OK</v>
      </c>
    </row>
    <row r="1033" spans="1:20" x14ac:dyDescent="0.2">
      <c r="A1033" s="73">
        <v>40028</v>
      </c>
      <c r="B1033" s="146">
        <v>80.56</v>
      </c>
      <c r="C1033" s="78">
        <v>87</v>
      </c>
      <c r="D1033" s="78">
        <v>3.17</v>
      </c>
      <c r="E1033" s="78">
        <v>0</v>
      </c>
      <c r="F1033" s="78">
        <v>0</v>
      </c>
      <c r="G1033" s="78">
        <v>0</v>
      </c>
      <c r="H1033" s="78">
        <v>0</v>
      </c>
      <c r="I1033" s="142">
        <v>0</v>
      </c>
      <c r="J1033" s="142">
        <v>1.9724084071993251</v>
      </c>
      <c r="K1033" s="76">
        <f t="shared" si="173"/>
        <v>118.34450443195951</v>
      </c>
      <c r="L1033" s="79">
        <f t="shared" si="174"/>
        <v>7.3965315269974685E-2</v>
      </c>
      <c r="M1033" s="79">
        <v>0.28000000000000003</v>
      </c>
      <c r="N1033" s="79">
        <v>0.56000000000000005</v>
      </c>
      <c r="O1033" s="80" t="str">
        <f t="shared" si="175"/>
        <v>OK</v>
      </c>
      <c r="P1033" s="81">
        <f t="shared" si="176"/>
        <v>45.56</v>
      </c>
      <c r="Q1033" s="82">
        <f t="shared" si="177"/>
        <v>51.926950999433195</v>
      </c>
      <c r="R1033" s="82">
        <f t="shared" si="178"/>
        <v>0.87738638843819872</v>
      </c>
      <c r="S1033" s="82">
        <f t="shared" si="179"/>
        <v>2.9037200863355275</v>
      </c>
      <c r="T1033" s="83" t="str">
        <f t="shared" si="180"/>
        <v>Not OK</v>
      </c>
    </row>
    <row r="1034" spans="1:20" x14ac:dyDescent="0.2">
      <c r="A1034" s="73">
        <v>40029</v>
      </c>
      <c r="B1034" s="146">
        <v>80.56</v>
      </c>
      <c r="C1034" s="78">
        <v>87</v>
      </c>
      <c r="D1034" s="78">
        <v>3.17</v>
      </c>
      <c r="E1034" s="78">
        <v>0</v>
      </c>
      <c r="F1034" s="78">
        <v>0</v>
      </c>
      <c r="G1034" s="78">
        <v>0</v>
      </c>
      <c r="H1034" s="78">
        <v>0</v>
      </c>
      <c r="I1034" s="142">
        <v>0</v>
      </c>
      <c r="J1034" s="142">
        <v>1.9724084071993251</v>
      </c>
      <c r="K1034" s="76">
        <f t="shared" si="173"/>
        <v>118.34450443195951</v>
      </c>
      <c r="L1034" s="79">
        <f t="shared" si="174"/>
        <v>7.3965315269974685E-2</v>
      </c>
      <c r="M1034" s="79">
        <v>0.28000000000000003</v>
      </c>
      <c r="N1034" s="79">
        <v>0.56000000000000005</v>
      </c>
      <c r="O1034" s="80" t="str">
        <f t="shared" si="175"/>
        <v>OK</v>
      </c>
      <c r="P1034" s="81">
        <f t="shared" si="176"/>
        <v>45.56</v>
      </c>
      <c r="Q1034" s="82">
        <f t="shared" si="177"/>
        <v>51.926950999433195</v>
      </c>
      <c r="R1034" s="82">
        <f t="shared" si="178"/>
        <v>0.87738638843819872</v>
      </c>
      <c r="S1034" s="82">
        <f t="shared" si="179"/>
        <v>2.9037200863355275</v>
      </c>
      <c r="T1034" s="83" t="str">
        <f t="shared" si="180"/>
        <v>Not OK</v>
      </c>
    </row>
    <row r="1035" spans="1:20" x14ac:dyDescent="0.2">
      <c r="A1035" s="73">
        <v>40030</v>
      </c>
      <c r="B1035" s="146">
        <v>80.56</v>
      </c>
      <c r="C1035" s="78">
        <v>87</v>
      </c>
      <c r="D1035" s="78">
        <v>3.17</v>
      </c>
      <c r="E1035" s="78">
        <v>0</v>
      </c>
      <c r="F1035" s="78">
        <v>0</v>
      </c>
      <c r="G1035" s="78">
        <v>0</v>
      </c>
      <c r="H1035" s="78">
        <v>0</v>
      </c>
      <c r="I1035" s="142">
        <v>0</v>
      </c>
      <c r="J1035" s="142">
        <v>1.9724084071993251</v>
      </c>
      <c r="K1035" s="76">
        <f t="shared" si="173"/>
        <v>118.34450443195951</v>
      </c>
      <c r="L1035" s="79">
        <f t="shared" si="174"/>
        <v>7.3965315269974685E-2</v>
      </c>
      <c r="M1035" s="79">
        <v>0.28000000000000003</v>
      </c>
      <c r="N1035" s="79">
        <v>0.56000000000000005</v>
      </c>
      <c r="O1035" s="80" t="str">
        <f t="shared" si="175"/>
        <v>OK</v>
      </c>
      <c r="P1035" s="81">
        <f t="shared" si="176"/>
        <v>45.56</v>
      </c>
      <c r="Q1035" s="82">
        <f t="shared" si="177"/>
        <v>51.926950999433195</v>
      </c>
      <c r="R1035" s="82">
        <f t="shared" si="178"/>
        <v>0.87738638843819872</v>
      </c>
      <c r="S1035" s="82">
        <f t="shared" si="179"/>
        <v>2.9037200863355275</v>
      </c>
      <c r="T1035" s="83" t="str">
        <f t="shared" si="180"/>
        <v>Not OK</v>
      </c>
    </row>
    <row r="1036" spans="1:20" x14ac:dyDescent="0.2">
      <c r="A1036" s="73">
        <v>40031</v>
      </c>
      <c r="B1036" s="146">
        <v>80.56</v>
      </c>
      <c r="C1036" s="78">
        <v>87</v>
      </c>
      <c r="D1036" s="78">
        <v>3.17</v>
      </c>
      <c r="E1036" s="78">
        <v>0</v>
      </c>
      <c r="F1036" s="78">
        <v>0</v>
      </c>
      <c r="G1036" s="78">
        <v>0</v>
      </c>
      <c r="H1036" s="78">
        <v>0</v>
      </c>
      <c r="I1036" s="142">
        <v>0</v>
      </c>
      <c r="J1036" s="142">
        <v>1.9724084071993251</v>
      </c>
      <c r="K1036" s="76">
        <f t="shared" si="173"/>
        <v>118.34450443195951</v>
      </c>
      <c r="L1036" s="79">
        <f t="shared" si="174"/>
        <v>7.3965315269974685E-2</v>
      </c>
      <c r="M1036" s="79">
        <v>0.28000000000000003</v>
      </c>
      <c r="N1036" s="79">
        <v>0.56000000000000005</v>
      </c>
      <c r="O1036" s="80" t="str">
        <f t="shared" si="175"/>
        <v>OK</v>
      </c>
      <c r="P1036" s="81">
        <f t="shared" si="176"/>
        <v>45.56</v>
      </c>
      <c r="Q1036" s="82">
        <f t="shared" si="177"/>
        <v>51.926950999433195</v>
      </c>
      <c r="R1036" s="82">
        <f t="shared" si="178"/>
        <v>0.87738638843819872</v>
      </c>
      <c r="S1036" s="82">
        <f t="shared" si="179"/>
        <v>2.9037200863355275</v>
      </c>
      <c r="T1036" s="83" t="str">
        <f t="shared" si="180"/>
        <v>Not OK</v>
      </c>
    </row>
    <row r="1037" spans="1:20" x14ac:dyDescent="0.2">
      <c r="A1037" s="73">
        <v>40032</v>
      </c>
      <c r="B1037" s="146">
        <v>80.56</v>
      </c>
      <c r="C1037" s="78">
        <v>87</v>
      </c>
      <c r="D1037" s="78">
        <v>3.17</v>
      </c>
      <c r="E1037" s="78">
        <v>0</v>
      </c>
      <c r="F1037" s="78">
        <v>0</v>
      </c>
      <c r="G1037" s="78">
        <v>0</v>
      </c>
      <c r="H1037" s="78">
        <v>0</v>
      </c>
      <c r="I1037" s="142">
        <v>0</v>
      </c>
      <c r="J1037" s="142">
        <v>1.9724084071993251</v>
      </c>
      <c r="K1037" s="76">
        <f t="shared" si="173"/>
        <v>118.34450443195951</v>
      </c>
      <c r="L1037" s="79">
        <f t="shared" si="174"/>
        <v>7.3965315269974685E-2</v>
      </c>
      <c r="M1037" s="79">
        <v>0.28000000000000003</v>
      </c>
      <c r="N1037" s="79">
        <v>0.56000000000000005</v>
      </c>
      <c r="O1037" s="80" t="str">
        <f t="shared" si="175"/>
        <v>OK</v>
      </c>
      <c r="P1037" s="81">
        <f t="shared" si="176"/>
        <v>45.56</v>
      </c>
      <c r="Q1037" s="82">
        <f t="shared" si="177"/>
        <v>51.926950999433195</v>
      </c>
      <c r="R1037" s="82">
        <f t="shared" si="178"/>
        <v>0.87738638843819872</v>
      </c>
      <c r="S1037" s="82">
        <f t="shared" si="179"/>
        <v>2.9037200863355275</v>
      </c>
      <c r="T1037" s="83" t="str">
        <f t="shared" si="180"/>
        <v>Not OK</v>
      </c>
    </row>
    <row r="1038" spans="1:20" x14ac:dyDescent="0.2">
      <c r="A1038" s="73">
        <v>40033</v>
      </c>
      <c r="B1038" s="146">
        <v>80.56</v>
      </c>
      <c r="C1038" s="78">
        <v>86</v>
      </c>
      <c r="D1038" s="78">
        <v>3.08</v>
      </c>
      <c r="E1038" s="78">
        <v>0</v>
      </c>
      <c r="F1038" s="78">
        <v>0</v>
      </c>
      <c r="G1038" s="78">
        <v>0</v>
      </c>
      <c r="H1038" s="78">
        <v>0</v>
      </c>
      <c r="I1038" s="142">
        <v>0</v>
      </c>
      <c r="J1038" s="142">
        <v>1.9724084071993251</v>
      </c>
      <c r="K1038" s="76">
        <f t="shared" si="173"/>
        <v>118.34450443195951</v>
      </c>
      <c r="L1038" s="79">
        <f t="shared" si="174"/>
        <v>7.3965315269974685E-2</v>
      </c>
      <c r="M1038" s="79">
        <v>0.28000000000000003</v>
      </c>
      <c r="N1038" s="79">
        <v>0.56000000000000005</v>
      </c>
      <c r="O1038" s="80" t="str">
        <f t="shared" si="175"/>
        <v>OK</v>
      </c>
      <c r="P1038" s="81">
        <f t="shared" si="176"/>
        <v>45.56</v>
      </c>
      <c r="Q1038" s="82">
        <f t="shared" si="177"/>
        <v>51.926950999433195</v>
      </c>
      <c r="R1038" s="82">
        <f t="shared" si="178"/>
        <v>0.87738638843819872</v>
      </c>
      <c r="S1038" s="82">
        <f t="shared" si="179"/>
        <v>2.9037200863355275</v>
      </c>
      <c r="T1038" s="83" t="str">
        <f t="shared" si="180"/>
        <v>Not OK</v>
      </c>
    </row>
    <row r="1039" spans="1:20" x14ac:dyDescent="0.2">
      <c r="A1039" s="73">
        <v>40034</v>
      </c>
      <c r="B1039" s="146">
        <v>80.56</v>
      </c>
      <c r="C1039" s="78">
        <v>86</v>
      </c>
      <c r="D1039" s="78">
        <v>3.08</v>
      </c>
      <c r="E1039" s="78">
        <v>0</v>
      </c>
      <c r="F1039" s="78">
        <v>0</v>
      </c>
      <c r="G1039" s="78">
        <v>0</v>
      </c>
      <c r="H1039" s="78">
        <v>0</v>
      </c>
      <c r="I1039" s="142">
        <v>0</v>
      </c>
      <c r="J1039" s="142">
        <v>1.9724084071993251</v>
      </c>
      <c r="K1039" s="76">
        <f t="shared" si="173"/>
        <v>118.34450443195951</v>
      </c>
      <c r="L1039" s="79">
        <f t="shared" si="174"/>
        <v>7.3965315269974685E-2</v>
      </c>
      <c r="M1039" s="79">
        <v>0.28000000000000003</v>
      </c>
      <c r="N1039" s="79">
        <v>0.56000000000000005</v>
      </c>
      <c r="O1039" s="80" t="str">
        <f t="shared" si="175"/>
        <v>OK</v>
      </c>
      <c r="P1039" s="81">
        <f t="shared" si="176"/>
        <v>45.56</v>
      </c>
      <c r="Q1039" s="82">
        <f t="shared" si="177"/>
        <v>51.926950999433195</v>
      </c>
      <c r="R1039" s="82">
        <f t="shared" si="178"/>
        <v>0.87738638843819872</v>
      </c>
      <c r="S1039" s="82">
        <f t="shared" si="179"/>
        <v>2.9037200863355275</v>
      </c>
      <c r="T1039" s="83" t="str">
        <f t="shared" si="180"/>
        <v>Not OK</v>
      </c>
    </row>
    <row r="1040" spans="1:20" x14ac:dyDescent="0.2">
      <c r="A1040" s="73">
        <v>40035</v>
      </c>
      <c r="B1040" s="146">
        <v>80.56</v>
      </c>
      <c r="C1040" s="78">
        <v>86</v>
      </c>
      <c r="D1040" s="78">
        <v>3.08</v>
      </c>
      <c r="E1040" s="78">
        <v>0</v>
      </c>
      <c r="F1040" s="78">
        <v>0</v>
      </c>
      <c r="G1040" s="78">
        <v>0</v>
      </c>
      <c r="H1040" s="78">
        <v>0</v>
      </c>
      <c r="I1040" s="142">
        <v>0</v>
      </c>
      <c r="J1040" s="142">
        <v>1.9724084071993251</v>
      </c>
      <c r="K1040" s="76">
        <f t="shared" si="173"/>
        <v>118.34450443195951</v>
      </c>
      <c r="L1040" s="79">
        <f t="shared" si="174"/>
        <v>7.3965315269974685E-2</v>
      </c>
      <c r="M1040" s="79">
        <v>0.28000000000000003</v>
      </c>
      <c r="N1040" s="79">
        <v>0.56000000000000005</v>
      </c>
      <c r="O1040" s="80" t="str">
        <f t="shared" si="175"/>
        <v>OK</v>
      </c>
      <c r="P1040" s="81">
        <f t="shared" si="176"/>
        <v>45.56</v>
      </c>
      <c r="Q1040" s="82">
        <f t="shared" si="177"/>
        <v>51.926950999433195</v>
      </c>
      <c r="R1040" s="82">
        <f t="shared" si="178"/>
        <v>0.87738638843819872</v>
      </c>
      <c r="S1040" s="82">
        <f t="shared" si="179"/>
        <v>2.9037200863355275</v>
      </c>
      <c r="T1040" s="83" t="str">
        <f t="shared" si="180"/>
        <v>Not OK</v>
      </c>
    </row>
    <row r="1041" spans="1:20" x14ac:dyDescent="0.2">
      <c r="A1041" s="73">
        <v>40036</v>
      </c>
      <c r="B1041" s="146">
        <v>80.56</v>
      </c>
      <c r="C1041" s="78">
        <v>85</v>
      </c>
      <c r="D1041" s="78">
        <v>2.99</v>
      </c>
      <c r="E1041" s="78">
        <v>0</v>
      </c>
      <c r="F1041" s="78">
        <v>0</v>
      </c>
      <c r="G1041" s="78">
        <v>0</v>
      </c>
      <c r="H1041" s="78">
        <v>0</v>
      </c>
      <c r="I1041" s="142">
        <v>0</v>
      </c>
      <c r="J1041" s="142">
        <v>1.9724084071993251</v>
      </c>
      <c r="K1041" s="76">
        <f t="shared" si="173"/>
        <v>118.34450443195951</v>
      </c>
      <c r="L1041" s="79">
        <f t="shared" si="174"/>
        <v>7.3965315269974685E-2</v>
      </c>
      <c r="M1041" s="79">
        <v>0.28000000000000003</v>
      </c>
      <c r="N1041" s="79">
        <v>0.56000000000000005</v>
      </c>
      <c r="O1041" s="80" t="str">
        <f t="shared" si="175"/>
        <v>OK</v>
      </c>
      <c r="P1041" s="81">
        <f t="shared" si="176"/>
        <v>45.56</v>
      </c>
      <c r="Q1041" s="82">
        <f t="shared" si="177"/>
        <v>51.926950999433195</v>
      </c>
      <c r="R1041" s="82">
        <f t="shared" si="178"/>
        <v>0.87738638843819872</v>
      </c>
      <c r="S1041" s="82">
        <f t="shared" si="179"/>
        <v>2.9037200863355275</v>
      </c>
      <c r="T1041" s="83" t="str">
        <f t="shared" si="180"/>
        <v>Not OK</v>
      </c>
    </row>
    <row r="1042" spans="1:20" x14ac:dyDescent="0.2">
      <c r="A1042" s="73">
        <v>40037</v>
      </c>
      <c r="B1042" s="146">
        <v>80.56</v>
      </c>
      <c r="C1042" s="78">
        <v>85</v>
      </c>
      <c r="D1042" s="78">
        <v>2.99</v>
      </c>
      <c r="E1042" s="78">
        <v>0</v>
      </c>
      <c r="F1042" s="78">
        <v>0</v>
      </c>
      <c r="G1042" s="78">
        <v>0</v>
      </c>
      <c r="H1042" s="78">
        <v>0</v>
      </c>
      <c r="I1042" s="142">
        <v>0</v>
      </c>
      <c r="J1042" s="142">
        <v>1.9724084071993251</v>
      </c>
      <c r="K1042" s="76">
        <f t="shared" si="173"/>
        <v>118.34450443195951</v>
      </c>
      <c r="L1042" s="79">
        <f t="shared" si="174"/>
        <v>7.3965315269974685E-2</v>
      </c>
      <c r="M1042" s="79">
        <v>0.28000000000000003</v>
      </c>
      <c r="N1042" s="79">
        <v>0.56000000000000005</v>
      </c>
      <c r="O1042" s="80" t="str">
        <f t="shared" si="175"/>
        <v>OK</v>
      </c>
      <c r="P1042" s="81">
        <f t="shared" si="176"/>
        <v>45.56</v>
      </c>
      <c r="Q1042" s="82">
        <f t="shared" si="177"/>
        <v>51.926950999433195</v>
      </c>
      <c r="R1042" s="82">
        <f t="shared" si="178"/>
        <v>0.87738638843819872</v>
      </c>
      <c r="S1042" s="82">
        <f t="shared" si="179"/>
        <v>2.9037200863355275</v>
      </c>
      <c r="T1042" s="83" t="str">
        <f t="shared" si="180"/>
        <v>Not OK</v>
      </c>
    </row>
    <row r="1043" spans="1:20" x14ac:dyDescent="0.2">
      <c r="A1043" s="73">
        <v>40022</v>
      </c>
      <c r="B1043" s="146">
        <v>80.52</v>
      </c>
      <c r="C1043" s="78">
        <v>88</v>
      </c>
      <c r="D1043" s="78">
        <v>3.26</v>
      </c>
      <c r="E1043" s="78">
        <v>0</v>
      </c>
      <c r="F1043" s="78">
        <v>0</v>
      </c>
      <c r="G1043" s="78">
        <v>0</v>
      </c>
      <c r="H1043" s="78">
        <v>0</v>
      </c>
      <c r="I1043" s="142">
        <v>0</v>
      </c>
      <c r="J1043" s="142">
        <v>1.97</v>
      </c>
      <c r="K1043" s="76">
        <f t="shared" si="173"/>
        <v>118.2</v>
      </c>
      <c r="L1043" s="79">
        <f t="shared" si="174"/>
        <v>7.3874999999999996E-2</v>
      </c>
      <c r="M1043" s="79">
        <v>0.28000000000000003</v>
      </c>
      <c r="N1043" s="79">
        <v>0.56000000000000005</v>
      </c>
      <c r="O1043" s="80" t="str">
        <f t="shared" si="175"/>
        <v>OK</v>
      </c>
      <c r="P1043" s="81">
        <f t="shared" si="176"/>
        <v>45.519999999999996</v>
      </c>
      <c r="Q1043" s="82">
        <f t="shared" si="177"/>
        <v>51.90497351254794</v>
      </c>
      <c r="R1043" s="82">
        <f t="shared" si="178"/>
        <v>0.87698725034501002</v>
      </c>
      <c r="S1043" s="82">
        <f t="shared" si="179"/>
        <v>2.9014944415044983</v>
      </c>
      <c r="T1043" s="83" t="str">
        <f t="shared" si="180"/>
        <v>Not OK</v>
      </c>
    </row>
    <row r="1044" spans="1:20" x14ac:dyDescent="0.2">
      <c r="A1044" s="73">
        <v>40011</v>
      </c>
      <c r="B1044" s="147">
        <v>80.44</v>
      </c>
      <c r="C1044" s="78">
        <v>90</v>
      </c>
      <c r="D1044" s="78">
        <v>3.45</v>
      </c>
      <c r="E1044" s="78">
        <v>0</v>
      </c>
      <c r="F1044" s="78">
        <v>0</v>
      </c>
      <c r="G1044" s="78">
        <v>0</v>
      </c>
      <c r="H1044" s="78">
        <v>0</v>
      </c>
      <c r="I1044" s="142">
        <v>0</v>
      </c>
      <c r="J1044" s="142">
        <v>1.9046337499351378</v>
      </c>
      <c r="K1044" s="76">
        <f t="shared" si="173"/>
        <v>114.27802499610827</v>
      </c>
      <c r="L1044" s="79">
        <f t="shared" si="174"/>
        <v>7.1423765622567664E-2</v>
      </c>
      <c r="M1044" s="79">
        <v>0.28000000000000003</v>
      </c>
      <c r="N1044" s="79">
        <v>0.56000000000000005</v>
      </c>
      <c r="O1044" s="80" t="str">
        <f t="shared" si="175"/>
        <v>OK</v>
      </c>
      <c r="P1044" s="81">
        <f t="shared" si="176"/>
        <v>45.44</v>
      </c>
      <c r="Q1044" s="82">
        <f t="shared" si="177"/>
        <v>51.861126278459629</v>
      </c>
      <c r="R1044" s="82">
        <f t="shared" si="178"/>
        <v>0.87618613903634734</v>
      </c>
      <c r="S1044" s="82">
        <f t="shared" si="179"/>
        <v>2.8077852845421858</v>
      </c>
      <c r="T1044" s="83" t="str">
        <f t="shared" si="180"/>
        <v>Not OK</v>
      </c>
    </row>
    <row r="1045" spans="1:20" x14ac:dyDescent="0.2">
      <c r="A1045" s="73">
        <v>40012</v>
      </c>
      <c r="B1045" s="147">
        <v>80.44</v>
      </c>
      <c r="C1045" s="78">
        <v>90</v>
      </c>
      <c r="D1045" s="78">
        <v>3.45</v>
      </c>
      <c r="E1045" s="78">
        <v>0</v>
      </c>
      <c r="F1045" s="78">
        <v>0</v>
      </c>
      <c r="G1045" s="78">
        <v>0</v>
      </c>
      <c r="H1045" s="78">
        <v>0</v>
      </c>
      <c r="I1045" s="142">
        <v>0</v>
      </c>
      <c r="J1045" s="142">
        <v>1.9046337499351378</v>
      </c>
      <c r="K1045" s="76">
        <f t="shared" si="173"/>
        <v>114.27802499610827</v>
      </c>
      <c r="L1045" s="79">
        <f t="shared" si="174"/>
        <v>7.1423765622567664E-2</v>
      </c>
      <c r="M1045" s="79">
        <v>0.28000000000000003</v>
      </c>
      <c r="N1045" s="79">
        <v>0.56000000000000005</v>
      </c>
      <c r="O1045" s="80" t="str">
        <f t="shared" si="175"/>
        <v>OK</v>
      </c>
      <c r="P1045" s="81">
        <f t="shared" si="176"/>
        <v>45.44</v>
      </c>
      <c r="Q1045" s="82">
        <f t="shared" si="177"/>
        <v>51.861126278459629</v>
      </c>
      <c r="R1045" s="82">
        <f t="shared" si="178"/>
        <v>0.87618613903634734</v>
      </c>
      <c r="S1045" s="82">
        <f t="shared" si="179"/>
        <v>2.8077852845421858</v>
      </c>
      <c r="T1045" s="83" t="str">
        <f t="shared" si="180"/>
        <v>Not OK</v>
      </c>
    </row>
    <row r="1046" spans="1:20" x14ac:dyDescent="0.2">
      <c r="A1046" s="73">
        <v>40013</v>
      </c>
      <c r="B1046" s="147">
        <v>80.44</v>
      </c>
      <c r="C1046" s="78">
        <v>90</v>
      </c>
      <c r="D1046" s="78">
        <v>3.45</v>
      </c>
      <c r="E1046" s="78">
        <v>0</v>
      </c>
      <c r="F1046" s="78">
        <v>0</v>
      </c>
      <c r="G1046" s="78">
        <v>0</v>
      </c>
      <c r="H1046" s="78">
        <v>0</v>
      </c>
      <c r="I1046" s="142">
        <v>0</v>
      </c>
      <c r="J1046" s="142">
        <v>1.9046337499351378</v>
      </c>
      <c r="K1046" s="76">
        <f t="shared" ref="K1046:K1109" si="181">J1046*60</f>
        <v>114.27802499610827</v>
      </c>
      <c r="L1046" s="79">
        <f t="shared" ref="L1046:L1109" si="182">K1046/$F$6</f>
        <v>7.1423765622567664E-2</v>
      </c>
      <c r="M1046" s="79">
        <v>0.28000000000000003</v>
      </c>
      <c r="N1046" s="79">
        <v>0.56000000000000005</v>
      </c>
      <c r="O1046" s="80" t="str">
        <f t="shared" ref="O1046:O1109" si="183">IF(L1046&lt;M1046,"OK",IF(AND(L1046&gt;M1046,L1046&lt;N1046),"ANTARA",IF(L1046&gt;N1046,"Not OK")))</f>
        <v>OK</v>
      </c>
      <c r="P1046" s="81">
        <f t="shared" ref="P1046:P1109" si="184">B1046-$F$8</f>
        <v>45.44</v>
      </c>
      <c r="Q1046" s="82">
        <f t="shared" ref="Q1046:Q1109" si="185">((P1046^2)+((-0.6826*B1046+79.904)^2))^0.5</f>
        <v>51.861126278459629</v>
      </c>
      <c r="R1046" s="82">
        <f t="shared" ref="R1046:R1109" si="186">P1046/Q1046</f>
        <v>0.87618613903634734</v>
      </c>
      <c r="S1046" s="82">
        <f t="shared" ref="S1046:S1109" si="187">J1046/(1000*$F$9*$F$12*R1046)</f>
        <v>2.8077852845421858</v>
      </c>
      <c r="T1046" s="83" t="str">
        <f t="shared" ref="T1046:T1109" si="188">IF(S1046&lt;1,"OK",IF(S1046&gt;1,"Not OK"))</f>
        <v>Not OK</v>
      </c>
    </row>
    <row r="1047" spans="1:20" x14ac:dyDescent="0.2">
      <c r="A1047" s="73">
        <v>40014</v>
      </c>
      <c r="B1047" s="147">
        <v>80.44</v>
      </c>
      <c r="C1047" s="78">
        <v>90</v>
      </c>
      <c r="D1047" s="78">
        <v>3.45</v>
      </c>
      <c r="E1047" s="78">
        <v>0</v>
      </c>
      <c r="F1047" s="78">
        <v>0</v>
      </c>
      <c r="G1047" s="78">
        <v>0</v>
      </c>
      <c r="H1047" s="78">
        <v>0</v>
      </c>
      <c r="I1047" s="142">
        <v>0</v>
      </c>
      <c r="J1047" s="142">
        <v>1.9046337499351378</v>
      </c>
      <c r="K1047" s="76">
        <f t="shared" si="181"/>
        <v>114.27802499610827</v>
      </c>
      <c r="L1047" s="79">
        <f t="shared" si="182"/>
        <v>7.1423765622567664E-2</v>
      </c>
      <c r="M1047" s="79">
        <v>0.28000000000000003</v>
      </c>
      <c r="N1047" s="79">
        <v>0.56000000000000005</v>
      </c>
      <c r="O1047" s="80" t="str">
        <f t="shared" si="183"/>
        <v>OK</v>
      </c>
      <c r="P1047" s="81">
        <f t="shared" si="184"/>
        <v>45.44</v>
      </c>
      <c r="Q1047" s="82">
        <f t="shared" si="185"/>
        <v>51.861126278459629</v>
      </c>
      <c r="R1047" s="82">
        <f t="shared" si="186"/>
        <v>0.87618613903634734</v>
      </c>
      <c r="S1047" s="82">
        <f t="shared" si="187"/>
        <v>2.8077852845421858</v>
      </c>
      <c r="T1047" s="83" t="str">
        <f t="shared" si="188"/>
        <v>Not OK</v>
      </c>
    </row>
    <row r="1048" spans="1:20" x14ac:dyDescent="0.2">
      <c r="A1048" s="73">
        <v>40015</v>
      </c>
      <c r="B1048" s="147">
        <v>80.44</v>
      </c>
      <c r="C1048" s="78">
        <v>90</v>
      </c>
      <c r="D1048" s="78">
        <v>3.45</v>
      </c>
      <c r="E1048" s="78">
        <v>0</v>
      </c>
      <c r="F1048" s="78">
        <v>0</v>
      </c>
      <c r="G1048" s="78">
        <v>0</v>
      </c>
      <c r="H1048" s="78">
        <v>0</v>
      </c>
      <c r="I1048" s="142">
        <v>0</v>
      </c>
      <c r="J1048" s="142">
        <v>1.9046337499351378</v>
      </c>
      <c r="K1048" s="76">
        <f t="shared" si="181"/>
        <v>114.27802499610827</v>
      </c>
      <c r="L1048" s="79">
        <f t="shared" si="182"/>
        <v>7.1423765622567664E-2</v>
      </c>
      <c r="M1048" s="79">
        <v>0.28000000000000003</v>
      </c>
      <c r="N1048" s="79">
        <v>0.56000000000000005</v>
      </c>
      <c r="O1048" s="80" t="str">
        <f t="shared" si="183"/>
        <v>OK</v>
      </c>
      <c r="P1048" s="81">
        <f t="shared" si="184"/>
        <v>45.44</v>
      </c>
      <c r="Q1048" s="82">
        <f t="shared" si="185"/>
        <v>51.861126278459629</v>
      </c>
      <c r="R1048" s="82">
        <f t="shared" si="186"/>
        <v>0.87618613903634734</v>
      </c>
      <c r="S1048" s="82">
        <f t="shared" si="187"/>
        <v>2.8077852845421858</v>
      </c>
      <c r="T1048" s="83" t="str">
        <f t="shared" si="188"/>
        <v>Not OK</v>
      </c>
    </row>
    <row r="1049" spans="1:20" x14ac:dyDescent="0.2">
      <c r="A1049" s="73">
        <v>40016</v>
      </c>
      <c r="B1049" s="147">
        <v>80.44</v>
      </c>
      <c r="C1049" s="78">
        <v>90</v>
      </c>
      <c r="D1049" s="78">
        <v>3.45</v>
      </c>
      <c r="E1049" s="78">
        <v>0</v>
      </c>
      <c r="F1049" s="78">
        <v>0</v>
      </c>
      <c r="G1049" s="78">
        <v>0</v>
      </c>
      <c r="H1049" s="78">
        <v>0</v>
      </c>
      <c r="I1049" s="142">
        <v>0</v>
      </c>
      <c r="J1049" s="142">
        <v>1.9046337499351378</v>
      </c>
      <c r="K1049" s="76">
        <f t="shared" si="181"/>
        <v>114.27802499610827</v>
      </c>
      <c r="L1049" s="79">
        <f t="shared" si="182"/>
        <v>7.1423765622567664E-2</v>
      </c>
      <c r="M1049" s="79">
        <v>0.28000000000000003</v>
      </c>
      <c r="N1049" s="79">
        <v>0.56000000000000005</v>
      </c>
      <c r="O1049" s="80" t="str">
        <f t="shared" si="183"/>
        <v>OK</v>
      </c>
      <c r="P1049" s="81">
        <f t="shared" si="184"/>
        <v>45.44</v>
      </c>
      <c r="Q1049" s="82">
        <f t="shared" si="185"/>
        <v>51.861126278459629</v>
      </c>
      <c r="R1049" s="82">
        <f t="shared" si="186"/>
        <v>0.87618613903634734</v>
      </c>
      <c r="S1049" s="82">
        <f t="shared" si="187"/>
        <v>2.8077852845421858</v>
      </c>
      <c r="T1049" s="83" t="str">
        <f t="shared" si="188"/>
        <v>Not OK</v>
      </c>
    </row>
    <row r="1050" spans="1:20" x14ac:dyDescent="0.2">
      <c r="A1050" s="73">
        <v>40017</v>
      </c>
      <c r="B1050" s="147">
        <v>80.44</v>
      </c>
      <c r="C1050" s="78">
        <v>90</v>
      </c>
      <c r="D1050" s="78">
        <v>3.45</v>
      </c>
      <c r="E1050" s="78">
        <v>0</v>
      </c>
      <c r="F1050" s="78">
        <v>0</v>
      </c>
      <c r="G1050" s="78">
        <v>0</v>
      </c>
      <c r="H1050" s="78">
        <v>0</v>
      </c>
      <c r="I1050" s="142">
        <v>0</v>
      </c>
      <c r="J1050" s="142">
        <v>1.97</v>
      </c>
      <c r="K1050" s="76">
        <f t="shared" si="181"/>
        <v>118.2</v>
      </c>
      <c r="L1050" s="79">
        <f t="shared" si="182"/>
        <v>7.3874999999999996E-2</v>
      </c>
      <c r="M1050" s="79">
        <v>0.28000000000000003</v>
      </c>
      <c r="N1050" s="79">
        <v>0.56000000000000005</v>
      </c>
      <c r="O1050" s="80" t="str">
        <f t="shared" si="183"/>
        <v>OK</v>
      </c>
      <c r="P1050" s="81">
        <f t="shared" si="184"/>
        <v>45.44</v>
      </c>
      <c r="Q1050" s="82">
        <f t="shared" si="185"/>
        <v>51.861126278459629</v>
      </c>
      <c r="R1050" s="82">
        <f t="shared" si="186"/>
        <v>0.87618613903634734</v>
      </c>
      <c r="S1050" s="82">
        <f t="shared" si="187"/>
        <v>2.9041473252988799</v>
      </c>
      <c r="T1050" s="83" t="str">
        <f t="shared" si="188"/>
        <v>Not OK</v>
      </c>
    </row>
    <row r="1051" spans="1:20" x14ac:dyDescent="0.2">
      <c r="A1051" s="73">
        <v>40018</v>
      </c>
      <c r="B1051" s="147">
        <v>80.44</v>
      </c>
      <c r="C1051" s="78">
        <v>89</v>
      </c>
      <c r="D1051" s="78">
        <v>3.35</v>
      </c>
      <c r="E1051" s="78">
        <v>0</v>
      </c>
      <c r="F1051" s="78">
        <v>0</v>
      </c>
      <c r="G1051" s="78">
        <v>0</v>
      </c>
      <c r="H1051" s="78">
        <v>0</v>
      </c>
      <c r="I1051" s="142">
        <v>0</v>
      </c>
      <c r="J1051" s="142">
        <v>1.97</v>
      </c>
      <c r="K1051" s="76">
        <f t="shared" si="181"/>
        <v>118.2</v>
      </c>
      <c r="L1051" s="79">
        <f t="shared" si="182"/>
        <v>7.3874999999999996E-2</v>
      </c>
      <c r="M1051" s="79">
        <v>0.28000000000000003</v>
      </c>
      <c r="N1051" s="79">
        <v>0.56000000000000005</v>
      </c>
      <c r="O1051" s="80" t="str">
        <f t="shared" si="183"/>
        <v>OK</v>
      </c>
      <c r="P1051" s="81">
        <f t="shared" si="184"/>
        <v>45.44</v>
      </c>
      <c r="Q1051" s="82">
        <f t="shared" si="185"/>
        <v>51.861126278459629</v>
      </c>
      <c r="R1051" s="82">
        <f t="shared" si="186"/>
        <v>0.87618613903634734</v>
      </c>
      <c r="S1051" s="82">
        <f t="shared" si="187"/>
        <v>2.9041473252988799</v>
      </c>
      <c r="T1051" s="83" t="str">
        <f t="shared" si="188"/>
        <v>Not OK</v>
      </c>
    </row>
    <row r="1052" spans="1:20" x14ac:dyDescent="0.2">
      <c r="A1052" s="73">
        <v>40020</v>
      </c>
      <c r="B1052" s="147">
        <v>80.44</v>
      </c>
      <c r="C1052" s="78">
        <v>89</v>
      </c>
      <c r="D1052" s="78">
        <v>3.35</v>
      </c>
      <c r="E1052" s="78">
        <v>0</v>
      </c>
      <c r="F1052" s="78">
        <v>0</v>
      </c>
      <c r="G1052" s="78">
        <v>0</v>
      </c>
      <c r="H1052" s="78">
        <v>0</v>
      </c>
      <c r="I1052" s="142">
        <v>0</v>
      </c>
      <c r="J1052" s="142">
        <v>1.97</v>
      </c>
      <c r="K1052" s="76">
        <f t="shared" si="181"/>
        <v>118.2</v>
      </c>
      <c r="L1052" s="79">
        <f t="shared" si="182"/>
        <v>7.3874999999999996E-2</v>
      </c>
      <c r="M1052" s="79">
        <v>0.28000000000000003</v>
      </c>
      <c r="N1052" s="79">
        <v>0.56000000000000005</v>
      </c>
      <c r="O1052" s="80" t="str">
        <f t="shared" si="183"/>
        <v>OK</v>
      </c>
      <c r="P1052" s="81">
        <f t="shared" si="184"/>
        <v>45.44</v>
      </c>
      <c r="Q1052" s="82">
        <f t="shared" si="185"/>
        <v>51.861126278459629</v>
      </c>
      <c r="R1052" s="82">
        <f t="shared" si="186"/>
        <v>0.87618613903634734</v>
      </c>
      <c r="S1052" s="82">
        <f t="shared" si="187"/>
        <v>2.9041473252988799</v>
      </c>
      <c r="T1052" s="83" t="str">
        <f t="shared" si="188"/>
        <v>Not OK</v>
      </c>
    </row>
    <row r="1053" spans="1:20" x14ac:dyDescent="0.2">
      <c r="A1053" s="73">
        <v>40021</v>
      </c>
      <c r="B1053" s="147">
        <v>80.44</v>
      </c>
      <c r="C1053" s="78">
        <v>89</v>
      </c>
      <c r="D1053" s="78">
        <v>3.35</v>
      </c>
      <c r="E1053" s="78">
        <v>0</v>
      </c>
      <c r="F1053" s="78">
        <v>0</v>
      </c>
      <c r="G1053" s="78">
        <v>0</v>
      </c>
      <c r="H1053" s="78">
        <v>0</v>
      </c>
      <c r="I1053" s="142">
        <v>0</v>
      </c>
      <c r="J1053" s="142">
        <v>1.97</v>
      </c>
      <c r="K1053" s="76">
        <f t="shared" si="181"/>
        <v>118.2</v>
      </c>
      <c r="L1053" s="79">
        <f t="shared" si="182"/>
        <v>7.3874999999999996E-2</v>
      </c>
      <c r="M1053" s="79">
        <v>0.28000000000000003</v>
      </c>
      <c r="N1053" s="79">
        <v>0.56000000000000005</v>
      </c>
      <c r="O1053" s="80" t="str">
        <f t="shared" si="183"/>
        <v>OK</v>
      </c>
      <c r="P1053" s="81">
        <f t="shared" si="184"/>
        <v>45.44</v>
      </c>
      <c r="Q1053" s="82">
        <f t="shared" si="185"/>
        <v>51.861126278459629</v>
      </c>
      <c r="R1053" s="82">
        <f t="shared" si="186"/>
        <v>0.87618613903634734</v>
      </c>
      <c r="S1053" s="82">
        <f t="shared" si="187"/>
        <v>2.9041473252988799</v>
      </c>
      <c r="T1053" s="83" t="str">
        <f t="shared" si="188"/>
        <v>Not OK</v>
      </c>
    </row>
    <row r="1054" spans="1:20" x14ac:dyDescent="0.2">
      <c r="A1054" s="73">
        <v>40010</v>
      </c>
      <c r="B1054" s="146">
        <v>80.42</v>
      </c>
      <c r="C1054" s="78">
        <v>90</v>
      </c>
      <c r="D1054" s="78">
        <v>3.45</v>
      </c>
      <c r="E1054" s="78">
        <v>0</v>
      </c>
      <c r="F1054" s="78">
        <v>0</v>
      </c>
      <c r="G1054" s="78">
        <v>0</v>
      </c>
      <c r="H1054" s="78">
        <v>0</v>
      </c>
      <c r="I1054" s="142">
        <v>0</v>
      </c>
      <c r="J1054" s="142">
        <v>1.9046337499351378</v>
      </c>
      <c r="K1054" s="76">
        <f t="shared" si="181"/>
        <v>114.27802499610827</v>
      </c>
      <c r="L1054" s="79">
        <f t="shared" si="182"/>
        <v>7.1423765622567664E-2</v>
      </c>
      <c r="M1054" s="79">
        <v>0.28000000000000003</v>
      </c>
      <c r="N1054" s="79">
        <v>0.56000000000000005</v>
      </c>
      <c r="O1054" s="80" t="str">
        <f t="shared" si="183"/>
        <v>OK</v>
      </c>
      <c r="P1054" s="81">
        <f t="shared" si="184"/>
        <v>45.42</v>
      </c>
      <c r="Q1054" s="82">
        <f t="shared" si="185"/>
        <v>51.850186948928773</v>
      </c>
      <c r="R1054" s="82">
        <f t="shared" si="186"/>
        <v>0.87598526972984003</v>
      </c>
      <c r="S1054" s="82">
        <f t="shared" si="187"/>
        <v>2.8084291285683549</v>
      </c>
      <c r="T1054" s="83" t="str">
        <f t="shared" si="188"/>
        <v>Not OK</v>
      </c>
    </row>
    <row r="1055" spans="1:20" x14ac:dyDescent="0.2">
      <c r="A1055" s="73">
        <v>40009</v>
      </c>
      <c r="B1055" s="147">
        <v>80.34</v>
      </c>
      <c r="C1055" s="78">
        <v>90</v>
      </c>
      <c r="D1055" s="78">
        <v>3.45</v>
      </c>
      <c r="E1055" s="78">
        <v>0</v>
      </c>
      <c r="F1055" s="78">
        <v>0</v>
      </c>
      <c r="G1055" s="78">
        <v>0</v>
      </c>
      <c r="H1055" s="78">
        <v>0</v>
      </c>
      <c r="I1055" s="142">
        <v>0</v>
      </c>
      <c r="J1055" s="142">
        <v>1.9046337499351378</v>
      </c>
      <c r="K1055" s="76">
        <f t="shared" si="181"/>
        <v>114.27802499610827</v>
      </c>
      <c r="L1055" s="79">
        <f t="shared" si="182"/>
        <v>7.1423765622567664E-2</v>
      </c>
      <c r="M1055" s="79">
        <v>0.28000000000000003</v>
      </c>
      <c r="N1055" s="79">
        <v>0.56000000000000005</v>
      </c>
      <c r="O1055" s="80" t="str">
        <f t="shared" si="183"/>
        <v>OK</v>
      </c>
      <c r="P1055" s="81">
        <f t="shared" si="184"/>
        <v>45.34</v>
      </c>
      <c r="Q1055" s="82">
        <f t="shared" si="185"/>
        <v>51.806519717648051</v>
      </c>
      <c r="R1055" s="82">
        <f t="shared" si="186"/>
        <v>0.87517942234121537</v>
      </c>
      <c r="S1055" s="82">
        <f t="shared" si="187"/>
        <v>2.8110150729148753</v>
      </c>
      <c r="T1055" s="83" t="str">
        <f t="shared" si="188"/>
        <v>Not OK</v>
      </c>
    </row>
    <row r="1056" spans="1:20" x14ac:dyDescent="0.2">
      <c r="A1056" s="73">
        <v>40008</v>
      </c>
      <c r="B1056" s="147">
        <v>80.319999999999993</v>
      </c>
      <c r="C1056" s="78">
        <v>91</v>
      </c>
      <c r="D1056" s="78">
        <v>3.54</v>
      </c>
      <c r="E1056" s="78">
        <v>0</v>
      </c>
      <c r="F1056" s="78">
        <v>0</v>
      </c>
      <c r="G1056" s="78">
        <v>0</v>
      </c>
      <c r="H1056" s="78">
        <v>0</v>
      </c>
      <c r="I1056" s="142">
        <v>0</v>
      </c>
      <c r="J1056" s="142">
        <v>1.9046337499351378</v>
      </c>
      <c r="K1056" s="76">
        <f t="shared" si="181"/>
        <v>114.27802499610827</v>
      </c>
      <c r="L1056" s="79">
        <f t="shared" si="182"/>
        <v>7.1423765622567664E-2</v>
      </c>
      <c r="M1056" s="79">
        <v>0.28000000000000003</v>
      </c>
      <c r="N1056" s="79">
        <v>0.56000000000000005</v>
      </c>
      <c r="O1056" s="80" t="str">
        <f t="shared" si="183"/>
        <v>OK</v>
      </c>
      <c r="P1056" s="81">
        <f t="shared" si="184"/>
        <v>45.319999999999993</v>
      </c>
      <c r="Q1056" s="82">
        <f t="shared" si="185"/>
        <v>51.795625460019529</v>
      </c>
      <c r="R1056" s="82">
        <f t="shared" si="186"/>
        <v>0.87497736724855268</v>
      </c>
      <c r="S1056" s="82">
        <f t="shared" si="187"/>
        <v>2.8116642096037703</v>
      </c>
      <c r="T1056" s="83" t="str">
        <f t="shared" si="188"/>
        <v>Not OK</v>
      </c>
    </row>
    <row r="1057" spans="1:20" x14ac:dyDescent="0.2">
      <c r="A1057" s="73">
        <v>40007</v>
      </c>
      <c r="B1057" s="146">
        <v>80.31</v>
      </c>
      <c r="C1057" s="78">
        <v>91</v>
      </c>
      <c r="D1057" s="78">
        <v>3.54</v>
      </c>
      <c r="E1057" s="78">
        <v>0</v>
      </c>
      <c r="F1057" s="78">
        <v>0</v>
      </c>
      <c r="G1057" s="78">
        <v>0</v>
      </c>
      <c r="H1057" s="78">
        <v>0</v>
      </c>
      <c r="I1057" s="142">
        <v>0</v>
      </c>
      <c r="J1057" s="142">
        <v>1.9046337499351378</v>
      </c>
      <c r="K1057" s="76">
        <f t="shared" si="181"/>
        <v>114.27802499610827</v>
      </c>
      <c r="L1057" s="79">
        <f t="shared" si="182"/>
        <v>7.1423765622567664E-2</v>
      </c>
      <c r="M1057" s="79">
        <v>0.28000000000000003</v>
      </c>
      <c r="N1057" s="79">
        <v>0.56000000000000005</v>
      </c>
      <c r="O1057" s="80" t="str">
        <f t="shared" si="183"/>
        <v>OK</v>
      </c>
      <c r="P1057" s="81">
        <f t="shared" si="184"/>
        <v>45.31</v>
      </c>
      <c r="Q1057" s="82">
        <f t="shared" si="185"/>
        <v>51.790181717650263</v>
      </c>
      <c r="R1057" s="82">
        <f t="shared" si="186"/>
        <v>0.87487625061871921</v>
      </c>
      <c r="S1057" s="82">
        <f t="shared" si="187"/>
        <v>2.8119891767164304</v>
      </c>
      <c r="T1057" s="83" t="str">
        <f t="shared" si="188"/>
        <v>Not OK</v>
      </c>
    </row>
    <row r="1058" spans="1:20" x14ac:dyDescent="0.2">
      <c r="A1058" s="73">
        <v>40000</v>
      </c>
      <c r="B1058" s="146">
        <v>80.27</v>
      </c>
      <c r="C1058" s="78">
        <v>93</v>
      </c>
      <c r="D1058" s="78">
        <v>3.74</v>
      </c>
      <c r="E1058" s="78">
        <v>0</v>
      </c>
      <c r="F1058" s="78">
        <v>0</v>
      </c>
      <c r="G1058" s="78">
        <v>0</v>
      </c>
      <c r="H1058" s="78">
        <v>0</v>
      </c>
      <c r="I1058" s="142">
        <v>0</v>
      </c>
      <c r="J1058" s="142">
        <v>1.9046337499351378</v>
      </c>
      <c r="K1058" s="76">
        <f t="shared" si="181"/>
        <v>114.27802499610827</v>
      </c>
      <c r="L1058" s="79">
        <f t="shared" si="182"/>
        <v>7.1423765622567664E-2</v>
      </c>
      <c r="M1058" s="79">
        <v>0.28000000000000003</v>
      </c>
      <c r="N1058" s="79">
        <v>0.56000000000000005</v>
      </c>
      <c r="O1058" s="80" t="str">
        <f t="shared" si="183"/>
        <v>OK</v>
      </c>
      <c r="P1058" s="81">
        <f t="shared" si="184"/>
        <v>45.269999999999996</v>
      </c>
      <c r="Q1058" s="82">
        <f t="shared" si="185"/>
        <v>51.768429341087831</v>
      </c>
      <c r="R1058" s="82">
        <f t="shared" si="186"/>
        <v>0.87447118980041894</v>
      </c>
      <c r="S1058" s="82">
        <f t="shared" si="187"/>
        <v>2.8132917086354432</v>
      </c>
      <c r="T1058" s="83" t="str">
        <f t="shared" si="188"/>
        <v>Not OK</v>
      </c>
    </row>
    <row r="1059" spans="1:20" x14ac:dyDescent="0.2">
      <c r="A1059" s="73">
        <v>40001</v>
      </c>
      <c r="B1059" s="146">
        <v>80.27</v>
      </c>
      <c r="C1059" s="78">
        <v>92</v>
      </c>
      <c r="D1059" s="78">
        <v>3.64</v>
      </c>
      <c r="E1059" s="78">
        <v>0</v>
      </c>
      <c r="F1059" s="78">
        <v>0</v>
      </c>
      <c r="G1059" s="78">
        <v>0</v>
      </c>
      <c r="H1059" s="78">
        <v>0</v>
      </c>
      <c r="I1059" s="142">
        <v>0</v>
      </c>
      <c r="J1059" s="142">
        <v>1.9046337499351378</v>
      </c>
      <c r="K1059" s="76">
        <f t="shared" si="181"/>
        <v>114.27802499610827</v>
      </c>
      <c r="L1059" s="79">
        <f t="shared" si="182"/>
        <v>7.1423765622567664E-2</v>
      </c>
      <c r="M1059" s="79">
        <v>0.28000000000000003</v>
      </c>
      <c r="N1059" s="79">
        <v>0.56000000000000005</v>
      </c>
      <c r="O1059" s="80" t="str">
        <f t="shared" si="183"/>
        <v>OK</v>
      </c>
      <c r="P1059" s="81">
        <f t="shared" si="184"/>
        <v>45.269999999999996</v>
      </c>
      <c r="Q1059" s="82">
        <f t="shared" si="185"/>
        <v>51.768429341087831</v>
      </c>
      <c r="R1059" s="82">
        <f t="shared" si="186"/>
        <v>0.87447118980041894</v>
      </c>
      <c r="S1059" s="82">
        <f t="shared" si="187"/>
        <v>2.8132917086354432</v>
      </c>
      <c r="T1059" s="83" t="str">
        <f t="shared" si="188"/>
        <v>Not OK</v>
      </c>
    </row>
    <row r="1060" spans="1:20" x14ac:dyDescent="0.2">
      <c r="A1060" s="73">
        <v>40002</v>
      </c>
      <c r="B1060" s="146">
        <v>80.27</v>
      </c>
      <c r="C1060" s="78">
        <v>92</v>
      </c>
      <c r="D1060" s="78">
        <v>3.64</v>
      </c>
      <c r="E1060" s="78">
        <v>0</v>
      </c>
      <c r="F1060" s="78">
        <v>0</v>
      </c>
      <c r="G1060" s="78">
        <v>0</v>
      </c>
      <c r="H1060" s="78">
        <v>0</v>
      </c>
      <c r="I1060" s="142">
        <v>0</v>
      </c>
      <c r="J1060" s="142">
        <v>1.9046337499351378</v>
      </c>
      <c r="K1060" s="76">
        <f t="shared" si="181"/>
        <v>114.27802499610827</v>
      </c>
      <c r="L1060" s="79">
        <f t="shared" si="182"/>
        <v>7.1423765622567664E-2</v>
      </c>
      <c r="M1060" s="79">
        <v>0.28000000000000003</v>
      </c>
      <c r="N1060" s="79">
        <v>0.56000000000000005</v>
      </c>
      <c r="O1060" s="80" t="str">
        <f t="shared" si="183"/>
        <v>OK</v>
      </c>
      <c r="P1060" s="81">
        <f t="shared" si="184"/>
        <v>45.269999999999996</v>
      </c>
      <c r="Q1060" s="82">
        <f t="shared" si="185"/>
        <v>51.768429341087831</v>
      </c>
      <c r="R1060" s="82">
        <f t="shared" si="186"/>
        <v>0.87447118980041894</v>
      </c>
      <c r="S1060" s="82">
        <f t="shared" si="187"/>
        <v>2.8132917086354432</v>
      </c>
      <c r="T1060" s="83" t="str">
        <f t="shared" si="188"/>
        <v>Not OK</v>
      </c>
    </row>
    <row r="1061" spans="1:20" x14ac:dyDescent="0.2">
      <c r="A1061" s="73">
        <v>40003</v>
      </c>
      <c r="B1061" s="146">
        <v>80.27</v>
      </c>
      <c r="C1061" s="78">
        <v>92</v>
      </c>
      <c r="D1061" s="78">
        <v>3.64</v>
      </c>
      <c r="E1061" s="78">
        <v>0</v>
      </c>
      <c r="F1061" s="78">
        <v>0</v>
      </c>
      <c r="G1061" s="78">
        <v>0</v>
      </c>
      <c r="H1061" s="78">
        <v>0</v>
      </c>
      <c r="I1061" s="142">
        <v>0</v>
      </c>
      <c r="J1061" s="142">
        <v>1.9046337499351378</v>
      </c>
      <c r="K1061" s="76">
        <f t="shared" si="181"/>
        <v>114.27802499610827</v>
      </c>
      <c r="L1061" s="79">
        <f t="shared" si="182"/>
        <v>7.1423765622567664E-2</v>
      </c>
      <c r="M1061" s="79">
        <v>0.28000000000000003</v>
      </c>
      <c r="N1061" s="79">
        <v>0.56000000000000005</v>
      </c>
      <c r="O1061" s="80" t="str">
        <f t="shared" si="183"/>
        <v>OK</v>
      </c>
      <c r="P1061" s="81">
        <f t="shared" si="184"/>
        <v>45.269999999999996</v>
      </c>
      <c r="Q1061" s="82">
        <f t="shared" si="185"/>
        <v>51.768429341087831</v>
      </c>
      <c r="R1061" s="82">
        <f t="shared" si="186"/>
        <v>0.87447118980041894</v>
      </c>
      <c r="S1061" s="82">
        <f t="shared" si="187"/>
        <v>2.8132917086354432</v>
      </c>
      <c r="T1061" s="83" t="str">
        <f t="shared" si="188"/>
        <v>Not OK</v>
      </c>
    </row>
    <row r="1062" spans="1:20" x14ac:dyDescent="0.2">
      <c r="A1062" s="73">
        <v>40004</v>
      </c>
      <c r="B1062" s="146">
        <v>80.27</v>
      </c>
      <c r="C1062" s="78">
        <v>92</v>
      </c>
      <c r="D1062" s="78">
        <v>3.64</v>
      </c>
      <c r="E1062" s="78">
        <v>0</v>
      </c>
      <c r="F1062" s="78">
        <v>0</v>
      </c>
      <c r="G1062" s="78">
        <v>0</v>
      </c>
      <c r="H1062" s="78">
        <v>0</v>
      </c>
      <c r="I1062" s="142">
        <v>0</v>
      </c>
      <c r="J1062" s="142">
        <v>1.9046337499351378</v>
      </c>
      <c r="K1062" s="76">
        <f t="shared" si="181"/>
        <v>114.27802499610827</v>
      </c>
      <c r="L1062" s="79">
        <f t="shared" si="182"/>
        <v>7.1423765622567664E-2</v>
      </c>
      <c r="M1062" s="79">
        <v>0.28000000000000003</v>
      </c>
      <c r="N1062" s="79">
        <v>0.56000000000000005</v>
      </c>
      <c r="O1062" s="80" t="str">
        <f t="shared" si="183"/>
        <v>OK</v>
      </c>
      <c r="P1062" s="81">
        <f t="shared" si="184"/>
        <v>45.269999999999996</v>
      </c>
      <c r="Q1062" s="82">
        <f t="shared" si="185"/>
        <v>51.768429341087831</v>
      </c>
      <c r="R1062" s="82">
        <f t="shared" si="186"/>
        <v>0.87447118980041894</v>
      </c>
      <c r="S1062" s="82">
        <f t="shared" si="187"/>
        <v>2.8132917086354432</v>
      </c>
      <c r="T1062" s="83" t="str">
        <f t="shared" si="188"/>
        <v>Not OK</v>
      </c>
    </row>
    <row r="1063" spans="1:20" x14ac:dyDescent="0.2">
      <c r="A1063" s="73">
        <v>40005</v>
      </c>
      <c r="B1063" s="146">
        <v>80.27</v>
      </c>
      <c r="C1063" s="78">
        <v>92</v>
      </c>
      <c r="D1063" s="78">
        <v>3.64</v>
      </c>
      <c r="E1063" s="78">
        <v>0</v>
      </c>
      <c r="F1063" s="78">
        <v>0</v>
      </c>
      <c r="G1063" s="78">
        <v>0</v>
      </c>
      <c r="H1063" s="78">
        <v>0</v>
      </c>
      <c r="I1063" s="142">
        <v>0</v>
      </c>
      <c r="J1063" s="142">
        <v>1.9046337499351378</v>
      </c>
      <c r="K1063" s="76">
        <f t="shared" si="181"/>
        <v>114.27802499610827</v>
      </c>
      <c r="L1063" s="79">
        <f t="shared" si="182"/>
        <v>7.1423765622567664E-2</v>
      </c>
      <c r="M1063" s="79">
        <v>0.28000000000000003</v>
      </c>
      <c r="N1063" s="79">
        <v>0.56000000000000005</v>
      </c>
      <c r="O1063" s="80" t="str">
        <f t="shared" si="183"/>
        <v>OK</v>
      </c>
      <c r="P1063" s="81">
        <f t="shared" si="184"/>
        <v>45.269999999999996</v>
      </c>
      <c r="Q1063" s="82">
        <f t="shared" si="185"/>
        <v>51.768429341087831</v>
      </c>
      <c r="R1063" s="82">
        <f t="shared" si="186"/>
        <v>0.87447118980041894</v>
      </c>
      <c r="S1063" s="82">
        <f t="shared" si="187"/>
        <v>2.8132917086354432</v>
      </c>
      <c r="T1063" s="83" t="str">
        <f t="shared" si="188"/>
        <v>Not OK</v>
      </c>
    </row>
    <row r="1064" spans="1:20" x14ac:dyDescent="0.2">
      <c r="A1064" s="73">
        <v>40006</v>
      </c>
      <c r="B1064" s="149">
        <v>80.27</v>
      </c>
      <c r="C1064" s="78">
        <v>92</v>
      </c>
      <c r="D1064" s="159">
        <v>3.64</v>
      </c>
      <c r="E1064" s="78">
        <v>0</v>
      </c>
      <c r="F1064" s="78">
        <v>0</v>
      </c>
      <c r="G1064" s="78">
        <v>0</v>
      </c>
      <c r="H1064" s="78">
        <v>0</v>
      </c>
      <c r="I1064" s="142">
        <v>0</v>
      </c>
      <c r="J1064" s="142">
        <v>1.9046337499351378</v>
      </c>
      <c r="K1064" s="76">
        <f t="shared" si="181"/>
        <v>114.27802499610827</v>
      </c>
      <c r="L1064" s="79">
        <f t="shared" si="182"/>
        <v>7.1423765622567664E-2</v>
      </c>
      <c r="M1064" s="79">
        <v>0.28000000000000003</v>
      </c>
      <c r="N1064" s="79">
        <v>0.56000000000000005</v>
      </c>
      <c r="O1064" s="80" t="str">
        <f t="shared" si="183"/>
        <v>OK</v>
      </c>
      <c r="P1064" s="81">
        <f t="shared" si="184"/>
        <v>45.269999999999996</v>
      </c>
      <c r="Q1064" s="82">
        <f t="shared" si="185"/>
        <v>51.768429341087831</v>
      </c>
      <c r="R1064" s="82">
        <f t="shared" si="186"/>
        <v>0.87447118980041894</v>
      </c>
      <c r="S1064" s="82">
        <f t="shared" si="187"/>
        <v>2.8132917086354432</v>
      </c>
      <c r="T1064" s="83" t="str">
        <f t="shared" si="188"/>
        <v>Not OK</v>
      </c>
    </row>
    <row r="1065" spans="1:20" x14ac:dyDescent="0.2">
      <c r="A1065" s="73">
        <v>39990</v>
      </c>
      <c r="B1065" s="74">
        <v>80.260000000000005</v>
      </c>
      <c r="C1065" s="78">
        <v>95</v>
      </c>
      <c r="D1065" s="78">
        <v>3.94</v>
      </c>
      <c r="E1065" s="78">
        <v>0</v>
      </c>
      <c r="F1065" s="78">
        <v>0</v>
      </c>
      <c r="G1065" s="78">
        <v>0</v>
      </c>
      <c r="H1065" s="78">
        <v>0</v>
      </c>
      <c r="I1065" s="142">
        <v>0</v>
      </c>
      <c r="J1065" s="142">
        <v>1.84</v>
      </c>
      <c r="K1065" s="76">
        <f t="shared" si="181"/>
        <v>110.4</v>
      </c>
      <c r="L1065" s="79">
        <f t="shared" si="182"/>
        <v>6.9000000000000006E-2</v>
      </c>
      <c r="M1065" s="79">
        <v>0.28000000000000003</v>
      </c>
      <c r="N1065" s="79">
        <v>0.56000000000000005</v>
      </c>
      <c r="O1065" s="80" t="str">
        <f t="shared" si="183"/>
        <v>OK</v>
      </c>
      <c r="P1065" s="81">
        <f t="shared" si="184"/>
        <v>45.260000000000005</v>
      </c>
      <c r="Q1065" s="82">
        <f t="shared" si="185"/>
        <v>51.762996898736226</v>
      </c>
      <c r="R1065" s="82">
        <f t="shared" si="186"/>
        <v>0.87436977593360732</v>
      </c>
      <c r="S1065" s="82">
        <f t="shared" si="187"/>
        <v>2.7181378760740804</v>
      </c>
      <c r="T1065" s="83" t="str">
        <f t="shared" si="188"/>
        <v>Not OK</v>
      </c>
    </row>
    <row r="1066" spans="1:20" x14ac:dyDescent="0.2">
      <c r="A1066" s="73">
        <v>39991</v>
      </c>
      <c r="B1066" s="146">
        <v>80.260000000000005</v>
      </c>
      <c r="C1066" s="78">
        <v>95</v>
      </c>
      <c r="D1066" s="78">
        <v>3.94</v>
      </c>
      <c r="E1066" s="78">
        <v>0</v>
      </c>
      <c r="F1066" s="78">
        <v>0</v>
      </c>
      <c r="G1066" s="78">
        <v>0</v>
      </c>
      <c r="H1066" s="78">
        <v>0</v>
      </c>
      <c r="I1066" s="142">
        <v>0</v>
      </c>
      <c r="J1066" s="142">
        <v>1.84</v>
      </c>
      <c r="K1066" s="76">
        <f t="shared" si="181"/>
        <v>110.4</v>
      </c>
      <c r="L1066" s="79">
        <f t="shared" si="182"/>
        <v>6.9000000000000006E-2</v>
      </c>
      <c r="M1066" s="79">
        <v>0.28000000000000003</v>
      </c>
      <c r="N1066" s="79">
        <v>0.56000000000000005</v>
      </c>
      <c r="O1066" s="80" t="str">
        <f t="shared" si="183"/>
        <v>OK</v>
      </c>
      <c r="P1066" s="81">
        <f t="shared" si="184"/>
        <v>45.260000000000005</v>
      </c>
      <c r="Q1066" s="82">
        <f t="shared" si="185"/>
        <v>51.762996898736226</v>
      </c>
      <c r="R1066" s="82">
        <f t="shared" si="186"/>
        <v>0.87436977593360732</v>
      </c>
      <c r="S1066" s="82">
        <f t="shared" si="187"/>
        <v>2.7181378760740804</v>
      </c>
      <c r="T1066" s="83" t="str">
        <f t="shared" si="188"/>
        <v>Not OK</v>
      </c>
    </row>
    <row r="1067" spans="1:20" x14ac:dyDescent="0.2">
      <c r="A1067" s="73">
        <v>39992</v>
      </c>
      <c r="B1067" s="146">
        <v>80.260000000000005</v>
      </c>
      <c r="C1067" s="78">
        <v>95</v>
      </c>
      <c r="D1067" s="78">
        <v>3.94</v>
      </c>
      <c r="E1067" s="78">
        <v>0</v>
      </c>
      <c r="F1067" s="78">
        <v>0</v>
      </c>
      <c r="G1067" s="78">
        <v>0</v>
      </c>
      <c r="H1067" s="78">
        <v>0</v>
      </c>
      <c r="I1067" s="142">
        <v>0</v>
      </c>
      <c r="J1067" s="142">
        <v>1.84</v>
      </c>
      <c r="K1067" s="76">
        <f t="shared" si="181"/>
        <v>110.4</v>
      </c>
      <c r="L1067" s="79">
        <f t="shared" si="182"/>
        <v>6.9000000000000006E-2</v>
      </c>
      <c r="M1067" s="79">
        <v>0.28000000000000003</v>
      </c>
      <c r="N1067" s="79">
        <v>0.56000000000000005</v>
      </c>
      <c r="O1067" s="80" t="str">
        <f t="shared" si="183"/>
        <v>OK</v>
      </c>
      <c r="P1067" s="81">
        <f t="shared" si="184"/>
        <v>45.260000000000005</v>
      </c>
      <c r="Q1067" s="82">
        <f t="shared" si="185"/>
        <v>51.762996898736226</v>
      </c>
      <c r="R1067" s="82">
        <f t="shared" si="186"/>
        <v>0.87436977593360732</v>
      </c>
      <c r="S1067" s="82">
        <f t="shared" si="187"/>
        <v>2.7181378760740804</v>
      </c>
      <c r="T1067" s="83" t="str">
        <f t="shared" si="188"/>
        <v>Not OK</v>
      </c>
    </row>
    <row r="1068" spans="1:20" x14ac:dyDescent="0.2">
      <c r="A1068" s="73">
        <v>39993</v>
      </c>
      <c r="B1068" s="146">
        <v>80.260000000000005</v>
      </c>
      <c r="C1068" s="78">
        <v>94</v>
      </c>
      <c r="D1068" s="78">
        <v>3.84</v>
      </c>
      <c r="E1068" s="78">
        <v>0</v>
      </c>
      <c r="F1068" s="78">
        <v>0</v>
      </c>
      <c r="G1068" s="78">
        <v>0</v>
      </c>
      <c r="H1068" s="78">
        <v>0</v>
      </c>
      <c r="I1068" s="142">
        <v>0</v>
      </c>
      <c r="J1068" s="142">
        <v>1.84</v>
      </c>
      <c r="K1068" s="76">
        <f t="shared" si="181"/>
        <v>110.4</v>
      </c>
      <c r="L1068" s="79">
        <f t="shared" si="182"/>
        <v>6.9000000000000006E-2</v>
      </c>
      <c r="M1068" s="79">
        <v>0.28000000000000003</v>
      </c>
      <c r="N1068" s="79">
        <v>0.56000000000000005</v>
      </c>
      <c r="O1068" s="80" t="str">
        <f t="shared" si="183"/>
        <v>OK</v>
      </c>
      <c r="P1068" s="81">
        <f t="shared" si="184"/>
        <v>45.260000000000005</v>
      </c>
      <c r="Q1068" s="82">
        <f t="shared" si="185"/>
        <v>51.762996898736226</v>
      </c>
      <c r="R1068" s="82">
        <f t="shared" si="186"/>
        <v>0.87436977593360732</v>
      </c>
      <c r="S1068" s="82">
        <f t="shared" si="187"/>
        <v>2.7181378760740804</v>
      </c>
      <c r="T1068" s="83" t="str">
        <f t="shared" si="188"/>
        <v>Not OK</v>
      </c>
    </row>
    <row r="1069" spans="1:20" x14ac:dyDescent="0.2">
      <c r="A1069" s="73">
        <v>39994</v>
      </c>
      <c r="B1069" s="146">
        <v>80.260000000000005</v>
      </c>
      <c r="C1069" s="78">
        <v>94</v>
      </c>
      <c r="D1069" s="78">
        <v>3.84</v>
      </c>
      <c r="E1069" s="78">
        <v>0</v>
      </c>
      <c r="F1069" s="78">
        <v>0</v>
      </c>
      <c r="G1069" s="78">
        <v>0</v>
      </c>
      <c r="H1069" s="78">
        <v>0</v>
      </c>
      <c r="I1069" s="142">
        <v>0</v>
      </c>
      <c r="J1069" s="142">
        <v>1.84</v>
      </c>
      <c r="K1069" s="76">
        <f t="shared" si="181"/>
        <v>110.4</v>
      </c>
      <c r="L1069" s="79">
        <f t="shared" si="182"/>
        <v>6.9000000000000006E-2</v>
      </c>
      <c r="M1069" s="79">
        <v>0.28000000000000003</v>
      </c>
      <c r="N1069" s="79">
        <v>0.56000000000000005</v>
      </c>
      <c r="O1069" s="80" t="str">
        <f t="shared" si="183"/>
        <v>OK</v>
      </c>
      <c r="P1069" s="81">
        <f t="shared" si="184"/>
        <v>45.260000000000005</v>
      </c>
      <c r="Q1069" s="82">
        <f t="shared" si="185"/>
        <v>51.762996898736226</v>
      </c>
      <c r="R1069" s="82">
        <f t="shared" si="186"/>
        <v>0.87436977593360732</v>
      </c>
      <c r="S1069" s="82">
        <f t="shared" si="187"/>
        <v>2.7181378760740804</v>
      </c>
      <c r="T1069" s="83" t="str">
        <f t="shared" si="188"/>
        <v>Not OK</v>
      </c>
    </row>
    <row r="1070" spans="1:20" x14ac:dyDescent="0.2">
      <c r="A1070" s="73">
        <v>39995</v>
      </c>
      <c r="B1070" s="146">
        <v>80.260000000000005</v>
      </c>
      <c r="C1070" s="78">
        <v>94</v>
      </c>
      <c r="D1070" s="78">
        <v>3.84</v>
      </c>
      <c r="E1070" s="78">
        <v>0</v>
      </c>
      <c r="F1070" s="78">
        <v>0</v>
      </c>
      <c r="G1070" s="78">
        <v>0</v>
      </c>
      <c r="H1070" s="78">
        <v>0</v>
      </c>
      <c r="I1070" s="142">
        <v>0</v>
      </c>
      <c r="J1070" s="142">
        <v>1.84</v>
      </c>
      <c r="K1070" s="76">
        <f t="shared" si="181"/>
        <v>110.4</v>
      </c>
      <c r="L1070" s="79">
        <f t="shared" si="182"/>
        <v>6.9000000000000006E-2</v>
      </c>
      <c r="M1070" s="79">
        <v>0.28000000000000003</v>
      </c>
      <c r="N1070" s="79">
        <v>0.56000000000000005</v>
      </c>
      <c r="O1070" s="80" t="str">
        <f t="shared" si="183"/>
        <v>OK</v>
      </c>
      <c r="P1070" s="81">
        <f t="shared" si="184"/>
        <v>45.260000000000005</v>
      </c>
      <c r="Q1070" s="82">
        <f t="shared" si="185"/>
        <v>51.762996898736226</v>
      </c>
      <c r="R1070" s="82">
        <f t="shared" si="186"/>
        <v>0.87436977593360732</v>
      </c>
      <c r="S1070" s="82">
        <f t="shared" si="187"/>
        <v>2.7181378760740804</v>
      </c>
      <c r="T1070" s="83" t="str">
        <f t="shared" si="188"/>
        <v>Not OK</v>
      </c>
    </row>
    <row r="1071" spans="1:20" x14ac:dyDescent="0.2">
      <c r="A1071" s="73">
        <v>39996</v>
      </c>
      <c r="B1071" s="146">
        <v>80.260000000000005</v>
      </c>
      <c r="C1071" s="78">
        <v>94</v>
      </c>
      <c r="D1071" s="78">
        <v>3.84</v>
      </c>
      <c r="E1071" s="78">
        <v>0</v>
      </c>
      <c r="F1071" s="78">
        <v>0</v>
      </c>
      <c r="G1071" s="78">
        <v>0</v>
      </c>
      <c r="H1071" s="78">
        <v>0</v>
      </c>
      <c r="I1071" s="142">
        <v>0</v>
      </c>
      <c r="J1071" s="142">
        <v>1.9</v>
      </c>
      <c r="K1071" s="76">
        <f t="shared" si="181"/>
        <v>114</v>
      </c>
      <c r="L1071" s="79">
        <f t="shared" si="182"/>
        <v>7.1249999999999994E-2</v>
      </c>
      <c r="M1071" s="79">
        <v>0.28000000000000003</v>
      </c>
      <c r="N1071" s="79">
        <v>0.56000000000000005</v>
      </c>
      <c r="O1071" s="80" t="str">
        <f t="shared" si="183"/>
        <v>OK</v>
      </c>
      <c r="P1071" s="81">
        <f t="shared" si="184"/>
        <v>45.260000000000005</v>
      </c>
      <c r="Q1071" s="82">
        <f t="shared" si="185"/>
        <v>51.762996898736226</v>
      </c>
      <c r="R1071" s="82">
        <f t="shared" si="186"/>
        <v>0.87436977593360732</v>
      </c>
      <c r="S1071" s="82">
        <f t="shared" si="187"/>
        <v>2.8067728068156264</v>
      </c>
      <c r="T1071" s="83" t="str">
        <f t="shared" si="188"/>
        <v>Not OK</v>
      </c>
    </row>
    <row r="1072" spans="1:20" x14ac:dyDescent="0.2">
      <c r="A1072" s="73">
        <v>39997</v>
      </c>
      <c r="B1072" s="146">
        <v>80.260000000000005</v>
      </c>
      <c r="C1072" s="78">
        <v>94</v>
      </c>
      <c r="D1072" s="78">
        <v>3.84</v>
      </c>
      <c r="E1072" s="78">
        <v>0</v>
      </c>
      <c r="F1072" s="78">
        <v>0</v>
      </c>
      <c r="G1072" s="78">
        <v>0</v>
      </c>
      <c r="H1072" s="78">
        <v>0</v>
      </c>
      <c r="I1072" s="142">
        <v>0</v>
      </c>
      <c r="J1072" s="142">
        <v>1.9</v>
      </c>
      <c r="K1072" s="76">
        <f t="shared" si="181"/>
        <v>114</v>
      </c>
      <c r="L1072" s="79">
        <f t="shared" si="182"/>
        <v>7.1249999999999994E-2</v>
      </c>
      <c r="M1072" s="79">
        <v>0.28000000000000003</v>
      </c>
      <c r="N1072" s="79">
        <v>0.56000000000000005</v>
      </c>
      <c r="O1072" s="80" t="str">
        <f t="shared" si="183"/>
        <v>OK</v>
      </c>
      <c r="P1072" s="81">
        <f t="shared" si="184"/>
        <v>45.260000000000005</v>
      </c>
      <c r="Q1072" s="82">
        <f t="shared" si="185"/>
        <v>51.762996898736226</v>
      </c>
      <c r="R1072" s="82">
        <f t="shared" si="186"/>
        <v>0.87436977593360732</v>
      </c>
      <c r="S1072" s="82">
        <f t="shared" si="187"/>
        <v>2.8067728068156264</v>
      </c>
      <c r="T1072" s="83" t="str">
        <f t="shared" si="188"/>
        <v>Not OK</v>
      </c>
    </row>
    <row r="1073" spans="1:20" x14ac:dyDescent="0.2">
      <c r="A1073" s="73">
        <v>39999</v>
      </c>
      <c r="B1073" s="146">
        <v>80.260000000000005</v>
      </c>
      <c r="C1073" s="78">
        <v>93</v>
      </c>
      <c r="D1073" s="78">
        <v>3.74</v>
      </c>
      <c r="E1073" s="78">
        <v>0</v>
      </c>
      <c r="F1073" s="78">
        <v>0</v>
      </c>
      <c r="G1073" s="78">
        <v>0</v>
      </c>
      <c r="H1073" s="78">
        <v>0</v>
      </c>
      <c r="I1073" s="142">
        <v>0</v>
      </c>
      <c r="J1073" s="142">
        <v>1.9</v>
      </c>
      <c r="K1073" s="76">
        <f t="shared" si="181"/>
        <v>114</v>
      </c>
      <c r="L1073" s="79">
        <f t="shared" si="182"/>
        <v>7.1249999999999994E-2</v>
      </c>
      <c r="M1073" s="79">
        <v>0.28000000000000003</v>
      </c>
      <c r="N1073" s="79">
        <v>0.56000000000000005</v>
      </c>
      <c r="O1073" s="80" t="str">
        <f t="shared" si="183"/>
        <v>OK</v>
      </c>
      <c r="P1073" s="81">
        <f t="shared" si="184"/>
        <v>45.260000000000005</v>
      </c>
      <c r="Q1073" s="82">
        <f t="shared" si="185"/>
        <v>51.762996898736226</v>
      </c>
      <c r="R1073" s="82">
        <f t="shared" si="186"/>
        <v>0.87436977593360732</v>
      </c>
      <c r="S1073" s="82">
        <f t="shared" si="187"/>
        <v>2.8067728068156264</v>
      </c>
      <c r="T1073" s="83" t="str">
        <f t="shared" si="188"/>
        <v>Not OK</v>
      </c>
    </row>
    <row r="1074" spans="1:20" x14ac:dyDescent="0.2">
      <c r="A1074" s="73">
        <v>39989</v>
      </c>
      <c r="B1074" s="146">
        <v>80.25</v>
      </c>
      <c r="C1074" s="78">
        <v>95</v>
      </c>
      <c r="D1074" s="78">
        <v>3.94</v>
      </c>
      <c r="E1074" s="78">
        <v>0</v>
      </c>
      <c r="F1074" s="78">
        <v>0</v>
      </c>
      <c r="G1074" s="78">
        <v>0</v>
      </c>
      <c r="H1074" s="78">
        <v>0</v>
      </c>
      <c r="I1074" s="142">
        <v>0</v>
      </c>
      <c r="J1074" s="142">
        <v>1.84</v>
      </c>
      <c r="K1074" s="76">
        <f t="shared" si="181"/>
        <v>110.4</v>
      </c>
      <c r="L1074" s="79">
        <f t="shared" si="182"/>
        <v>6.9000000000000006E-2</v>
      </c>
      <c r="M1074" s="79">
        <v>0.28000000000000003</v>
      </c>
      <c r="N1074" s="79">
        <v>0.56000000000000005</v>
      </c>
      <c r="O1074" s="80" t="str">
        <f t="shared" si="183"/>
        <v>OK</v>
      </c>
      <c r="P1074" s="81">
        <f t="shared" si="184"/>
        <v>45.25</v>
      </c>
      <c r="Q1074" s="82">
        <f t="shared" si="185"/>
        <v>51.757566718524352</v>
      </c>
      <c r="R1074" s="82">
        <f t="shared" si="186"/>
        <v>0.87426830256695098</v>
      </c>
      <c r="S1074" s="82">
        <f t="shared" si="187"/>
        <v>2.7184533611494417</v>
      </c>
      <c r="T1074" s="83" t="str">
        <f t="shared" si="188"/>
        <v>Not OK</v>
      </c>
    </row>
    <row r="1075" spans="1:20" x14ac:dyDescent="0.2">
      <c r="A1075" s="73">
        <v>39982</v>
      </c>
      <c r="B1075" s="147">
        <v>80.23</v>
      </c>
      <c r="C1075" s="78">
        <v>101</v>
      </c>
      <c r="D1075" s="78">
        <v>4.5999999999999996</v>
      </c>
      <c r="E1075" s="78">
        <v>0</v>
      </c>
      <c r="F1075" s="78">
        <v>0</v>
      </c>
      <c r="G1075" s="78">
        <v>0</v>
      </c>
      <c r="H1075" s="78">
        <v>0</v>
      </c>
      <c r="I1075" s="142">
        <v>0</v>
      </c>
      <c r="J1075" s="142">
        <v>1.84</v>
      </c>
      <c r="K1075" s="76">
        <f t="shared" si="181"/>
        <v>110.4</v>
      </c>
      <c r="L1075" s="79">
        <f t="shared" si="182"/>
        <v>6.9000000000000006E-2</v>
      </c>
      <c r="M1075" s="79">
        <v>0.28000000000000003</v>
      </c>
      <c r="N1075" s="79">
        <v>0.56000000000000005</v>
      </c>
      <c r="O1075" s="80" t="str">
        <f t="shared" si="183"/>
        <v>OK</v>
      </c>
      <c r="P1075" s="81">
        <f t="shared" si="184"/>
        <v>45.230000000000004</v>
      </c>
      <c r="Q1075" s="82">
        <f t="shared" si="185"/>
        <v>51.746713147368155</v>
      </c>
      <c r="R1075" s="82">
        <f t="shared" si="186"/>
        <v>0.87406517726431499</v>
      </c>
      <c r="S1075" s="82">
        <f t="shared" si="187"/>
        <v>2.7190851065570478</v>
      </c>
      <c r="T1075" s="83" t="str">
        <f t="shared" si="188"/>
        <v>Not OK</v>
      </c>
    </row>
    <row r="1076" spans="1:20" x14ac:dyDescent="0.2">
      <c r="A1076" s="73">
        <v>39983</v>
      </c>
      <c r="B1076" s="147">
        <v>80.23</v>
      </c>
      <c r="C1076" s="78">
        <v>101</v>
      </c>
      <c r="D1076" s="78">
        <v>4.5999999999999996</v>
      </c>
      <c r="E1076" s="78">
        <v>0</v>
      </c>
      <c r="F1076" s="78">
        <v>0</v>
      </c>
      <c r="G1076" s="78">
        <v>0</v>
      </c>
      <c r="H1076" s="78">
        <v>0</v>
      </c>
      <c r="I1076" s="142">
        <v>0</v>
      </c>
      <c r="J1076" s="142">
        <v>1.84</v>
      </c>
      <c r="K1076" s="76">
        <f t="shared" si="181"/>
        <v>110.4</v>
      </c>
      <c r="L1076" s="79">
        <f t="shared" si="182"/>
        <v>6.9000000000000006E-2</v>
      </c>
      <c r="M1076" s="79">
        <v>0.28000000000000003</v>
      </c>
      <c r="N1076" s="79">
        <v>0.56000000000000005</v>
      </c>
      <c r="O1076" s="80" t="str">
        <f t="shared" si="183"/>
        <v>OK</v>
      </c>
      <c r="P1076" s="81">
        <f t="shared" si="184"/>
        <v>45.230000000000004</v>
      </c>
      <c r="Q1076" s="82">
        <f t="shared" si="185"/>
        <v>51.746713147368155</v>
      </c>
      <c r="R1076" s="82">
        <f t="shared" si="186"/>
        <v>0.87406517726431499</v>
      </c>
      <c r="S1076" s="82">
        <f t="shared" si="187"/>
        <v>2.7190851065570478</v>
      </c>
      <c r="T1076" s="83" t="str">
        <f t="shared" si="188"/>
        <v>Not OK</v>
      </c>
    </row>
    <row r="1077" spans="1:20" x14ac:dyDescent="0.2">
      <c r="A1077" s="73">
        <v>39984</v>
      </c>
      <c r="B1077" s="147">
        <v>80.23</v>
      </c>
      <c r="C1077" s="78">
        <v>100</v>
      </c>
      <c r="D1077" s="78">
        <v>4.4800000000000004</v>
      </c>
      <c r="E1077" s="78">
        <v>0</v>
      </c>
      <c r="F1077" s="78">
        <v>0</v>
      </c>
      <c r="G1077" s="78">
        <v>0</v>
      </c>
      <c r="H1077" s="78">
        <v>0</v>
      </c>
      <c r="I1077" s="142">
        <v>0</v>
      </c>
      <c r="J1077" s="142">
        <v>1.84</v>
      </c>
      <c r="K1077" s="76">
        <f t="shared" si="181"/>
        <v>110.4</v>
      </c>
      <c r="L1077" s="79">
        <f t="shared" si="182"/>
        <v>6.9000000000000006E-2</v>
      </c>
      <c r="M1077" s="79">
        <v>0.28000000000000003</v>
      </c>
      <c r="N1077" s="79">
        <v>0.56000000000000005</v>
      </c>
      <c r="O1077" s="80" t="str">
        <f t="shared" si="183"/>
        <v>OK</v>
      </c>
      <c r="P1077" s="81">
        <f t="shared" si="184"/>
        <v>45.230000000000004</v>
      </c>
      <c r="Q1077" s="82">
        <f t="shared" si="185"/>
        <v>51.746713147368155</v>
      </c>
      <c r="R1077" s="82">
        <f t="shared" si="186"/>
        <v>0.87406517726431499</v>
      </c>
      <c r="S1077" s="82">
        <f t="shared" si="187"/>
        <v>2.7190851065570478</v>
      </c>
      <c r="T1077" s="83" t="str">
        <f t="shared" si="188"/>
        <v>Not OK</v>
      </c>
    </row>
    <row r="1078" spans="1:20" x14ac:dyDescent="0.2">
      <c r="A1078" s="73">
        <v>39985</v>
      </c>
      <c r="B1078" s="147">
        <v>80.23</v>
      </c>
      <c r="C1078" s="78">
        <v>99</v>
      </c>
      <c r="D1078" s="78">
        <v>4.37</v>
      </c>
      <c r="E1078" s="78">
        <v>0</v>
      </c>
      <c r="F1078" s="78">
        <v>0</v>
      </c>
      <c r="G1078" s="78">
        <v>0</v>
      </c>
      <c r="H1078" s="78">
        <v>0</v>
      </c>
      <c r="I1078" s="142">
        <v>0</v>
      </c>
      <c r="J1078" s="142">
        <v>1.84</v>
      </c>
      <c r="K1078" s="76">
        <f t="shared" si="181"/>
        <v>110.4</v>
      </c>
      <c r="L1078" s="79">
        <f t="shared" si="182"/>
        <v>6.9000000000000006E-2</v>
      </c>
      <c r="M1078" s="79">
        <v>0.28000000000000003</v>
      </c>
      <c r="N1078" s="79">
        <v>0.56000000000000005</v>
      </c>
      <c r="O1078" s="80" t="str">
        <f t="shared" si="183"/>
        <v>OK</v>
      </c>
      <c r="P1078" s="81">
        <f t="shared" si="184"/>
        <v>45.230000000000004</v>
      </c>
      <c r="Q1078" s="82">
        <f t="shared" si="185"/>
        <v>51.746713147368155</v>
      </c>
      <c r="R1078" s="82">
        <f t="shared" si="186"/>
        <v>0.87406517726431499</v>
      </c>
      <c r="S1078" s="82">
        <f t="shared" si="187"/>
        <v>2.7190851065570478</v>
      </c>
      <c r="T1078" s="83" t="str">
        <f t="shared" si="188"/>
        <v>Not OK</v>
      </c>
    </row>
    <row r="1079" spans="1:20" x14ac:dyDescent="0.2">
      <c r="A1079" s="73">
        <v>39986</v>
      </c>
      <c r="B1079" s="147">
        <v>80.23</v>
      </c>
      <c r="C1079" s="78">
        <v>97</v>
      </c>
      <c r="D1079" s="78">
        <v>4.16</v>
      </c>
      <c r="E1079" s="78">
        <v>0</v>
      </c>
      <c r="F1079" s="78">
        <v>0</v>
      </c>
      <c r="G1079" s="78">
        <v>0</v>
      </c>
      <c r="H1079" s="78">
        <v>0</v>
      </c>
      <c r="I1079" s="142">
        <v>0</v>
      </c>
      <c r="J1079" s="142">
        <v>1.84</v>
      </c>
      <c r="K1079" s="76">
        <f t="shared" si="181"/>
        <v>110.4</v>
      </c>
      <c r="L1079" s="79">
        <f t="shared" si="182"/>
        <v>6.9000000000000006E-2</v>
      </c>
      <c r="M1079" s="79">
        <v>0.28000000000000003</v>
      </c>
      <c r="N1079" s="79">
        <v>0.56000000000000005</v>
      </c>
      <c r="O1079" s="80" t="str">
        <f t="shared" si="183"/>
        <v>OK</v>
      </c>
      <c r="P1079" s="81">
        <f t="shared" si="184"/>
        <v>45.230000000000004</v>
      </c>
      <c r="Q1079" s="82">
        <f t="shared" si="185"/>
        <v>51.746713147368155</v>
      </c>
      <c r="R1079" s="82">
        <f t="shared" si="186"/>
        <v>0.87406517726431499</v>
      </c>
      <c r="S1079" s="82">
        <f t="shared" si="187"/>
        <v>2.7190851065570478</v>
      </c>
      <c r="T1079" s="83" t="str">
        <f t="shared" si="188"/>
        <v>Not OK</v>
      </c>
    </row>
    <row r="1080" spans="1:20" x14ac:dyDescent="0.2">
      <c r="A1080" s="73">
        <v>39987</v>
      </c>
      <c r="B1080" s="147">
        <v>80.23</v>
      </c>
      <c r="C1080" s="78">
        <v>97</v>
      </c>
      <c r="D1080" s="78">
        <v>4.16</v>
      </c>
      <c r="E1080" s="78">
        <v>0</v>
      </c>
      <c r="F1080" s="78">
        <v>0</v>
      </c>
      <c r="G1080" s="78">
        <v>0</v>
      </c>
      <c r="H1080" s="78">
        <v>0</v>
      </c>
      <c r="I1080" s="142">
        <v>0</v>
      </c>
      <c r="J1080" s="142">
        <v>1.84</v>
      </c>
      <c r="K1080" s="76">
        <f t="shared" si="181"/>
        <v>110.4</v>
      </c>
      <c r="L1080" s="79">
        <f t="shared" si="182"/>
        <v>6.9000000000000006E-2</v>
      </c>
      <c r="M1080" s="79">
        <v>0.28000000000000003</v>
      </c>
      <c r="N1080" s="79">
        <v>0.56000000000000005</v>
      </c>
      <c r="O1080" s="80" t="str">
        <f t="shared" si="183"/>
        <v>OK</v>
      </c>
      <c r="P1080" s="81">
        <f t="shared" si="184"/>
        <v>45.230000000000004</v>
      </c>
      <c r="Q1080" s="82">
        <f t="shared" si="185"/>
        <v>51.746713147368155</v>
      </c>
      <c r="R1080" s="82">
        <f t="shared" si="186"/>
        <v>0.87406517726431499</v>
      </c>
      <c r="S1080" s="82">
        <f t="shared" si="187"/>
        <v>2.7190851065570478</v>
      </c>
      <c r="T1080" s="83" t="str">
        <f t="shared" si="188"/>
        <v>Not OK</v>
      </c>
    </row>
    <row r="1081" spans="1:20" x14ac:dyDescent="0.2">
      <c r="A1081" s="73">
        <v>39988</v>
      </c>
      <c r="B1081" s="147">
        <v>80.23</v>
      </c>
      <c r="C1081" s="78">
        <v>96</v>
      </c>
      <c r="D1081" s="78">
        <v>4.05</v>
      </c>
      <c r="E1081" s="78">
        <v>0</v>
      </c>
      <c r="F1081" s="78">
        <v>0</v>
      </c>
      <c r="G1081" s="78">
        <v>0</v>
      </c>
      <c r="H1081" s="78">
        <v>0</v>
      </c>
      <c r="I1081" s="142">
        <v>0</v>
      </c>
      <c r="J1081" s="142">
        <v>1.84</v>
      </c>
      <c r="K1081" s="76">
        <f t="shared" si="181"/>
        <v>110.4</v>
      </c>
      <c r="L1081" s="79">
        <f t="shared" si="182"/>
        <v>6.9000000000000006E-2</v>
      </c>
      <c r="M1081" s="79">
        <v>0.28000000000000003</v>
      </c>
      <c r="N1081" s="79">
        <v>0.56000000000000005</v>
      </c>
      <c r="O1081" s="80" t="str">
        <f t="shared" si="183"/>
        <v>OK</v>
      </c>
      <c r="P1081" s="81">
        <f t="shared" si="184"/>
        <v>45.230000000000004</v>
      </c>
      <c r="Q1081" s="82">
        <f t="shared" si="185"/>
        <v>51.746713147368155</v>
      </c>
      <c r="R1081" s="82">
        <f t="shared" si="186"/>
        <v>0.87406517726431499</v>
      </c>
      <c r="S1081" s="82">
        <f t="shared" si="187"/>
        <v>2.7190851065570478</v>
      </c>
      <c r="T1081" s="83" t="str">
        <f t="shared" si="188"/>
        <v>Not OK</v>
      </c>
    </row>
    <row r="1082" spans="1:20" x14ac:dyDescent="0.2">
      <c r="A1082" s="73">
        <v>39981</v>
      </c>
      <c r="B1082" s="146">
        <v>80.11</v>
      </c>
      <c r="C1082" s="78">
        <v>103</v>
      </c>
      <c r="D1082" s="78">
        <v>4.83</v>
      </c>
      <c r="E1082" s="78">
        <v>0</v>
      </c>
      <c r="F1082" s="78">
        <v>0</v>
      </c>
      <c r="G1082" s="78">
        <v>0</v>
      </c>
      <c r="H1082" s="78">
        <v>0</v>
      </c>
      <c r="I1082" s="142">
        <v>0</v>
      </c>
      <c r="J1082" s="142">
        <v>1.84</v>
      </c>
      <c r="K1082" s="76">
        <f t="shared" si="181"/>
        <v>110.4</v>
      </c>
      <c r="L1082" s="79">
        <f t="shared" si="182"/>
        <v>6.9000000000000006E-2</v>
      </c>
      <c r="M1082" s="79">
        <v>0.28000000000000003</v>
      </c>
      <c r="N1082" s="79">
        <v>0.56000000000000005</v>
      </c>
      <c r="O1082" s="80" t="str">
        <f t="shared" si="183"/>
        <v>OK</v>
      </c>
      <c r="P1082" s="81">
        <f t="shared" si="184"/>
        <v>45.11</v>
      </c>
      <c r="Q1082" s="82">
        <f t="shared" si="185"/>
        <v>51.681782118996203</v>
      </c>
      <c r="R1082" s="82">
        <f t="shared" si="186"/>
        <v>0.87284141820294014</v>
      </c>
      <c r="S1082" s="82">
        <f t="shared" si="187"/>
        <v>2.7228973741332698</v>
      </c>
      <c r="T1082" s="83" t="str">
        <f t="shared" si="188"/>
        <v>Not OK</v>
      </c>
    </row>
    <row r="1083" spans="1:20" x14ac:dyDescent="0.2">
      <c r="A1083" s="73">
        <v>39979</v>
      </c>
      <c r="B1083" s="146">
        <v>80.05</v>
      </c>
      <c r="C1083" s="78">
        <v>104</v>
      </c>
      <c r="D1083" s="78">
        <v>4.95</v>
      </c>
      <c r="E1083" s="78">
        <v>0</v>
      </c>
      <c r="F1083" s="78">
        <v>0</v>
      </c>
      <c r="G1083" s="78">
        <v>0</v>
      </c>
      <c r="H1083" s="78">
        <v>0</v>
      </c>
      <c r="I1083" s="142">
        <v>0</v>
      </c>
      <c r="J1083" s="142">
        <v>1.84</v>
      </c>
      <c r="K1083" s="76">
        <f t="shared" si="181"/>
        <v>110.4</v>
      </c>
      <c r="L1083" s="79">
        <f t="shared" si="182"/>
        <v>6.9000000000000006E-2</v>
      </c>
      <c r="M1083" s="79">
        <v>0.28000000000000003</v>
      </c>
      <c r="N1083" s="79">
        <v>0.56000000000000005</v>
      </c>
      <c r="O1083" s="80" t="str">
        <f t="shared" si="183"/>
        <v>OK</v>
      </c>
      <c r="P1083" s="81">
        <f t="shared" si="184"/>
        <v>45.05</v>
      </c>
      <c r="Q1083" s="82">
        <f t="shared" si="185"/>
        <v>51.649439260236889</v>
      </c>
      <c r="R1083" s="82">
        <f t="shared" si="186"/>
        <v>0.87222631349421886</v>
      </c>
      <c r="S1083" s="82">
        <f t="shared" si="187"/>
        <v>2.7248175948033895</v>
      </c>
      <c r="T1083" s="83" t="str">
        <f t="shared" si="188"/>
        <v>Not OK</v>
      </c>
    </row>
    <row r="1084" spans="1:20" x14ac:dyDescent="0.2">
      <c r="A1084" s="73">
        <v>39980</v>
      </c>
      <c r="B1084" s="147">
        <v>80.05</v>
      </c>
      <c r="C1084" s="78">
        <v>103</v>
      </c>
      <c r="D1084" s="78">
        <v>4.83</v>
      </c>
      <c r="E1084" s="78">
        <v>0</v>
      </c>
      <c r="F1084" s="78">
        <v>0</v>
      </c>
      <c r="G1084" s="78">
        <v>0</v>
      </c>
      <c r="H1084" s="78">
        <v>0</v>
      </c>
      <c r="I1084" s="142">
        <v>0</v>
      </c>
      <c r="J1084" s="142">
        <v>1.84</v>
      </c>
      <c r="K1084" s="76">
        <f t="shared" si="181"/>
        <v>110.4</v>
      </c>
      <c r="L1084" s="79">
        <f t="shared" si="182"/>
        <v>6.9000000000000006E-2</v>
      </c>
      <c r="M1084" s="79">
        <v>0.28000000000000003</v>
      </c>
      <c r="N1084" s="79">
        <v>0.56000000000000005</v>
      </c>
      <c r="O1084" s="80" t="str">
        <f t="shared" si="183"/>
        <v>OK</v>
      </c>
      <c r="P1084" s="81">
        <f t="shared" si="184"/>
        <v>45.05</v>
      </c>
      <c r="Q1084" s="82">
        <f t="shared" si="185"/>
        <v>51.649439260236889</v>
      </c>
      <c r="R1084" s="82">
        <f t="shared" si="186"/>
        <v>0.87222631349421886</v>
      </c>
      <c r="S1084" s="82">
        <f t="shared" si="187"/>
        <v>2.7248175948033895</v>
      </c>
      <c r="T1084" s="83" t="str">
        <f t="shared" si="188"/>
        <v>Not OK</v>
      </c>
    </row>
    <row r="1085" spans="1:20" x14ac:dyDescent="0.2">
      <c r="A1085" s="73">
        <v>39714</v>
      </c>
      <c r="B1085" s="146">
        <v>80</v>
      </c>
      <c r="C1085" s="78">
        <v>70</v>
      </c>
      <c r="D1085" s="78">
        <v>1.84</v>
      </c>
      <c r="E1085" s="78">
        <v>0</v>
      </c>
      <c r="F1085" s="78">
        <v>0</v>
      </c>
      <c r="G1085" s="78">
        <v>0</v>
      </c>
      <c r="H1085" s="78">
        <v>0</v>
      </c>
      <c r="I1085" s="142">
        <v>0</v>
      </c>
      <c r="J1085" s="142">
        <v>1.8382759438996092</v>
      </c>
      <c r="K1085" s="76">
        <f t="shared" si="181"/>
        <v>110.29655663397655</v>
      </c>
      <c r="L1085" s="79">
        <f t="shared" si="182"/>
        <v>6.8935347896235344E-2</v>
      </c>
      <c r="M1085" s="79">
        <v>0.28000000000000003</v>
      </c>
      <c r="N1085" s="79">
        <v>0.56000000000000005</v>
      </c>
      <c r="O1085" s="80" t="str">
        <f t="shared" si="183"/>
        <v>OK</v>
      </c>
      <c r="P1085" s="81">
        <f t="shared" si="184"/>
        <v>45</v>
      </c>
      <c r="Q1085" s="82">
        <f t="shared" si="185"/>
        <v>51.622549491477074</v>
      </c>
      <c r="R1085" s="82">
        <f t="shared" si="186"/>
        <v>0.87171208015267709</v>
      </c>
      <c r="S1085" s="82">
        <f t="shared" si="187"/>
        <v>2.7238703723566386</v>
      </c>
      <c r="T1085" s="83" t="str">
        <f t="shared" si="188"/>
        <v>Not OK</v>
      </c>
    </row>
    <row r="1086" spans="1:20" x14ac:dyDescent="0.2">
      <c r="A1086" s="73">
        <v>39715</v>
      </c>
      <c r="B1086" s="146">
        <v>80</v>
      </c>
      <c r="C1086" s="78">
        <v>70</v>
      </c>
      <c r="D1086" s="78">
        <v>1.84</v>
      </c>
      <c r="E1086" s="78">
        <v>0</v>
      </c>
      <c r="F1086" s="78">
        <v>0</v>
      </c>
      <c r="G1086" s="78">
        <v>0</v>
      </c>
      <c r="H1086" s="78">
        <v>0</v>
      </c>
      <c r="I1086" s="142">
        <v>0</v>
      </c>
      <c r="J1086" s="142">
        <v>1.8382759438996092</v>
      </c>
      <c r="K1086" s="76">
        <f t="shared" si="181"/>
        <v>110.29655663397655</v>
      </c>
      <c r="L1086" s="79">
        <f t="shared" si="182"/>
        <v>6.8935347896235344E-2</v>
      </c>
      <c r="M1086" s="79">
        <v>0.28000000000000003</v>
      </c>
      <c r="N1086" s="79">
        <v>0.56000000000000005</v>
      </c>
      <c r="O1086" s="80" t="str">
        <f t="shared" si="183"/>
        <v>OK</v>
      </c>
      <c r="P1086" s="81">
        <f t="shared" si="184"/>
        <v>45</v>
      </c>
      <c r="Q1086" s="82">
        <f t="shared" si="185"/>
        <v>51.622549491477074</v>
      </c>
      <c r="R1086" s="82">
        <f t="shared" si="186"/>
        <v>0.87171208015267709</v>
      </c>
      <c r="S1086" s="82">
        <f t="shared" si="187"/>
        <v>2.7238703723566386</v>
      </c>
      <c r="T1086" s="83" t="str">
        <f t="shared" si="188"/>
        <v>Not OK</v>
      </c>
    </row>
    <row r="1087" spans="1:20" x14ac:dyDescent="0.2">
      <c r="A1087" s="73">
        <v>39717</v>
      </c>
      <c r="B1087" s="146">
        <v>80</v>
      </c>
      <c r="C1087" s="78">
        <v>70</v>
      </c>
      <c r="D1087" s="78">
        <v>1.84</v>
      </c>
      <c r="E1087" s="78">
        <v>0</v>
      </c>
      <c r="F1087" s="78">
        <v>0</v>
      </c>
      <c r="G1087" s="78">
        <v>0</v>
      </c>
      <c r="H1087" s="78">
        <v>0</v>
      </c>
      <c r="I1087" s="142">
        <v>0</v>
      </c>
      <c r="J1087" s="142">
        <v>1.8382759438996092</v>
      </c>
      <c r="K1087" s="76">
        <f t="shared" si="181"/>
        <v>110.29655663397655</v>
      </c>
      <c r="L1087" s="79">
        <f t="shared" si="182"/>
        <v>6.8935347896235344E-2</v>
      </c>
      <c r="M1087" s="79">
        <v>0.28000000000000003</v>
      </c>
      <c r="N1087" s="79">
        <v>0.56000000000000005</v>
      </c>
      <c r="O1087" s="80" t="str">
        <f t="shared" si="183"/>
        <v>OK</v>
      </c>
      <c r="P1087" s="81">
        <f t="shared" si="184"/>
        <v>45</v>
      </c>
      <c r="Q1087" s="82">
        <f t="shared" si="185"/>
        <v>51.622549491477074</v>
      </c>
      <c r="R1087" s="82">
        <f t="shared" si="186"/>
        <v>0.87171208015267709</v>
      </c>
      <c r="S1087" s="82">
        <f t="shared" si="187"/>
        <v>2.7238703723566386</v>
      </c>
      <c r="T1087" s="83" t="str">
        <f t="shared" si="188"/>
        <v>Not OK</v>
      </c>
    </row>
    <row r="1088" spans="1:20" x14ac:dyDescent="0.2">
      <c r="A1088" s="73">
        <v>39718</v>
      </c>
      <c r="B1088" s="146">
        <v>80</v>
      </c>
      <c r="C1088" s="78">
        <v>70</v>
      </c>
      <c r="D1088" s="78">
        <v>1.84</v>
      </c>
      <c r="E1088" s="78">
        <v>0</v>
      </c>
      <c r="F1088" s="78">
        <v>0</v>
      </c>
      <c r="G1088" s="78">
        <v>0</v>
      </c>
      <c r="H1088" s="78">
        <v>0</v>
      </c>
      <c r="I1088" s="142">
        <v>0</v>
      </c>
      <c r="J1088" s="142">
        <v>1.8382759438996092</v>
      </c>
      <c r="K1088" s="76">
        <f t="shared" si="181"/>
        <v>110.29655663397655</v>
      </c>
      <c r="L1088" s="79">
        <f t="shared" si="182"/>
        <v>6.8935347896235344E-2</v>
      </c>
      <c r="M1088" s="79">
        <v>0.28000000000000003</v>
      </c>
      <c r="N1088" s="79">
        <v>0.56000000000000005</v>
      </c>
      <c r="O1088" s="80" t="str">
        <f t="shared" si="183"/>
        <v>OK</v>
      </c>
      <c r="P1088" s="81">
        <f t="shared" si="184"/>
        <v>45</v>
      </c>
      <c r="Q1088" s="82">
        <f t="shared" si="185"/>
        <v>51.622549491477074</v>
      </c>
      <c r="R1088" s="82">
        <f t="shared" si="186"/>
        <v>0.87171208015267709</v>
      </c>
      <c r="S1088" s="82">
        <f t="shared" si="187"/>
        <v>2.7238703723566386</v>
      </c>
      <c r="T1088" s="83" t="str">
        <f t="shared" si="188"/>
        <v>Not OK</v>
      </c>
    </row>
    <row r="1089" spans="1:20" x14ac:dyDescent="0.2">
      <c r="A1089" s="73">
        <v>39719</v>
      </c>
      <c r="B1089" s="146">
        <v>80</v>
      </c>
      <c r="C1089" s="78">
        <v>70</v>
      </c>
      <c r="D1089" s="78">
        <v>1.84</v>
      </c>
      <c r="E1089" s="78">
        <v>0</v>
      </c>
      <c r="F1089" s="78">
        <v>0</v>
      </c>
      <c r="G1089" s="78">
        <v>0</v>
      </c>
      <c r="H1089" s="78">
        <v>0</v>
      </c>
      <c r="I1089" s="142">
        <v>0</v>
      </c>
      <c r="J1089" s="142">
        <v>1.8382759438996092</v>
      </c>
      <c r="K1089" s="76">
        <f t="shared" si="181"/>
        <v>110.29655663397655</v>
      </c>
      <c r="L1089" s="79">
        <f t="shared" si="182"/>
        <v>6.8935347896235344E-2</v>
      </c>
      <c r="M1089" s="79">
        <v>0.28000000000000003</v>
      </c>
      <c r="N1089" s="79">
        <v>0.56000000000000005</v>
      </c>
      <c r="O1089" s="80" t="str">
        <f t="shared" si="183"/>
        <v>OK</v>
      </c>
      <c r="P1089" s="81">
        <f t="shared" si="184"/>
        <v>45</v>
      </c>
      <c r="Q1089" s="82">
        <f t="shared" si="185"/>
        <v>51.622549491477074</v>
      </c>
      <c r="R1089" s="82">
        <f t="shared" si="186"/>
        <v>0.87171208015267709</v>
      </c>
      <c r="S1089" s="82">
        <f t="shared" si="187"/>
        <v>2.7238703723566386</v>
      </c>
      <c r="T1089" s="83" t="str">
        <f t="shared" si="188"/>
        <v>Not OK</v>
      </c>
    </row>
    <row r="1090" spans="1:20" x14ac:dyDescent="0.2">
      <c r="A1090" s="73">
        <v>39720</v>
      </c>
      <c r="B1090" s="146">
        <v>80</v>
      </c>
      <c r="C1090" s="78">
        <v>70</v>
      </c>
      <c r="D1090" s="78">
        <v>1.84</v>
      </c>
      <c r="E1090" s="78">
        <v>0</v>
      </c>
      <c r="F1090" s="78">
        <v>0</v>
      </c>
      <c r="G1090" s="78">
        <v>0</v>
      </c>
      <c r="H1090" s="78">
        <v>0</v>
      </c>
      <c r="I1090" s="142">
        <v>0</v>
      </c>
      <c r="J1090" s="142">
        <v>1.84</v>
      </c>
      <c r="K1090" s="76">
        <f t="shared" si="181"/>
        <v>110.4</v>
      </c>
      <c r="L1090" s="79">
        <f t="shared" si="182"/>
        <v>6.9000000000000006E-2</v>
      </c>
      <c r="M1090" s="79">
        <v>0.28000000000000003</v>
      </c>
      <c r="N1090" s="79">
        <v>0.56000000000000005</v>
      </c>
      <c r="O1090" s="80" t="str">
        <f t="shared" si="183"/>
        <v>OK</v>
      </c>
      <c r="P1090" s="81">
        <f t="shared" si="184"/>
        <v>45</v>
      </c>
      <c r="Q1090" s="82">
        <f t="shared" si="185"/>
        <v>51.622549491477074</v>
      </c>
      <c r="R1090" s="82">
        <f t="shared" si="186"/>
        <v>0.87171208015267709</v>
      </c>
      <c r="S1090" s="82">
        <f t="shared" si="187"/>
        <v>2.7264249971656724</v>
      </c>
      <c r="T1090" s="83" t="str">
        <f t="shared" si="188"/>
        <v>Not OK</v>
      </c>
    </row>
    <row r="1091" spans="1:20" x14ac:dyDescent="0.2">
      <c r="A1091" s="73">
        <v>39721</v>
      </c>
      <c r="B1091" s="146">
        <v>80</v>
      </c>
      <c r="C1091" s="78">
        <v>70</v>
      </c>
      <c r="D1091" s="78">
        <v>1.84</v>
      </c>
      <c r="E1091" s="78">
        <v>0</v>
      </c>
      <c r="F1091" s="78">
        <v>0</v>
      </c>
      <c r="G1091" s="78">
        <v>0</v>
      </c>
      <c r="H1091" s="78">
        <v>0</v>
      </c>
      <c r="I1091" s="142">
        <v>0</v>
      </c>
      <c r="J1091" s="142">
        <v>1.84</v>
      </c>
      <c r="K1091" s="76">
        <f t="shared" si="181"/>
        <v>110.4</v>
      </c>
      <c r="L1091" s="79">
        <f t="shared" si="182"/>
        <v>6.9000000000000006E-2</v>
      </c>
      <c r="M1091" s="79">
        <v>0.28000000000000003</v>
      </c>
      <c r="N1091" s="79">
        <v>0.56000000000000005</v>
      </c>
      <c r="O1091" s="80" t="str">
        <f t="shared" si="183"/>
        <v>OK</v>
      </c>
      <c r="P1091" s="81">
        <f t="shared" si="184"/>
        <v>45</v>
      </c>
      <c r="Q1091" s="82">
        <f t="shared" si="185"/>
        <v>51.622549491477074</v>
      </c>
      <c r="R1091" s="82">
        <f t="shared" si="186"/>
        <v>0.87171208015267709</v>
      </c>
      <c r="S1091" s="82">
        <f t="shared" si="187"/>
        <v>2.7264249971656724</v>
      </c>
      <c r="T1091" s="83" t="str">
        <f t="shared" si="188"/>
        <v>Not OK</v>
      </c>
    </row>
    <row r="1092" spans="1:20" x14ac:dyDescent="0.2">
      <c r="A1092" s="73">
        <v>39708</v>
      </c>
      <c r="B1092" s="146">
        <v>79.989999999999995</v>
      </c>
      <c r="C1092" s="78">
        <v>73</v>
      </c>
      <c r="D1092" s="78">
        <v>2.04</v>
      </c>
      <c r="E1092" s="78">
        <v>0</v>
      </c>
      <c r="F1092" s="78">
        <v>0</v>
      </c>
      <c r="G1092" s="78">
        <v>0</v>
      </c>
      <c r="H1092" s="78">
        <v>0</v>
      </c>
      <c r="I1092" s="142">
        <v>0</v>
      </c>
      <c r="J1092" s="142">
        <v>1.8382759438996092</v>
      </c>
      <c r="K1092" s="76">
        <f t="shared" si="181"/>
        <v>110.29655663397655</v>
      </c>
      <c r="L1092" s="79">
        <f t="shared" si="182"/>
        <v>6.8935347896235344E-2</v>
      </c>
      <c r="M1092" s="79">
        <v>0.28000000000000003</v>
      </c>
      <c r="N1092" s="79">
        <v>0.56000000000000005</v>
      </c>
      <c r="O1092" s="80" t="str">
        <f t="shared" si="183"/>
        <v>OK</v>
      </c>
      <c r="P1092" s="81">
        <f t="shared" si="184"/>
        <v>44.989999999999995</v>
      </c>
      <c r="Q1092" s="82">
        <f t="shared" si="185"/>
        <v>51.617178376837643</v>
      </c>
      <c r="R1092" s="82">
        <f t="shared" si="186"/>
        <v>0.87160905370582042</v>
      </c>
      <c r="S1092" s="82">
        <f t="shared" si="187"/>
        <v>2.7241923408871043</v>
      </c>
      <c r="T1092" s="83" t="str">
        <f t="shared" si="188"/>
        <v>Not OK</v>
      </c>
    </row>
    <row r="1093" spans="1:20" x14ac:dyDescent="0.2">
      <c r="A1093" s="73">
        <v>39709</v>
      </c>
      <c r="B1093" s="146">
        <v>79.989999999999995</v>
      </c>
      <c r="C1093" s="78">
        <v>73</v>
      </c>
      <c r="D1093" s="78">
        <v>2.04</v>
      </c>
      <c r="E1093" s="78">
        <v>0</v>
      </c>
      <c r="F1093" s="78">
        <v>0</v>
      </c>
      <c r="G1093" s="78">
        <v>0</v>
      </c>
      <c r="H1093" s="78">
        <v>0</v>
      </c>
      <c r="I1093" s="142">
        <v>0</v>
      </c>
      <c r="J1093" s="142">
        <v>1.8382759438996092</v>
      </c>
      <c r="K1093" s="76">
        <f t="shared" si="181"/>
        <v>110.29655663397655</v>
      </c>
      <c r="L1093" s="79">
        <f t="shared" si="182"/>
        <v>6.8935347896235344E-2</v>
      </c>
      <c r="M1093" s="79">
        <v>0.28000000000000003</v>
      </c>
      <c r="N1093" s="79">
        <v>0.56000000000000005</v>
      </c>
      <c r="O1093" s="80" t="str">
        <f t="shared" si="183"/>
        <v>OK</v>
      </c>
      <c r="P1093" s="81">
        <f t="shared" si="184"/>
        <v>44.989999999999995</v>
      </c>
      <c r="Q1093" s="82">
        <f t="shared" si="185"/>
        <v>51.617178376837643</v>
      </c>
      <c r="R1093" s="82">
        <f t="shared" si="186"/>
        <v>0.87160905370582042</v>
      </c>
      <c r="S1093" s="82">
        <f t="shared" si="187"/>
        <v>2.7241923408871043</v>
      </c>
      <c r="T1093" s="83" t="str">
        <f t="shared" si="188"/>
        <v>Not OK</v>
      </c>
    </row>
    <row r="1094" spans="1:20" x14ac:dyDescent="0.2">
      <c r="A1094" s="73">
        <v>39710</v>
      </c>
      <c r="B1094" s="146">
        <v>79.989999999999995</v>
      </c>
      <c r="C1094" s="78">
        <v>73</v>
      </c>
      <c r="D1094" s="78">
        <v>2.04</v>
      </c>
      <c r="E1094" s="78">
        <v>0</v>
      </c>
      <c r="F1094" s="78">
        <v>0</v>
      </c>
      <c r="G1094" s="78">
        <v>0</v>
      </c>
      <c r="H1094" s="78">
        <v>0</v>
      </c>
      <c r="I1094" s="142">
        <v>0</v>
      </c>
      <c r="J1094" s="142">
        <v>1.8382759438996092</v>
      </c>
      <c r="K1094" s="76">
        <f t="shared" si="181"/>
        <v>110.29655663397655</v>
      </c>
      <c r="L1094" s="79">
        <f t="shared" si="182"/>
        <v>6.8935347896235344E-2</v>
      </c>
      <c r="M1094" s="79">
        <v>0.28000000000000003</v>
      </c>
      <c r="N1094" s="79">
        <v>0.56000000000000005</v>
      </c>
      <c r="O1094" s="80" t="str">
        <f t="shared" si="183"/>
        <v>OK</v>
      </c>
      <c r="P1094" s="81">
        <f t="shared" si="184"/>
        <v>44.989999999999995</v>
      </c>
      <c r="Q1094" s="82">
        <f t="shared" si="185"/>
        <v>51.617178376837643</v>
      </c>
      <c r="R1094" s="82">
        <f t="shared" si="186"/>
        <v>0.87160905370582042</v>
      </c>
      <c r="S1094" s="82">
        <f t="shared" si="187"/>
        <v>2.7241923408871043</v>
      </c>
      <c r="T1094" s="83" t="str">
        <f t="shared" si="188"/>
        <v>Not OK</v>
      </c>
    </row>
    <row r="1095" spans="1:20" x14ac:dyDescent="0.2">
      <c r="A1095" s="73">
        <v>39711</v>
      </c>
      <c r="B1095" s="146">
        <v>79.989999999999995</v>
      </c>
      <c r="C1095" s="78">
        <v>72</v>
      </c>
      <c r="D1095" s="78">
        <v>1.97</v>
      </c>
      <c r="E1095" s="78">
        <v>0</v>
      </c>
      <c r="F1095" s="78">
        <v>0</v>
      </c>
      <c r="G1095" s="78">
        <v>0</v>
      </c>
      <c r="H1095" s="78">
        <v>0</v>
      </c>
      <c r="I1095" s="142">
        <v>0</v>
      </c>
      <c r="J1095" s="142">
        <v>1.8382759438996092</v>
      </c>
      <c r="K1095" s="76">
        <f t="shared" si="181"/>
        <v>110.29655663397655</v>
      </c>
      <c r="L1095" s="79">
        <f t="shared" si="182"/>
        <v>6.8935347896235344E-2</v>
      </c>
      <c r="M1095" s="79">
        <v>0.28000000000000003</v>
      </c>
      <c r="N1095" s="79">
        <v>0.56000000000000005</v>
      </c>
      <c r="O1095" s="80" t="str">
        <f t="shared" si="183"/>
        <v>OK</v>
      </c>
      <c r="P1095" s="81">
        <f t="shared" si="184"/>
        <v>44.989999999999995</v>
      </c>
      <c r="Q1095" s="82">
        <f t="shared" si="185"/>
        <v>51.617178376837643</v>
      </c>
      <c r="R1095" s="82">
        <f t="shared" si="186"/>
        <v>0.87160905370582042</v>
      </c>
      <c r="S1095" s="82">
        <f t="shared" si="187"/>
        <v>2.7241923408871043</v>
      </c>
      <c r="T1095" s="83" t="str">
        <f t="shared" si="188"/>
        <v>Not OK</v>
      </c>
    </row>
    <row r="1096" spans="1:20" x14ac:dyDescent="0.2">
      <c r="A1096" s="73">
        <v>39712</v>
      </c>
      <c r="B1096" s="146">
        <v>79.989999999999995</v>
      </c>
      <c r="C1096" s="78">
        <v>71</v>
      </c>
      <c r="D1096" s="78">
        <v>1.9</v>
      </c>
      <c r="E1096" s="78">
        <v>0</v>
      </c>
      <c r="F1096" s="78">
        <v>0</v>
      </c>
      <c r="G1096" s="78">
        <v>0</v>
      </c>
      <c r="H1096" s="78">
        <v>0</v>
      </c>
      <c r="I1096" s="142">
        <v>0</v>
      </c>
      <c r="J1096" s="142">
        <v>1.8382759438996092</v>
      </c>
      <c r="K1096" s="76">
        <f t="shared" si="181"/>
        <v>110.29655663397655</v>
      </c>
      <c r="L1096" s="79">
        <f t="shared" si="182"/>
        <v>6.8935347896235344E-2</v>
      </c>
      <c r="M1096" s="79">
        <v>0.28000000000000003</v>
      </c>
      <c r="N1096" s="79">
        <v>0.56000000000000005</v>
      </c>
      <c r="O1096" s="80" t="str">
        <f t="shared" si="183"/>
        <v>OK</v>
      </c>
      <c r="P1096" s="81">
        <f t="shared" si="184"/>
        <v>44.989999999999995</v>
      </c>
      <c r="Q1096" s="82">
        <f t="shared" si="185"/>
        <v>51.617178376837643</v>
      </c>
      <c r="R1096" s="82">
        <f t="shared" si="186"/>
        <v>0.87160905370582042</v>
      </c>
      <c r="S1096" s="82">
        <f t="shared" si="187"/>
        <v>2.7241923408871043</v>
      </c>
      <c r="T1096" s="83" t="str">
        <f t="shared" si="188"/>
        <v>Not OK</v>
      </c>
    </row>
    <row r="1097" spans="1:20" x14ac:dyDescent="0.2">
      <c r="A1097" s="73">
        <v>39713</v>
      </c>
      <c r="B1097" s="146">
        <v>79.989999999999995</v>
      </c>
      <c r="C1097" s="78">
        <v>70</v>
      </c>
      <c r="D1097" s="78">
        <v>1.84</v>
      </c>
      <c r="E1097" s="78">
        <v>0</v>
      </c>
      <c r="F1097" s="78">
        <v>0</v>
      </c>
      <c r="G1097" s="78">
        <v>0</v>
      </c>
      <c r="H1097" s="78">
        <v>0</v>
      </c>
      <c r="I1097" s="142">
        <v>0</v>
      </c>
      <c r="J1097" s="142">
        <v>1.8382759438996092</v>
      </c>
      <c r="K1097" s="76">
        <f t="shared" si="181"/>
        <v>110.29655663397655</v>
      </c>
      <c r="L1097" s="79">
        <f t="shared" si="182"/>
        <v>6.8935347896235344E-2</v>
      </c>
      <c r="M1097" s="79">
        <v>0.28000000000000003</v>
      </c>
      <c r="N1097" s="79">
        <v>0.56000000000000005</v>
      </c>
      <c r="O1097" s="80" t="str">
        <f t="shared" si="183"/>
        <v>OK</v>
      </c>
      <c r="P1097" s="81">
        <f t="shared" si="184"/>
        <v>44.989999999999995</v>
      </c>
      <c r="Q1097" s="82">
        <f t="shared" si="185"/>
        <v>51.617178376837643</v>
      </c>
      <c r="R1097" s="82">
        <f t="shared" si="186"/>
        <v>0.87160905370582042</v>
      </c>
      <c r="S1097" s="82">
        <f t="shared" si="187"/>
        <v>2.7241923408871043</v>
      </c>
      <c r="T1097" s="83" t="str">
        <f t="shared" si="188"/>
        <v>Not OK</v>
      </c>
    </row>
    <row r="1098" spans="1:20" x14ac:dyDescent="0.2">
      <c r="A1098" s="73">
        <v>39698</v>
      </c>
      <c r="B1098" s="147">
        <v>79.98</v>
      </c>
      <c r="C1098" s="78">
        <v>73</v>
      </c>
      <c r="D1098" s="78">
        <v>2.04</v>
      </c>
      <c r="E1098" s="78">
        <v>0</v>
      </c>
      <c r="F1098" s="78">
        <v>0</v>
      </c>
      <c r="G1098" s="78">
        <v>0</v>
      </c>
      <c r="H1098" s="78">
        <v>0</v>
      </c>
      <c r="I1098" s="142">
        <v>0</v>
      </c>
      <c r="J1098" s="142">
        <v>1.8382759438996092</v>
      </c>
      <c r="K1098" s="76">
        <f t="shared" si="181"/>
        <v>110.29655663397655</v>
      </c>
      <c r="L1098" s="79">
        <f t="shared" si="182"/>
        <v>6.8935347896235344E-2</v>
      </c>
      <c r="M1098" s="79">
        <v>0.28000000000000003</v>
      </c>
      <c r="N1098" s="79">
        <v>0.56000000000000005</v>
      </c>
      <c r="O1098" s="80" t="str">
        <f t="shared" si="183"/>
        <v>OK</v>
      </c>
      <c r="P1098" s="81">
        <f t="shared" si="184"/>
        <v>44.980000000000004</v>
      </c>
      <c r="Q1098" s="82">
        <f t="shared" si="185"/>
        <v>51.611809543563808</v>
      </c>
      <c r="R1098" s="82">
        <f t="shared" si="186"/>
        <v>0.87150596729289032</v>
      </c>
      <c r="S1098" s="82">
        <f t="shared" si="187"/>
        <v>2.7245145730083902</v>
      </c>
      <c r="T1098" s="83" t="str">
        <f t="shared" si="188"/>
        <v>Not OK</v>
      </c>
    </row>
    <row r="1099" spans="1:20" x14ac:dyDescent="0.2">
      <c r="A1099" s="73">
        <v>39699</v>
      </c>
      <c r="B1099" s="147">
        <v>79.98</v>
      </c>
      <c r="C1099" s="78">
        <v>73</v>
      </c>
      <c r="D1099" s="78">
        <v>2.04</v>
      </c>
      <c r="E1099" s="78">
        <v>0</v>
      </c>
      <c r="F1099" s="78">
        <v>0</v>
      </c>
      <c r="G1099" s="78">
        <v>0</v>
      </c>
      <c r="H1099" s="78">
        <v>0</v>
      </c>
      <c r="I1099" s="142">
        <v>0</v>
      </c>
      <c r="J1099" s="142">
        <v>1.8382759438996092</v>
      </c>
      <c r="K1099" s="76">
        <f t="shared" si="181"/>
        <v>110.29655663397655</v>
      </c>
      <c r="L1099" s="79">
        <f t="shared" si="182"/>
        <v>6.8935347896235344E-2</v>
      </c>
      <c r="M1099" s="79">
        <v>0.28000000000000003</v>
      </c>
      <c r="N1099" s="79">
        <v>0.56000000000000005</v>
      </c>
      <c r="O1099" s="80" t="str">
        <f t="shared" si="183"/>
        <v>OK</v>
      </c>
      <c r="P1099" s="81">
        <f t="shared" si="184"/>
        <v>44.980000000000004</v>
      </c>
      <c r="Q1099" s="82">
        <f t="shared" si="185"/>
        <v>51.611809543563808</v>
      </c>
      <c r="R1099" s="82">
        <f t="shared" si="186"/>
        <v>0.87150596729289032</v>
      </c>
      <c r="S1099" s="82">
        <f t="shared" si="187"/>
        <v>2.7245145730083902</v>
      </c>
      <c r="T1099" s="83" t="str">
        <f t="shared" si="188"/>
        <v>Not OK</v>
      </c>
    </row>
    <row r="1100" spans="1:20" x14ac:dyDescent="0.2">
      <c r="A1100" s="73">
        <v>39700</v>
      </c>
      <c r="B1100" s="147">
        <v>79.98</v>
      </c>
      <c r="C1100" s="78">
        <v>73</v>
      </c>
      <c r="D1100" s="78">
        <v>2.04</v>
      </c>
      <c r="E1100" s="78">
        <v>0</v>
      </c>
      <c r="F1100" s="78">
        <v>0</v>
      </c>
      <c r="G1100" s="78">
        <v>0</v>
      </c>
      <c r="H1100" s="78">
        <v>0</v>
      </c>
      <c r="I1100" s="142">
        <v>0</v>
      </c>
      <c r="J1100" s="142">
        <v>1.8382759438996092</v>
      </c>
      <c r="K1100" s="76">
        <f t="shared" si="181"/>
        <v>110.29655663397655</v>
      </c>
      <c r="L1100" s="79">
        <f t="shared" si="182"/>
        <v>6.8935347896235344E-2</v>
      </c>
      <c r="M1100" s="79">
        <v>0.28000000000000003</v>
      </c>
      <c r="N1100" s="79">
        <v>0.56000000000000005</v>
      </c>
      <c r="O1100" s="80" t="str">
        <f t="shared" si="183"/>
        <v>OK</v>
      </c>
      <c r="P1100" s="81">
        <f t="shared" si="184"/>
        <v>44.980000000000004</v>
      </c>
      <c r="Q1100" s="82">
        <f t="shared" si="185"/>
        <v>51.611809543563808</v>
      </c>
      <c r="R1100" s="82">
        <f t="shared" si="186"/>
        <v>0.87150596729289032</v>
      </c>
      <c r="S1100" s="82">
        <f t="shared" si="187"/>
        <v>2.7245145730083902</v>
      </c>
      <c r="T1100" s="83" t="str">
        <f t="shared" si="188"/>
        <v>Not OK</v>
      </c>
    </row>
    <row r="1101" spans="1:20" x14ac:dyDescent="0.2">
      <c r="A1101" s="73">
        <v>39701</v>
      </c>
      <c r="B1101" s="147">
        <v>79.98</v>
      </c>
      <c r="C1101" s="78">
        <v>73</v>
      </c>
      <c r="D1101" s="78">
        <v>2.04</v>
      </c>
      <c r="E1101" s="78">
        <v>0</v>
      </c>
      <c r="F1101" s="78">
        <v>0</v>
      </c>
      <c r="G1101" s="78">
        <v>0</v>
      </c>
      <c r="H1101" s="78">
        <v>0</v>
      </c>
      <c r="I1101" s="142">
        <v>0</v>
      </c>
      <c r="J1101" s="142">
        <v>1.8382759438996092</v>
      </c>
      <c r="K1101" s="76">
        <f t="shared" si="181"/>
        <v>110.29655663397655</v>
      </c>
      <c r="L1101" s="79">
        <f t="shared" si="182"/>
        <v>6.8935347896235344E-2</v>
      </c>
      <c r="M1101" s="79">
        <v>0.28000000000000003</v>
      </c>
      <c r="N1101" s="79">
        <v>0.56000000000000005</v>
      </c>
      <c r="O1101" s="80" t="str">
        <f t="shared" si="183"/>
        <v>OK</v>
      </c>
      <c r="P1101" s="81">
        <f t="shared" si="184"/>
        <v>44.980000000000004</v>
      </c>
      <c r="Q1101" s="82">
        <f t="shared" si="185"/>
        <v>51.611809543563808</v>
      </c>
      <c r="R1101" s="82">
        <f t="shared" si="186"/>
        <v>0.87150596729289032</v>
      </c>
      <c r="S1101" s="82">
        <f t="shared" si="187"/>
        <v>2.7245145730083902</v>
      </c>
      <c r="T1101" s="83" t="str">
        <f t="shared" si="188"/>
        <v>Not OK</v>
      </c>
    </row>
    <row r="1102" spans="1:20" x14ac:dyDescent="0.2">
      <c r="A1102" s="73">
        <v>39703</v>
      </c>
      <c r="B1102" s="147">
        <v>79.98</v>
      </c>
      <c r="C1102" s="78">
        <v>73</v>
      </c>
      <c r="D1102" s="78">
        <v>2.04</v>
      </c>
      <c r="E1102" s="78">
        <v>0</v>
      </c>
      <c r="F1102" s="78">
        <v>0</v>
      </c>
      <c r="G1102" s="78">
        <v>0</v>
      </c>
      <c r="H1102" s="78">
        <v>0</v>
      </c>
      <c r="I1102" s="142">
        <v>0</v>
      </c>
      <c r="J1102" s="142">
        <v>1.8382759438996092</v>
      </c>
      <c r="K1102" s="76">
        <f t="shared" si="181"/>
        <v>110.29655663397655</v>
      </c>
      <c r="L1102" s="79">
        <f t="shared" si="182"/>
        <v>6.8935347896235344E-2</v>
      </c>
      <c r="M1102" s="79">
        <v>0.28000000000000003</v>
      </c>
      <c r="N1102" s="79">
        <v>0.56000000000000005</v>
      </c>
      <c r="O1102" s="80" t="str">
        <f t="shared" si="183"/>
        <v>OK</v>
      </c>
      <c r="P1102" s="81">
        <f t="shared" si="184"/>
        <v>44.980000000000004</v>
      </c>
      <c r="Q1102" s="82">
        <f t="shared" si="185"/>
        <v>51.611809543563808</v>
      </c>
      <c r="R1102" s="82">
        <f t="shared" si="186"/>
        <v>0.87150596729289032</v>
      </c>
      <c r="S1102" s="82">
        <f t="shared" si="187"/>
        <v>2.7245145730083902</v>
      </c>
      <c r="T1102" s="83" t="str">
        <f t="shared" si="188"/>
        <v>Not OK</v>
      </c>
    </row>
    <row r="1103" spans="1:20" x14ac:dyDescent="0.2">
      <c r="A1103" s="73">
        <v>39704</v>
      </c>
      <c r="B1103" s="147">
        <v>79.98</v>
      </c>
      <c r="C1103" s="78">
        <v>74</v>
      </c>
      <c r="D1103" s="78">
        <v>2.11</v>
      </c>
      <c r="E1103" s="78">
        <v>0</v>
      </c>
      <c r="F1103" s="78">
        <v>0</v>
      </c>
      <c r="G1103" s="78">
        <v>0</v>
      </c>
      <c r="H1103" s="78">
        <v>0</v>
      </c>
      <c r="I1103" s="142">
        <v>0</v>
      </c>
      <c r="J1103" s="142">
        <v>1.8382759438996092</v>
      </c>
      <c r="K1103" s="76">
        <f t="shared" si="181"/>
        <v>110.29655663397655</v>
      </c>
      <c r="L1103" s="79">
        <f t="shared" si="182"/>
        <v>6.8935347896235344E-2</v>
      </c>
      <c r="M1103" s="79">
        <v>0.28000000000000003</v>
      </c>
      <c r="N1103" s="79">
        <v>0.56000000000000005</v>
      </c>
      <c r="O1103" s="80" t="str">
        <f t="shared" si="183"/>
        <v>OK</v>
      </c>
      <c r="P1103" s="81">
        <f t="shared" si="184"/>
        <v>44.980000000000004</v>
      </c>
      <c r="Q1103" s="82">
        <f t="shared" si="185"/>
        <v>51.611809543563808</v>
      </c>
      <c r="R1103" s="82">
        <f t="shared" si="186"/>
        <v>0.87150596729289032</v>
      </c>
      <c r="S1103" s="82">
        <f t="shared" si="187"/>
        <v>2.7245145730083902</v>
      </c>
      <c r="T1103" s="83" t="str">
        <f t="shared" si="188"/>
        <v>Not OK</v>
      </c>
    </row>
    <row r="1104" spans="1:20" x14ac:dyDescent="0.2">
      <c r="A1104" s="73">
        <v>39705</v>
      </c>
      <c r="B1104" s="147">
        <v>79.98</v>
      </c>
      <c r="C1104" s="78">
        <v>74</v>
      </c>
      <c r="D1104" s="78">
        <v>2.11</v>
      </c>
      <c r="E1104" s="78">
        <v>0</v>
      </c>
      <c r="F1104" s="78">
        <v>0</v>
      </c>
      <c r="G1104" s="78">
        <v>0</v>
      </c>
      <c r="H1104" s="78">
        <v>0</v>
      </c>
      <c r="I1104" s="142">
        <v>0</v>
      </c>
      <c r="J1104" s="142">
        <v>1.8382759438996092</v>
      </c>
      <c r="K1104" s="76">
        <f t="shared" si="181"/>
        <v>110.29655663397655</v>
      </c>
      <c r="L1104" s="79">
        <f t="shared" si="182"/>
        <v>6.8935347896235344E-2</v>
      </c>
      <c r="M1104" s="79">
        <v>0.28000000000000003</v>
      </c>
      <c r="N1104" s="79">
        <v>0.56000000000000005</v>
      </c>
      <c r="O1104" s="80" t="str">
        <f t="shared" si="183"/>
        <v>OK</v>
      </c>
      <c r="P1104" s="81">
        <f t="shared" si="184"/>
        <v>44.980000000000004</v>
      </c>
      <c r="Q1104" s="82">
        <f t="shared" si="185"/>
        <v>51.611809543563808</v>
      </c>
      <c r="R1104" s="82">
        <f t="shared" si="186"/>
        <v>0.87150596729289032</v>
      </c>
      <c r="S1104" s="82">
        <f t="shared" si="187"/>
        <v>2.7245145730083902</v>
      </c>
      <c r="T1104" s="83" t="str">
        <f t="shared" si="188"/>
        <v>Not OK</v>
      </c>
    </row>
    <row r="1105" spans="1:20" x14ac:dyDescent="0.2">
      <c r="A1105" s="73">
        <v>39707</v>
      </c>
      <c r="B1105" s="147">
        <v>79.98</v>
      </c>
      <c r="C1105" s="78">
        <v>74</v>
      </c>
      <c r="D1105" s="78">
        <v>2.11</v>
      </c>
      <c r="E1105" s="78">
        <v>0</v>
      </c>
      <c r="F1105" s="78">
        <v>0</v>
      </c>
      <c r="G1105" s="78">
        <v>0</v>
      </c>
      <c r="H1105" s="78">
        <v>0</v>
      </c>
      <c r="I1105" s="142">
        <v>0</v>
      </c>
      <c r="J1105" s="142">
        <v>1.8382759438996092</v>
      </c>
      <c r="K1105" s="76">
        <f t="shared" si="181"/>
        <v>110.29655663397655</v>
      </c>
      <c r="L1105" s="79">
        <f t="shared" si="182"/>
        <v>6.8935347896235344E-2</v>
      </c>
      <c r="M1105" s="79">
        <v>0.28000000000000003</v>
      </c>
      <c r="N1105" s="79">
        <v>0.56000000000000005</v>
      </c>
      <c r="O1105" s="80" t="str">
        <f t="shared" si="183"/>
        <v>OK</v>
      </c>
      <c r="P1105" s="81">
        <f t="shared" si="184"/>
        <v>44.980000000000004</v>
      </c>
      <c r="Q1105" s="82">
        <f t="shared" si="185"/>
        <v>51.611809543563808</v>
      </c>
      <c r="R1105" s="82">
        <f t="shared" si="186"/>
        <v>0.87150596729289032</v>
      </c>
      <c r="S1105" s="82">
        <f t="shared" si="187"/>
        <v>2.7245145730083902</v>
      </c>
      <c r="T1105" s="83" t="str">
        <f t="shared" si="188"/>
        <v>Not OK</v>
      </c>
    </row>
    <row r="1106" spans="1:20" x14ac:dyDescent="0.2">
      <c r="A1106" s="73">
        <v>39693</v>
      </c>
      <c r="B1106" s="147">
        <v>79.89</v>
      </c>
      <c r="C1106" s="78">
        <v>73</v>
      </c>
      <c r="D1106" s="78">
        <v>2.04</v>
      </c>
      <c r="E1106" s="78">
        <v>0</v>
      </c>
      <c r="F1106" s="78">
        <v>0</v>
      </c>
      <c r="G1106" s="78">
        <v>0</v>
      </c>
      <c r="H1106" s="78">
        <v>0</v>
      </c>
      <c r="I1106" s="142">
        <v>0</v>
      </c>
      <c r="J1106" s="142">
        <v>1.8382759438996092</v>
      </c>
      <c r="K1106" s="76">
        <f t="shared" si="181"/>
        <v>110.29655663397655</v>
      </c>
      <c r="L1106" s="79">
        <f t="shared" si="182"/>
        <v>6.8935347896235344E-2</v>
      </c>
      <c r="M1106" s="79">
        <v>0.28000000000000003</v>
      </c>
      <c r="N1106" s="79">
        <v>0.56000000000000005</v>
      </c>
      <c r="O1106" s="80" t="str">
        <f t="shared" si="183"/>
        <v>OK</v>
      </c>
      <c r="P1106" s="81">
        <f t="shared" si="184"/>
        <v>44.89</v>
      </c>
      <c r="Q1106" s="82">
        <f t="shared" si="185"/>
        <v>51.563592823031598</v>
      </c>
      <c r="R1106" s="82">
        <f t="shared" si="186"/>
        <v>0.87057548829198839</v>
      </c>
      <c r="S1106" s="82">
        <f t="shared" si="187"/>
        <v>2.7274265589670224</v>
      </c>
      <c r="T1106" s="83" t="str">
        <f t="shared" si="188"/>
        <v>Not OK</v>
      </c>
    </row>
    <row r="1107" spans="1:20" x14ac:dyDescent="0.2">
      <c r="A1107" s="73">
        <v>39694</v>
      </c>
      <c r="B1107" s="147">
        <v>79.89</v>
      </c>
      <c r="C1107" s="78">
        <v>73</v>
      </c>
      <c r="D1107" s="78">
        <v>2.04</v>
      </c>
      <c r="E1107" s="78">
        <v>0</v>
      </c>
      <c r="F1107" s="78">
        <v>0</v>
      </c>
      <c r="G1107" s="78">
        <v>0</v>
      </c>
      <c r="H1107" s="78">
        <v>0</v>
      </c>
      <c r="I1107" s="142">
        <v>0</v>
      </c>
      <c r="J1107" s="142">
        <v>1.8382759438996092</v>
      </c>
      <c r="K1107" s="76">
        <f t="shared" si="181"/>
        <v>110.29655663397655</v>
      </c>
      <c r="L1107" s="79">
        <f t="shared" si="182"/>
        <v>6.8935347896235344E-2</v>
      </c>
      <c r="M1107" s="79">
        <v>0.28000000000000003</v>
      </c>
      <c r="N1107" s="79">
        <v>0.56000000000000005</v>
      </c>
      <c r="O1107" s="80" t="str">
        <f t="shared" si="183"/>
        <v>OK</v>
      </c>
      <c r="P1107" s="81">
        <f t="shared" si="184"/>
        <v>44.89</v>
      </c>
      <c r="Q1107" s="82">
        <f t="shared" si="185"/>
        <v>51.563592823031598</v>
      </c>
      <c r="R1107" s="82">
        <f t="shared" si="186"/>
        <v>0.87057548829198839</v>
      </c>
      <c r="S1107" s="82">
        <f t="shared" si="187"/>
        <v>2.7274265589670224</v>
      </c>
      <c r="T1107" s="83" t="str">
        <f t="shared" si="188"/>
        <v>Not OK</v>
      </c>
    </row>
    <row r="1108" spans="1:20" x14ac:dyDescent="0.2">
      <c r="A1108" s="73">
        <v>39696</v>
      </c>
      <c r="B1108" s="147">
        <v>79.89</v>
      </c>
      <c r="C1108" s="78">
        <v>73</v>
      </c>
      <c r="D1108" s="78">
        <v>2.04</v>
      </c>
      <c r="E1108" s="78">
        <v>0</v>
      </c>
      <c r="F1108" s="78">
        <v>0</v>
      </c>
      <c r="G1108" s="78">
        <v>0</v>
      </c>
      <c r="H1108" s="78">
        <v>0</v>
      </c>
      <c r="I1108" s="142">
        <v>0</v>
      </c>
      <c r="J1108" s="142">
        <v>1.8382759438996092</v>
      </c>
      <c r="K1108" s="76">
        <f t="shared" si="181"/>
        <v>110.29655663397655</v>
      </c>
      <c r="L1108" s="79">
        <f t="shared" si="182"/>
        <v>6.8935347896235344E-2</v>
      </c>
      <c r="M1108" s="79">
        <v>0.28000000000000003</v>
      </c>
      <c r="N1108" s="79">
        <v>0.56000000000000005</v>
      </c>
      <c r="O1108" s="80" t="str">
        <f t="shared" si="183"/>
        <v>OK</v>
      </c>
      <c r="P1108" s="81">
        <f t="shared" si="184"/>
        <v>44.89</v>
      </c>
      <c r="Q1108" s="82">
        <f t="shared" si="185"/>
        <v>51.563592823031598</v>
      </c>
      <c r="R1108" s="82">
        <f t="shared" si="186"/>
        <v>0.87057548829198839</v>
      </c>
      <c r="S1108" s="82">
        <f t="shared" si="187"/>
        <v>2.7274265589670224</v>
      </c>
      <c r="T1108" s="83" t="str">
        <f t="shared" si="188"/>
        <v>Not OK</v>
      </c>
    </row>
    <row r="1109" spans="1:20" x14ac:dyDescent="0.2">
      <c r="A1109" s="73">
        <v>39697</v>
      </c>
      <c r="B1109" s="147">
        <v>79.89</v>
      </c>
      <c r="C1109" s="78">
        <v>73</v>
      </c>
      <c r="D1109" s="78">
        <v>2.04</v>
      </c>
      <c r="E1109" s="78">
        <v>0</v>
      </c>
      <c r="F1109" s="78">
        <v>0</v>
      </c>
      <c r="G1109" s="78">
        <v>0</v>
      </c>
      <c r="H1109" s="78">
        <v>0</v>
      </c>
      <c r="I1109" s="142">
        <v>0</v>
      </c>
      <c r="J1109" s="142">
        <v>1.8382759438996092</v>
      </c>
      <c r="K1109" s="76">
        <f t="shared" si="181"/>
        <v>110.29655663397655</v>
      </c>
      <c r="L1109" s="79">
        <f t="shared" si="182"/>
        <v>6.8935347896235344E-2</v>
      </c>
      <c r="M1109" s="79">
        <v>0.28000000000000003</v>
      </c>
      <c r="N1109" s="79">
        <v>0.56000000000000005</v>
      </c>
      <c r="O1109" s="80" t="str">
        <f t="shared" si="183"/>
        <v>OK</v>
      </c>
      <c r="P1109" s="81">
        <f t="shared" si="184"/>
        <v>44.89</v>
      </c>
      <c r="Q1109" s="82">
        <f t="shared" si="185"/>
        <v>51.563592823031598</v>
      </c>
      <c r="R1109" s="82">
        <f t="shared" si="186"/>
        <v>0.87057548829198839</v>
      </c>
      <c r="S1109" s="82">
        <f t="shared" si="187"/>
        <v>2.7274265589670224</v>
      </c>
      <c r="T1109" s="83" t="str">
        <f t="shared" si="188"/>
        <v>Not OK</v>
      </c>
    </row>
    <row r="1110" spans="1:20" x14ac:dyDescent="0.2">
      <c r="A1110" s="73">
        <v>39691</v>
      </c>
      <c r="B1110" s="146">
        <v>79.87</v>
      </c>
      <c r="C1110" s="78">
        <v>74</v>
      </c>
      <c r="D1110" s="78">
        <v>2.11</v>
      </c>
      <c r="E1110" s="78">
        <v>0</v>
      </c>
      <c r="F1110" s="78">
        <v>0</v>
      </c>
      <c r="G1110" s="78">
        <v>0</v>
      </c>
      <c r="H1110" s="78">
        <v>0</v>
      </c>
      <c r="I1110" s="142">
        <v>0</v>
      </c>
      <c r="J1110" s="142">
        <v>1.8382759438996092</v>
      </c>
      <c r="K1110" s="76">
        <f t="shared" ref="K1110:K1173" si="189">J1110*60</f>
        <v>110.29655663397655</v>
      </c>
      <c r="L1110" s="79">
        <f t="shared" ref="L1110:L1173" si="190">K1110/$F$6</f>
        <v>6.8935347896235344E-2</v>
      </c>
      <c r="M1110" s="79">
        <v>0.28000000000000003</v>
      </c>
      <c r="N1110" s="79">
        <v>0.56000000000000005</v>
      </c>
      <c r="O1110" s="80" t="str">
        <f t="shared" ref="O1110:O1173" si="191">IF(L1110&lt;M1110,"OK",IF(AND(L1110&gt;M1110,L1110&lt;N1110),"ANTARA",IF(L1110&gt;N1110,"Not OK")))</f>
        <v>OK</v>
      </c>
      <c r="P1110" s="81">
        <f t="shared" ref="P1110:P1173" si="192">B1110-$F$8</f>
        <v>44.870000000000005</v>
      </c>
      <c r="Q1110" s="82">
        <f t="shared" ref="Q1110:Q1173" si="193">((P1110^2)+((-0.6826*B1110+79.904)^2))^0.5</f>
        <v>51.552903151312869</v>
      </c>
      <c r="R1110" s="82">
        <f t="shared" ref="R1110:R1173" si="194">P1110/Q1110</f>
        <v>0.87036805411912721</v>
      </c>
      <c r="S1110" s="82">
        <f t="shared" ref="S1110:S1173" si="195">J1110/(1000*$F$9*$F$12*R1110)</f>
        <v>2.7280765845161232</v>
      </c>
      <c r="T1110" s="83" t="str">
        <f t="shared" ref="T1110:T1173" si="196">IF(S1110&lt;1,"OK",IF(S1110&gt;1,"Not OK"))</f>
        <v>Not OK</v>
      </c>
    </row>
    <row r="1111" spans="1:20" x14ac:dyDescent="0.2">
      <c r="A1111" s="73">
        <v>39689</v>
      </c>
      <c r="B1111" s="147">
        <v>79.84</v>
      </c>
      <c r="C1111" s="78">
        <v>75</v>
      </c>
      <c r="D1111" s="78">
        <v>2.1800000000000002</v>
      </c>
      <c r="E1111" s="78">
        <v>0</v>
      </c>
      <c r="F1111" s="78">
        <v>0</v>
      </c>
      <c r="G1111" s="78">
        <v>0</v>
      </c>
      <c r="H1111" s="78">
        <v>0</v>
      </c>
      <c r="I1111" s="142">
        <v>0</v>
      </c>
      <c r="J1111" s="142">
        <v>1.8382759438996092</v>
      </c>
      <c r="K1111" s="76">
        <f t="shared" si="189"/>
        <v>110.29655663397655</v>
      </c>
      <c r="L1111" s="79">
        <f t="shared" si="190"/>
        <v>6.8935347896235344E-2</v>
      </c>
      <c r="M1111" s="79">
        <v>0.28000000000000003</v>
      </c>
      <c r="N1111" s="79">
        <v>0.56000000000000005</v>
      </c>
      <c r="O1111" s="80" t="str">
        <f t="shared" si="191"/>
        <v>OK</v>
      </c>
      <c r="P1111" s="81">
        <f t="shared" si="192"/>
        <v>44.84</v>
      </c>
      <c r="Q1111" s="82">
        <f t="shared" si="193"/>
        <v>51.536885819834481</v>
      </c>
      <c r="R1111" s="82">
        <f t="shared" si="194"/>
        <v>0.87005645154335043</v>
      </c>
      <c r="S1111" s="82">
        <f t="shared" si="195"/>
        <v>2.7290536196144131</v>
      </c>
      <c r="T1111" s="83" t="str">
        <f t="shared" si="196"/>
        <v>Not OK</v>
      </c>
    </row>
    <row r="1112" spans="1:20" x14ac:dyDescent="0.2">
      <c r="A1112" s="73">
        <v>39683</v>
      </c>
      <c r="B1112" s="147">
        <v>79.75</v>
      </c>
      <c r="C1112" s="78">
        <v>74</v>
      </c>
      <c r="D1112" s="78">
        <v>2.11</v>
      </c>
      <c r="E1112" s="78">
        <v>0</v>
      </c>
      <c r="F1112" s="78">
        <v>0</v>
      </c>
      <c r="G1112" s="78">
        <v>0</v>
      </c>
      <c r="H1112" s="78">
        <v>0</v>
      </c>
      <c r="I1112" s="142">
        <v>0</v>
      </c>
      <c r="J1112" s="142">
        <v>1.8382759438996092</v>
      </c>
      <c r="K1112" s="76">
        <f t="shared" si="189"/>
        <v>110.29655663397655</v>
      </c>
      <c r="L1112" s="79">
        <f t="shared" si="190"/>
        <v>6.8935347896235344E-2</v>
      </c>
      <c r="M1112" s="79">
        <v>0.28000000000000003</v>
      </c>
      <c r="N1112" s="79">
        <v>0.56000000000000005</v>
      </c>
      <c r="O1112" s="80" t="str">
        <f t="shared" si="191"/>
        <v>OK</v>
      </c>
      <c r="P1112" s="81">
        <f t="shared" si="192"/>
        <v>44.75</v>
      </c>
      <c r="Q1112" s="82">
        <f t="shared" si="193"/>
        <v>51.488957672713667</v>
      </c>
      <c r="R1112" s="82">
        <f t="shared" si="194"/>
        <v>0.86911839009153324</v>
      </c>
      <c r="S1112" s="82">
        <f t="shared" si="195"/>
        <v>2.7319991561830652</v>
      </c>
      <c r="T1112" s="83" t="str">
        <f t="shared" si="196"/>
        <v>Not OK</v>
      </c>
    </row>
    <row r="1113" spans="1:20" x14ac:dyDescent="0.2">
      <c r="A1113" s="73">
        <v>39684</v>
      </c>
      <c r="B1113" s="147">
        <v>79.75</v>
      </c>
      <c r="C1113" s="78">
        <v>74</v>
      </c>
      <c r="D1113" s="78">
        <v>2.11</v>
      </c>
      <c r="E1113" s="78">
        <v>0</v>
      </c>
      <c r="F1113" s="78">
        <v>0</v>
      </c>
      <c r="G1113" s="78">
        <v>0</v>
      </c>
      <c r="H1113" s="78">
        <v>0</v>
      </c>
      <c r="I1113" s="142">
        <v>0</v>
      </c>
      <c r="J1113" s="142">
        <v>1.8382759438996092</v>
      </c>
      <c r="K1113" s="76">
        <f t="shared" si="189"/>
        <v>110.29655663397655</v>
      </c>
      <c r="L1113" s="79">
        <f t="shared" si="190"/>
        <v>6.8935347896235344E-2</v>
      </c>
      <c r="M1113" s="79">
        <v>0.28000000000000003</v>
      </c>
      <c r="N1113" s="79">
        <v>0.56000000000000005</v>
      </c>
      <c r="O1113" s="80" t="str">
        <f t="shared" si="191"/>
        <v>OK</v>
      </c>
      <c r="P1113" s="81">
        <f t="shared" si="192"/>
        <v>44.75</v>
      </c>
      <c r="Q1113" s="82">
        <f t="shared" si="193"/>
        <v>51.488957672713667</v>
      </c>
      <c r="R1113" s="82">
        <f t="shared" si="194"/>
        <v>0.86911839009153324</v>
      </c>
      <c r="S1113" s="82">
        <f t="shared" si="195"/>
        <v>2.7319991561830652</v>
      </c>
      <c r="T1113" s="83" t="str">
        <f t="shared" si="196"/>
        <v>Not OK</v>
      </c>
    </row>
    <row r="1114" spans="1:20" x14ac:dyDescent="0.2">
      <c r="A1114" s="73">
        <v>39685</v>
      </c>
      <c r="B1114" s="147">
        <v>79.75</v>
      </c>
      <c r="C1114" s="78">
        <v>75</v>
      </c>
      <c r="D1114" s="78">
        <v>2.1800000000000002</v>
      </c>
      <c r="E1114" s="78">
        <v>0</v>
      </c>
      <c r="F1114" s="78">
        <v>0</v>
      </c>
      <c r="G1114" s="78">
        <v>0</v>
      </c>
      <c r="H1114" s="78">
        <v>0</v>
      </c>
      <c r="I1114" s="142">
        <v>0</v>
      </c>
      <c r="J1114" s="142">
        <v>1.8382759438996092</v>
      </c>
      <c r="K1114" s="76">
        <f t="shared" si="189"/>
        <v>110.29655663397655</v>
      </c>
      <c r="L1114" s="79">
        <f t="shared" si="190"/>
        <v>6.8935347896235344E-2</v>
      </c>
      <c r="M1114" s="79">
        <v>0.28000000000000003</v>
      </c>
      <c r="N1114" s="79">
        <v>0.56000000000000005</v>
      </c>
      <c r="O1114" s="80" t="str">
        <f t="shared" si="191"/>
        <v>OK</v>
      </c>
      <c r="P1114" s="81">
        <f t="shared" si="192"/>
        <v>44.75</v>
      </c>
      <c r="Q1114" s="82">
        <f t="shared" si="193"/>
        <v>51.488957672713667</v>
      </c>
      <c r="R1114" s="82">
        <f t="shared" si="194"/>
        <v>0.86911839009153324</v>
      </c>
      <c r="S1114" s="82">
        <f t="shared" si="195"/>
        <v>2.7319991561830652</v>
      </c>
      <c r="T1114" s="83" t="str">
        <f t="shared" si="196"/>
        <v>Not OK</v>
      </c>
    </row>
    <row r="1115" spans="1:20" x14ac:dyDescent="0.2">
      <c r="A1115" s="73">
        <v>39688</v>
      </c>
      <c r="B1115" s="147">
        <v>79.75</v>
      </c>
      <c r="C1115" s="78">
        <v>75</v>
      </c>
      <c r="D1115" s="78">
        <v>2.1800000000000002</v>
      </c>
      <c r="E1115" s="78">
        <v>0</v>
      </c>
      <c r="F1115" s="78">
        <v>0</v>
      </c>
      <c r="G1115" s="78">
        <v>0</v>
      </c>
      <c r="H1115" s="78">
        <v>0</v>
      </c>
      <c r="I1115" s="142">
        <v>0</v>
      </c>
      <c r="J1115" s="142">
        <v>1.8382759438996092</v>
      </c>
      <c r="K1115" s="76">
        <f t="shared" si="189"/>
        <v>110.29655663397655</v>
      </c>
      <c r="L1115" s="79">
        <f t="shared" si="190"/>
        <v>6.8935347896235344E-2</v>
      </c>
      <c r="M1115" s="79">
        <v>0.28000000000000003</v>
      </c>
      <c r="N1115" s="79">
        <v>0.56000000000000005</v>
      </c>
      <c r="O1115" s="80" t="str">
        <f t="shared" si="191"/>
        <v>OK</v>
      </c>
      <c r="P1115" s="81">
        <f t="shared" si="192"/>
        <v>44.75</v>
      </c>
      <c r="Q1115" s="82">
        <f t="shared" si="193"/>
        <v>51.488957672713667</v>
      </c>
      <c r="R1115" s="82">
        <f t="shared" si="194"/>
        <v>0.86911839009153324</v>
      </c>
      <c r="S1115" s="82">
        <f t="shared" si="195"/>
        <v>2.7319991561830652</v>
      </c>
      <c r="T1115" s="83" t="str">
        <f t="shared" si="196"/>
        <v>Not OK</v>
      </c>
    </row>
    <row r="1116" spans="1:20" x14ac:dyDescent="0.2">
      <c r="A1116" s="73">
        <v>39678</v>
      </c>
      <c r="B1116" s="147">
        <v>79.64</v>
      </c>
      <c r="C1116" s="78">
        <v>73</v>
      </c>
      <c r="D1116" s="78">
        <v>2.04</v>
      </c>
      <c r="E1116" s="78">
        <v>0</v>
      </c>
      <c r="F1116" s="78">
        <v>0</v>
      </c>
      <c r="G1116" s="78">
        <v>0</v>
      </c>
      <c r="H1116" s="78">
        <v>0</v>
      </c>
      <c r="I1116" s="142">
        <v>0</v>
      </c>
      <c r="J1116" s="142">
        <v>1.8382759438996092</v>
      </c>
      <c r="K1116" s="76">
        <f t="shared" si="189"/>
        <v>110.29655663397655</v>
      </c>
      <c r="L1116" s="79">
        <f t="shared" si="190"/>
        <v>6.8935347896235344E-2</v>
      </c>
      <c r="M1116" s="79">
        <v>0.28000000000000003</v>
      </c>
      <c r="N1116" s="79">
        <v>0.56000000000000005</v>
      </c>
      <c r="O1116" s="80" t="str">
        <f t="shared" si="191"/>
        <v>OK</v>
      </c>
      <c r="P1116" s="81">
        <f t="shared" si="192"/>
        <v>44.64</v>
      </c>
      <c r="Q1116" s="82">
        <f t="shared" si="193"/>
        <v>51.4306317080949</v>
      </c>
      <c r="R1116" s="82">
        <f t="shared" si="194"/>
        <v>0.86796522845302537</v>
      </c>
      <c r="S1116" s="82">
        <f t="shared" si="195"/>
        <v>2.7356288368661974</v>
      </c>
      <c r="T1116" s="83" t="str">
        <f t="shared" si="196"/>
        <v>Not OK</v>
      </c>
    </row>
    <row r="1117" spans="1:20" x14ac:dyDescent="0.2">
      <c r="A1117" s="73">
        <v>39679</v>
      </c>
      <c r="B1117" s="147">
        <v>79.64</v>
      </c>
      <c r="C1117" s="78">
        <v>73</v>
      </c>
      <c r="D1117" s="78">
        <v>2.04</v>
      </c>
      <c r="E1117" s="78">
        <v>0</v>
      </c>
      <c r="F1117" s="78">
        <v>0</v>
      </c>
      <c r="G1117" s="78">
        <v>0</v>
      </c>
      <c r="H1117" s="78">
        <v>0</v>
      </c>
      <c r="I1117" s="142">
        <v>0</v>
      </c>
      <c r="J1117" s="142">
        <v>1.8382759438996092</v>
      </c>
      <c r="K1117" s="76">
        <f t="shared" si="189"/>
        <v>110.29655663397655</v>
      </c>
      <c r="L1117" s="79">
        <f t="shared" si="190"/>
        <v>6.8935347896235344E-2</v>
      </c>
      <c r="M1117" s="79">
        <v>0.28000000000000003</v>
      </c>
      <c r="N1117" s="79">
        <v>0.56000000000000005</v>
      </c>
      <c r="O1117" s="80" t="str">
        <f t="shared" si="191"/>
        <v>OK</v>
      </c>
      <c r="P1117" s="81">
        <f t="shared" si="192"/>
        <v>44.64</v>
      </c>
      <c r="Q1117" s="82">
        <f t="shared" si="193"/>
        <v>51.4306317080949</v>
      </c>
      <c r="R1117" s="82">
        <f t="shared" si="194"/>
        <v>0.86796522845302537</v>
      </c>
      <c r="S1117" s="82">
        <f t="shared" si="195"/>
        <v>2.7356288368661974</v>
      </c>
      <c r="T1117" s="83" t="str">
        <f t="shared" si="196"/>
        <v>Not OK</v>
      </c>
    </row>
    <row r="1118" spans="1:20" x14ac:dyDescent="0.2">
      <c r="A1118" s="73">
        <v>39680</v>
      </c>
      <c r="B1118" s="147">
        <v>79.64</v>
      </c>
      <c r="C1118" s="78">
        <v>73</v>
      </c>
      <c r="D1118" s="78">
        <v>2.04</v>
      </c>
      <c r="E1118" s="78">
        <v>0</v>
      </c>
      <c r="F1118" s="78">
        <v>0</v>
      </c>
      <c r="G1118" s="78">
        <v>0</v>
      </c>
      <c r="H1118" s="78">
        <v>0</v>
      </c>
      <c r="I1118" s="142">
        <v>0</v>
      </c>
      <c r="J1118" s="142">
        <v>1.8382759438996092</v>
      </c>
      <c r="K1118" s="76">
        <f t="shared" si="189"/>
        <v>110.29655663397655</v>
      </c>
      <c r="L1118" s="79">
        <f t="shared" si="190"/>
        <v>6.8935347896235344E-2</v>
      </c>
      <c r="M1118" s="79">
        <v>0.28000000000000003</v>
      </c>
      <c r="N1118" s="79">
        <v>0.56000000000000005</v>
      </c>
      <c r="O1118" s="80" t="str">
        <f t="shared" si="191"/>
        <v>OK</v>
      </c>
      <c r="P1118" s="81">
        <f t="shared" si="192"/>
        <v>44.64</v>
      </c>
      <c r="Q1118" s="82">
        <f t="shared" si="193"/>
        <v>51.4306317080949</v>
      </c>
      <c r="R1118" s="82">
        <f t="shared" si="194"/>
        <v>0.86796522845302537</v>
      </c>
      <c r="S1118" s="82">
        <f t="shared" si="195"/>
        <v>2.7356288368661974</v>
      </c>
      <c r="T1118" s="83" t="str">
        <f t="shared" si="196"/>
        <v>Not OK</v>
      </c>
    </row>
    <row r="1119" spans="1:20" x14ac:dyDescent="0.2">
      <c r="A1119" s="73">
        <v>39681</v>
      </c>
      <c r="B1119" s="147">
        <v>79.64</v>
      </c>
      <c r="C1119" s="78">
        <v>74</v>
      </c>
      <c r="D1119" s="78">
        <v>2.11</v>
      </c>
      <c r="E1119" s="78">
        <v>0</v>
      </c>
      <c r="F1119" s="78">
        <v>0</v>
      </c>
      <c r="G1119" s="78">
        <v>0</v>
      </c>
      <c r="H1119" s="78">
        <v>0</v>
      </c>
      <c r="I1119" s="142">
        <v>0</v>
      </c>
      <c r="J1119" s="142">
        <v>1.8382759438996092</v>
      </c>
      <c r="K1119" s="76">
        <f t="shared" si="189"/>
        <v>110.29655663397655</v>
      </c>
      <c r="L1119" s="79">
        <f t="shared" si="190"/>
        <v>6.8935347896235344E-2</v>
      </c>
      <c r="M1119" s="79">
        <v>0.28000000000000003</v>
      </c>
      <c r="N1119" s="79">
        <v>0.56000000000000005</v>
      </c>
      <c r="O1119" s="80" t="str">
        <f t="shared" si="191"/>
        <v>OK</v>
      </c>
      <c r="P1119" s="81">
        <f t="shared" si="192"/>
        <v>44.64</v>
      </c>
      <c r="Q1119" s="82">
        <f t="shared" si="193"/>
        <v>51.4306317080949</v>
      </c>
      <c r="R1119" s="82">
        <f t="shared" si="194"/>
        <v>0.86796522845302537</v>
      </c>
      <c r="S1119" s="82">
        <f t="shared" si="195"/>
        <v>2.7356288368661974</v>
      </c>
      <c r="T1119" s="83" t="str">
        <f t="shared" si="196"/>
        <v>Not OK</v>
      </c>
    </row>
    <row r="1120" spans="1:20" x14ac:dyDescent="0.2">
      <c r="A1120" s="73">
        <v>39682</v>
      </c>
      <c r="B1120" s="147">
        <v>79.64</v>
      </c>
      <c r="C1120" s="78">
        <v>74</v>
      </c>
      <c r="D1120" s="78">
        <v>2.11</v>
      </c>
      <c r="E1120" s="78">
        <v>0</v>
      </c>
      <c r="F1120" s="78">
        <v>0</v>
      </c>
      <c r="G1120" s="78">
        <v>0</v>
      </c>
      <c r="H1120" s="78">
        <v>0</v>
      </c>
      <c r="I1120" s="142">
        <v>0</v>
      </c>
      <c r="J1120" s="142">
        <v>1.8382759438996092</v>
      </c>
      <c r="K1120" s="76">
        <f t="shared" si="189"/>
        <v>110.29655663397655</v>
      </c>
      <c r="L1120" s="79">
        <f t="shared" si="190"/>
        <v>6.8935347896235344E-2</v>
      </c>
      <c r="M1120" s="79">
        <v>0.28000000000000003</v>
      </c>
      <c r="N1120" s="79">
        <v>0.56000000000000005</v>
      </c>
      <c r="O1120" s="80" t="str">
        <f t="shared" si="191"/>
        <v>OK</v>
      </c>
      <c r="P1120" s="81">
        <f t="shared" si="192"/>
        <v>44.64</v>
      </c>
      <c r="Q1120" s="82">
        <f t="shared" si="193"/>
        <v>51.4306317080949</v>
      </c>
      <c r="R1120" s="82">
        <f t="shared" si="194"/>
        <v>0.86796522845302537</v>
      </c>
      <c r="S1120" s="82">
        <f t="shared" si="195"/>
        <v>2.7356288368661974</v>
      </c>
      <c r="T1120" s="83" t="str">
        <f t="shared" si="196"/>
        <v>Not OK</v>
      </c>
    </row>
    <row r="1121" spans="1:20" x14ac:dyDescent="0.2">
      <c r="A1121" s="73">
        <v>39677</v>
      </c>
      <c r="B1121" s="147">
        <v>79.63</v>
      </c>
      <c r="C1121" s="78">
        <v>72</v>
      </c>
      <c r="D1121" s="78">
        <v>1.97</v>
      </c>
      <c r="E1121" s="78">
        <v>0</v>
      </c>
      <c r="F1121" s="78">
        <v>0</v>
      </c>
      <c r="G1121" s="78">
        <v>0</v>
      </c>
      <c r="H1121" s="78">
        <v>0</v>
      </c>
      <c r="I1121" s="142">
        <v>0</v>
      </c>
      <c r="J1121" s="142">
        <v>1.7733249757170659</v>
      </c>
      <c r="K1121" s="76">
        <f t="shared" si="189"/>
        <v>106.39949854302395</v>
      </c>
      <c r="L1121" s="79">
        <f t="shared" si="190"/>
        <v>6.649968658938997E-2</v>
      </c>
      <c r="M1121" s="79">
        <v>0.28000000000000003</v>
      </c>
      <c r="N1121" s="79">
        <v>0.56000000000000005</v>
      </c>
      <c r="O1121" s="80" t="str">
        <f t="shared" si="191"/>
        <v>OK</v>
      </c>
      <c r="P1121" s="81">
        <f t="shared" si="192"/>
        <v>44.629999999999995</v>
      </c>
      <c r="Q1121" s="82">
        <f t="shared" si="193"/>
        <v>51.42534317112375</v>
      </c>
      <c r="R1121" s="82">
        <f t="shared" si="194"/>
        <v>0.86786003258137789</v>
      </c>
      <c r="S1121" s="82">
        <f t="shared" si="195"/>
        <v>2.6392919844685032</v>
      </c>
      <c r="T1121" s="83" t="str">
        <f t="shared" si="196"/>
        <v>Not OK</v>
      </c>
    </row>
    <row r="1122" spans="1:20" x14ac:dyDescent="0.2">
      <c r="A1122" s="73">
        <v>39669</v>
      </c>
      <c r="B1122" s="147">
        <v>79.48</v>
      </c>
      <c r="C1122" s="78">
        <v>72</v>
      </c>
      <c r="D1122" s="78">
        <v>1.97</v>
      </c>
      <c r="E1122" s="78">
        <v>0</v>
      </c>
      <c r="F1122" s="78">
        <v>0</v>
      </c>
      <c r="G1122" s="78">
        <v>0</v>
      </c>
      <c r="H1122" s="78">
        <v>0</v>
      </c>
      <c r="I1122" s="142">
        <v>0</v>
      </c>
      <c r="J1122" s="142">
        <v>1.7733249757170659</v>
      </c>
      <c r="K1122" s="76">
        <f t="shared" si="189"/>
        <v>106.39949854302395</v>
      </c>
      <c r="L1122" s="79">
        <f t="shared" si="190"/>
        <v>6.649968658938997E-2</v>
      </c>
      <c r="M1122" s="79">
        <v>0.28000000000000003</v>
      </c>
      <c r="N1122" s="79">
        <v>0.56000000000000005</v>
      </c>
      <c r="O1122" s="80" t="str">
        <f t="shared" si="191"/>
        <v>OK</v>
      </c>
      <c r="P1122" s="81">
        <f t="shared" si="192"/>
        <v>44.480000000000004</v>
      </c>
      <c r="Q1122" s="82">
        <f t="shared" si="193"/>
        <v>51.346292354037644</v>
      </c>
      <c r="R1122" s="82">
        <f t="shared" si="194"/>
        <v>0.86627481675417006</v>
      </c>
      <c r="S1122" s="82">
        <f t="shared" si="195"/>
        <v>2.6441216844037716</v>
      </c>
      <c r="T1122" s="83" t="str">
        <f t="shared" si="196"/>
        <v>Not OK</v>
      </c>
    </row>
    <row r="1123" spans="1:20" x14ac:dyDescent="0.2">
      <c r="A1123" s="73">
        <v>39670</v>
      </c>
      <c r="B1123" s="147">
        <v>79.48</v>
      </c>
      <c r="C1123" s="78">
        <v>72</v>
      </c>
      <c r="D1123" s="78">
        <v>1.97</v>
      </c>
      <c r="E1123" s="78">
        <v>0</v>
      </c>
      <c r="F1123" s="78">
        <v>0</v>
      </c>
      <c r="G1123" s="78">
        <v>0</v>
      </c>
      <c r="H1123" s="78">
        <v>0</v>
      </c>
      <c r="I1123" s="142">
        <v>0</v>
      </c>
      <c r="J1123" s="142">
        <v>1.7733249757170659</v>
      </c>
      <c r="K1123" s="76">
        <f t="shared" si="189"/>
        <v>106.39949854302395</v>
      </c>
      <c r="L1123" s="79">
        <f t="shared" si="190"/>
        <v>6.649968658938997E-2</v>
      </c>
      <c r="M1123" s="79">
        <v>0.28000000000000003</v>
      </c>
      <c r="N1123" s="79">
        <v>0.56000000000000005</v>
      </c>
      <c r="O1123" s="80" t="str">
        <f t="shared" si="191"/>
        <v>OK</v>
      </c>
      <c r="P1123" s="81">
        <f t="shared" si="192"/>
        <v>44.480000000000004</v>
      </c>
      <c r="Q1123" s="82">
        <f t="shared" si="193"/>
        <v>51.346292354037644</v>
      </c>
      <c r="R1123" s="82">
        <f t="shared" si="194"/>
        <v>0.86627481675417006</v>
      </c>
      <c r="S1123" s="82">
        <f t="shared" si="195"/>
        <v>2.6441216844037716</v>
      </c>
      <c r="T1123" s="83" t="str">
        <f t="shared" si="196"/>
        <v>Not OK</v>
      </c>
    </row>
    <row r="1124" spans="1:20" x14ac:dyDescent="0.2">
      <c r="A1124" s="73">
        <v>39672</v>
      </c>
      <c r="B1124" s="147">
        <v>79.48</v>
      </c>
      <c r="C1124" s="78">
        <v>70</v>
      </c>
      <c r="D1124" s="78">
        <v>1.84</v>
      </c>
      <c r="E1124" s="78">
        <v>0</v>
      </c>
      <c r="F1124" s="78">
        <v>0</v>
      </c>
      <c r="G1124" s="78">
        <v>0</v>
      </c>
      <c r="H1124" s="78">
        <v>0</v>
      </c>
      <c r="I1124" s="142">
        <v>0</v>
      </c>
      <c r="J1124" s="142">
        <v>1.7733249757170659</v>
      </c>
      <c r="K1124" s="76">
        <f t="shared" si="189"/>
        <v>106.39949854302395</v>
      </c>
      <c r="L1124" s="79">
        <f t="shared" si="190"/>
        <v>6.649968658938997E-2</v>
      </c>
      <c r="M1124" s="79">
        <v>0.28000000000000003</v>
      </c>
      <c r="N1124" s="79">
        <v>0.56000000000000005</v>
      </c>
      <c r="O1124" s="80" t="str">
        <f t="shared" si="191"/>
        <v>OK</v>
      </c>
      <c r="P1124" s="81">
        <f t="shared" si="192"/>
        <v>44.480000000000004</v>
      </c>
      <c r="Q1124" s="82">
        <f t="shared" si="193"/>
        <v>51.346292354037644</v>
      </c>
      <c r="R1124" s="82">
        <f t="shared" si="194"/>
        <v>0.86627481675417006</v>
      </c>
      <c r="S1124" s="82">
        <f t="shared" si="195"/>
        <v>2.6441216844037716</v>
      </c>
      <c r="T1124" s="83" t="str">
        <f t="shared" si="196"/>
        <v>Not OK</v>
      </c>
    </row>
    <row r="1125" spans="1:20" x14ac:dyDescent="0.2">
      <c r="A1125" s="73">
        <v>39673</v>
      </c>
      <c r="B1125" s="147">
        <v>79.48</v>
      </c>
      <c r="C1125" s="78">
        <v>70</v>
      </c>
      <c r="D1125" s="78">
        <v>1.84</v>
      </c>
      <c r="E1125" s="78">
        <v>0</v>
      </c>
      <c r="F1125" s="78">
        <v>0</v>
      </c>
      <c r="G1125" s="78">
        <v>0</v>
      </c>
      <c r="H1125" s="78">
        <v>0</v>
      </c>
      <c r="I1125" s="142">
        <v>0</v>
      </c>
      <c r="J1125" s="142">
        <v>1.7733249757170659</v>
      </c>
      <c r="K1125" s="76">
        <f t="shared" si="189"/>
        <v>106.39949854302395</v>
      </c>
      <c r="L1125" s="79">
        <f t="shared" si="190"/>
        <v>6.649968658938997E-2</v>
      </c>
      <c r="M1125" s="79">
        <v>0.28000000000000003</v>
      </c>
      <c r="N1125" s="79">
        <v>0.56000000000000005</v>
      </c>
      <c r="O1125" s="80" t="str">
        <f t="shared" si="191"/>
        <v>OK</v>
      </c>
      <c r="P1125" s="81">
        <f t="shared" si="192"/>
        <v>44.480000000000004</v>
      </c>
      <c r="Q1125" s="82">
        <f t="shared" si="193"/>
        <v>51.346292354037644</v>
      </c>
      <c r="R1125" s="82">
        <f t="shared" si="194"/>
        <v>0.86627481675417006</v>
      </c>
      <c r="S1125" s="82">
        <f t="shared" si="195"/>
        <v>2.6441216844037716</v>
      </c>
      <c r="T1125" s="83" t="str">
        <f t="shared" si="196"/>
        <v>Not OK</v>
      </c>
    </row>
    <row r="1126" spans="1:20" x14ac:dyDescent="0.2">
      <c r="A1126" s="73">
        <v>39676</v>
      </c>
      <c r="B1126" s="150">
        <v>79.48</v>
      </c>
      <c r="C1126" s="78">
        <v>71</v>
      </c>
      <c r="D1126" s="78">
        <v>1.9</v>
      </c>
      <c r="E1126" s="78">
        <v>0</v>
      </c>
      <c r="F1126" s="78">
        <v>0</v>
      </c>
      <c r="G1126" s="78">
        <v>0</v>
      </c>
      <c r="H1126" s="78">
        <v>0</v>
      </c>
      <c r="I1126" s="142">
        <v>0</v>
      </c>
      <c r="J1126" s="142">
        <v>1.7733249757170659</v>
      </c>
      <c r="K1126" s="76">
        <f t="shared" si="189"/>
        <v>106.39949854302395</v>
      </c>
      <c r="L1126" s="79">
        <f t="shared" si="190"/>
        <v>6.649968658938997E-2</v>
      </c>
      <c r="M1126" s="79">
        <v>0.28000000000000003</v>
      </c>
      <c r="N1126" s="79">
        <v>0.56000000000000005</v>
      </c>
      <c r="O1126" s="80" t="str">
        <f t="shared" si="191"/>
        <v>OK</v>
      </c>
      <c r="P1126" s="81">
        <f t="shared" si="192"/>
        <v>44.480000000000004</v>
      </c>
      <c r="Q1126" s="82">
        <f t="shared" si="193"/>
        <v>51.346292354037644</v>
      </c>
      <c r="R1126" s="82">
        <f t="shared" si="194"/>
        <v>0.86627481675417006</v>
      </c>
      <c r="S1126" s="82">
        <f t="shared" si="195"/>
        <v>2.6441216844037716</v>
      </c>
      <c r="T1126" s="83" t="str">
        <f t="shared" si="196"/>
        <v>Not OK</v>
      </c>
    </row>
    <row r="1127" spans="1:20" x14ac:dyDescent="0.2">
      <c r="A1127" s="73">
        <v>39668</v>
      </c>
      <c r="B1127" s="147">
        <v>79.39</v>
      </c>
      <c r="C1127" s="78">
        <v>73</v>
      </c>
      <c r="D1127" s="78">
        <v>2.04</v>
      </c>
      <c r="E1127" s="78">
        <v>0</v>
      </c>
      <c r="F1127" s="78">
        <v>0</v>
      </c>
      <c r="G1127" s="78">
        <v>0</v>
      </c>
      <c r="H1127" s="78">
        <v>0</v>
      </c>
      <c r="I1127" s="142">
        <v>0</v>
      </c>
      <c r="J1127" s="142">
        <v>1.7733249757170659</v>
      </c>
      <c r="K1127" s="76">
        <f t="shared" si="189"/>
        <v>106.39949854302395</v>
      </c>
      <c r="L1127" s="79">
        <f t="shared" si="190"/>
        <v>6.649968658938997E-2</v>
      </c>
      <c r="M1127" s="79">
        <v>0.28000000000000003</v>
      </c>
      <c r="N1127" s="79">
        <v>0.56000000000000005</v>
      </c>
      <c r="O1127" s="80" t="str">
        <f t="shared" si="191"/>
        <v>OK</v>
      </c>
      <c r="P1127" s="81">
        <f t="shared" si="192"/>
        <v>44.39</v>
      </c>
      <c r="Q1127" s="82">
        <f t="shared" si="193"/>
        <v>51.299112017782491</v>
      </c>
      <c r="R1127" s="82">
        <f t="shared" si="194"/>
        <v>0.86531712253834936</v>
      </c>
      <c r="S1127" s="82">
        <f t="shared" si="195"/>
        <v>2.6470480797993128</v>
      </c>
      <c r="T1127" s="83" t="str">
        <f t="shared" si="196"/>
        <v>Not OK</v>
      </c>
    </row>
    <row r="1128" spans="1:20" x14ac:dyDescent="0.2">
      <c r="A1128" s="73">
        <v>39667</v>
      </c>
      <c r="B1128" s="147">
        <v>79.28</v>
      </c>
      <c r="C1128" s="78">
        <v>73</v>
      </c>
      <c r="D1128" s="78">
        <v>2.04</v>
      </c>
      <c r="E1128" s="78">
        <v>0</v>
      </c>
      <c r="F1128" s="78">
        <v>0</v>
      </c>
      <c r="G1128" s="78">
        <v>0</v>
      </c>
      <c r="H1128" s="78">
        <v>0</v>
      </c>
      <c r="I1128" s="142">
        <v>0</v>
      </c>
      <c r="J1128" s="142">
        <v>1.7733249757170659</v>
      </c>
      <c r="K1128" s="76">
        <f t="shared" si="189"/>
        <v>106.39949854302395</v>
      </c>
      <c r="L1128" s="79">
        <f t="shared" si="190"/>
        <v>6.649968658938997E-2</v>
      </c>
      <c r="M1128" s="79">
        <v>0.28000000000000003</v>
      </c>
      <c r="N1128" s="79">
        <v>0.56000000000000005</v>
      </c>
      <c r="O1128" s="80" t="str">
        <f t="shared" si="191"/>
        <v>OK</v>
      </c>
      <c r="P1128" s="81">
        <f t="shared" si="192"/>
        <v>44.28</v>
      </c>
      <c r="Q1128" s="82">
        <f t="shared" si="193"/>
        <v>51.241702861544169</v>
      </c>
      <c r="R1128" s="82">
        <f t="shared" si="194"/>
        <v>0.86413990026141807</v>
      </c>
      <c r="S1128" s="82">
        <f t="shared" si="195"/>
        <v>2.6506541671547343</v>
      </c>
      <c r="T1128" s="83" t="str">
        <f t="shared" si="196"/>
        <v>Not OK</v>
      </c>
    </row>
    <row r="1129" spans="1:20" x14ac:dyDescent="0.2">
      <c r="A1129" s="73">
        <v>39658</v>
      </c>
      <c r="B1129" s="147">
        <v>79.260000000000005</v>
      </c>
      <c r="C1129" s="78">
        <v>78</v>
      </c>
      <c r="D1129" s="78">
        <v>2.41</v>
      </c>
      <c r="E1129" s="78">
        <v>0</v>
      </c>
      <c r="F1129" s="78">
        <v>0</v>
      </c>
      <c r="G1129" s="78">
        <v>0</v>
      </c>
      <c r="H1129" s="78">
        <v>0</v>
      </c>
      <c r="I1129" s="142">
        <v>0</v>
      </c>
      <c r="J1129" s="142">
        <v>1.7097707602249319</v>
      </c>
      <c r="K1129" s="76">
        <f t="shared" si="189"/>
        <v>102.58624561349592</v>
      </c>
      <c r="L1129" s="79">
        <f t="shared" si="190"/>
        <v>6.4116403508434949E-2</v>
      </c>
      <c r="M1129" s="79">
        <v>0.28000000000000003</v>
      </c>
      <c r="N1129" s="79">
        <v>0.56000000000000005</v>
      </c>
      <c r="O1129" s="80" t="str">
        <f t="shared" si="191"/>
        <v>OK</v>
      </c>
      <c r="P1129" s="81">
        <f t="shared" si="192"/>
        <v>44.260000000000005</v>
      </c>
      <c r="Q1129" s="82">
        <f t="shared" si="193"/>
        <v>51.231295119910605</v>
      </c>
      <c r="R1129" s="82">
        <f t="shared" si="194"/>
        <v>0.86392506565383964</v>
      </c>
      <c r="S1129" s="82">
        <f t="shared" si="195"/>
        <v>2.5562928623376338</v>
      </c>
      <c r="T1129" s="83" t="str">
        <f t="shared" si="196"/>
        <v>Not OK</v>
      </c>
    </row>
    <row r="1130" spans="1:20" x14ac:dyDescent="0.2">
      <c r="A1130" s="73">
        <v>39659</v>
      </c>
      <c r="B1130" s="147">
        <v>79.260000000000005</v>
      </c>
      <c r="C1130" s="78">
        <v>78</v>
      </c>
      <c r="D1130" s="78">
        <v>2.41</v>
      </c>
      <c r="E1130" s="78">
        <v>0</v>
      </c>
      <c r="F1130" s="78">
        <v>0</v>
      </c>
      <c r="G1130" s="78">
        <v>0</v>
      </c>
      <c r="H1130" s="78">
        <v>0</v>
      </c>
      <c r="I1130" s="142">
        <v>0</v>
      </c>
      <c r="J1130" s="142">
        <v>1.7097707602249319</v>
      </c>
      <c r="K1130" s="76">
        <f t="shared" si="189"/>
        <v>102.58624561349592</v>
      </c>
      <c r="L1130" s="79">
        <f t="shared" si="190"/>
        <v>6.4116403508434949E-2</v>
      </c>
      <c r="M1130" s="79">
        <v>0.28000000000000003</v>
      </c>
      <c r="N1130" s="79">
        <v>0.56000000000000005</v>
      </c>
      <c r="O1130" s="80" t="str">
        <f t="shared" si="191"/>
        <v>OK</v>
      </c>
      <c r="P1130" s="81">
        <f t="shared" si="192"/>
        <v>44.260000000000005</v>
      </c>
      <c r="Q1130" s="82">
        <f t="shared" si="193"/>
        <v>51.231295119910605</v>
      </c>
      <c r="R1130" s="82">
        <f t="shared" si="194"/>
        <v>0.86392506565383964</v>
      </c>
      <c r="S1130" s="82">
        <f t="shared" si="195"/>
        <v>2.5562928623376338</v>
      </c>
      <c r="T1130" s="83" t="str">
        <f t="shared" si="196"/>
        <v>Not OK</v>
      </c>
    </row>
    <row r="1131" spans="1:20" x14ac:dyDescent="0.2">
      <c r="A1131" s="73">
        <v>39660</v>
      </c>
      <c r="B1131" s="147">
        <v>79.260000000000005</v>
      </c>
      <c r="C1131" s="78">
        <v>78</v>
      </c>
      <c r="D1131" s="78">
        <v>2.41</v>
      </c>
      <c r="E1131" s="78">
        <v>0</v>
      </c>
      <c r="F1131" s="78">
        <v>0</v>
      </c>
      <c r="G1131" s="78">
        <v>0</v>
      </c>
      <c r="H1131" s="78">
        <v>0</v>
      </c>
      <c r="I1131" s="142">
        <v>0</v>
      </c>
      <c r="J1131" s="142">
        <v>1.7097707602249319</v>
      </c>
      <c r="K1131" s="76">
        <f t="shared" si="189"/>
        <v>102.58624561349592</v>
      </c>
      <c r="L1131" s="79">
        <f t="shared" si="190"/>
        <v>6.4116403508434949E-2</v>
      </c>
      <c r="M1131" s="79">
        <v>0.28000000000000003</v>
      </c>
      <c r="N1131" s="79">
        <v>0.56000000000000005</v>
      </c>
      <c r="O1131" s="80" t="str">
        <f t="shared" si="191"/>
        <v>OK</v>
      </c>
      <c r="P1131" s="81">
        <f t="shared" si="192"/>
        <v>44.260000000000005</v>
      </c>
      <c r="Q1131" s="82">
        <f t="shared" si="193"/>
        <v>51.231295119910605</v>
      </c>
      <c r="R1131" s="82">
        <f t="shared" si="194"/>
        <v>0.86392506565383964</v>
      </c>
      <c r="S1131" s="82">
        <f t="shared" si="195"/>
        <v>2.5562928623376338</v>
      </c>
      <c r="T1131" s="83" t="str">
        <f t="shared" si="196"/>
        <v>Not OK</v>
      </c>
    </row>
    <row r="1132" spans="1:20" x14ac:dyDescent="0.2">
      <c r="A1132" s="73">
        <v>39662</v>
      </c>
      <c r="B1132" s="147">
        <v>79.260000000000005</v>
      </c>
      <c r="C1132" s="78">
        <v>76</v>
      </c>
      <c r="D1132" s="78">
        <v>2.2599999999999998</v>
      </c>
      <c r="E1132" s="78">
        <v>0</v>
      </c>
      <c r="F1132" s="78">
        <v>0</v>
      </c>
      <c r="G1132" s="78">
        <v>0</v>
      </c>
      <c r="H1132" s="78">
        <v>0</v>
      </c>
      <c r="I1132" s="142">
        <v>0</v>
      </c>
      <c r="J1132" s="142">
        <v>1.7097707602249319</v>
      </c>
      <c r="K1132" s="76">
        <f t="shared" si="189"/>
        <v>102.58624561349592</v>
      </c>
      <c r="L1132" s="79">
        <f t="shared" si="190"/>
        <v>6.4116403508434949E-2</v>
      </c>
      <c r="M1132" s="79">
        <v>0.28000000000000003</v>
      </c>
      <c r="N1132" s="79">
        <v>0.56000000000000005</v>
      </c>
      <c r="O1132" s="80" t="str">
        <f t="shared" si="191"/>
        <v>OK</v>
      </c>
      <c r="P1132" s="81">
        <f t="shared" si="192"/>
        <v>44.260000000000005</v>
      </c>
      <c r="Q1132" s="82">
        <f t="shared" si="193"/>
        <v>51.231295119910605</v>
      </c>
      <c r="R1132" s="82">
        <f t="shared" si="194"/>
        <v>0.86392506565383964</v>
      </c>
      <c r="S1132" s="82">
        <f t="shared" si="195"/>
        <v>2.5562928623376338</v>
      </c>
      <c r="T1132" s="83" t="str">
        <f t="shared" si="196"/>
        <v>Not OK</v>
      </c>
    </row>
    <row r="1133" spans="1:20" x14ac:dyDescent="0.2">
      <c r="A1133" s="73">
        <v>39663</v>
      </c>
      <c r="B1133" s="147">
        <v>79.260000000000005</v>
      </c>
      <c r="C1133" s="78">
        <v>75</v>
      </c>
      <c r="D1133" s="78">
        <v>2.1800000000000002</v>
      </c>
      <c r="E1133" s="78">
        <v>0</v>
      </c>
      <c r="F1133" s="78">
        <v>0</v>
      </c>
      <c r="G1133" s="78">
        <v>0</v>
      </c>
      <c r="H1133" s="78">
        <v>0</v>
      </c>
      <c r="I1133" s="142">
        <v>0</v>
      </c>
      <c r="J1133" s="142">
        <v>1.7733249757170659</v>
      </c>
      <c r="K1133" s="76">
        <f t="shared" si="189"/>
        <v>106.39949854302395</v>
      </c>
      <c r="L1133" s="79">
        <f t="shared" si="190"/>
        <v>6.649968658938997E-2</v>
      </c>
      <c r="M1133" s="79">
        <v>0.28000000000000003</v>
      </c>
      <c r="N1133" s="79">
        <v>0.56000000000000005</v>
      </c>
      <c r="O1133" s="80" t="str">
        <f t="shared" si="191"/>
        <v>OK</v>
      </c>
      <c r="P1133" s="81">
        <f t="shared" si="192"/>
        <v>44.260000000000005</v>
      </c>
      <c r="Q1133" s="82">
        <f t="shared" si="193"/>
        <v>51.231295119910605</v>
      </c>
      <c r="R1133" s="82">
        <f t="shared" si="194"/>
        <v>0.86392506565383964</v>
      </c>
      <c r="S1133" s="82">
        <f t="shared" si="195"/>
        <v>2.651313312571931</v>
      </c>
      <c r="T1133" s="83" t="str">
        <f t="shared" si="196"/>
        <v>Not OK</v>
      </c>
    </row>
    <row r="1134" spans="1:20" x14ac:dyDescent="0.2">
      <c r="A1134" s="73">
        <v>39665</v>
      </c>
      <c r="B1134" s="147">
        <v>79.260000000000005</v>
      </c>
      <c r="C1134" s="78">
        <v>74</v>
      </c>
      <c r="D1134" s="78">
        <v>2.11</v>
      </c>
      <c r="E1134" s="78">
        <v>0</v>
      </c>
      <c r="F1134" s="78">
        <v>0</v>
      </c>
      <c r="G1134" s="78">
        <v>0</v>
      </c>
      <c r="H1134" s="78">
        <v>0</v>
      </c>
      <c r="I1134" s="142">
        <v>0</v>
      </c>
      <c r="J1134" s="142">
        <v>1.7733249757170659</v>
      </c>
      <c r="K1134" s="76">
        <f t="shared" si="189"/>
        <v>106.39949854302395</v>
      </c>
      <c r="L1134" s="79">
        <f t="shared" si="190"/>
        <v>6.649968658938997E-2</v>
      </c>
      <c r="M1134" s="79">
        <v>0.28000000000000003</v>
      </c>
      <c r="N1134" s="79">
        <v>0.56000000000000005</v>
      </c>
      <c r="O1134" s="80" t="str">
        <f t="shared" si="191"/>
        <v>OK</v>
      </c>
      <c r="P1134" s="81">
        <f t="shared" si="192"/>
        <v>44.260000000000005</v>
      </c>
      <c r="Q1134" s="82">
        <f t="shared" si="193"/>
        <v>51.231295119910605</v>
      </c>
      <c r="R1134" s="82">
        <f t="shared" si="194"/>
        <v>0.86392506565383964</v>
      </c>
      <c r="S1134" s="82">
        <f t="shared" si="195"/>
        <v>2.651313312571931</v>
      </c>
      <c r="T1134" s="83" t="str">
        <f t="shared" si="196"/>
        <v>Not OK</v>
      </c>
    </row>
    <row r="1135" spans="1:20" x14ac:dyDescent="0.2">
      <c r="A1135" s="73">
        <v>39666</v>
      </c>
      <c r="B1135" s="147">
        <v>79.260000000000005</v>
      </c>
      <c r="C1135" s="78">
        <v>74</v>
      </c>
      <c r="D1135" s="78">
        <v>2.11</v>
      </c>
      <c r="E1135" s="78">
        <v>0</v>
      </c>
      <c r="F1135" s="78">
        <v>0</v>
      </c>
      <c r="G1135" s="78">
        <v>0</v>
      </c>
      <c r="H1135" s="78">
        <v>0</v>
      </c>
      <c r="I1135" s="142">
        <v>0</v>
      </c>
      <c r="J1135" s="142">
        <v>1.7733249757170659</v>
      </c>
      <c r="K1135" s="76">
        <f t="shared" si="189"/>
        <v>106.39949854302395</v>
      </c>
      <c r="L1135" s="79">
        <f t="shared" si="190"/>
        <v>6.649968658938997E-2</v>
      </c>
      <c r="M1135" s="79">
        <v>0.28000000000000003</v>
      </c>
      <c r="N1135" s="79">
        <v>0.56000000000000005</v>
      </c>
      <c r="O1135" s="80" t="str">
        <f t="shared" si="191"/>
        <v>OK</v>
      </c>
      <c r="P1135" s="81">
        <f t="shared" si="192"/>
        <v>44.260000000000005</v>
      </c>
      <c r="Q1135" s="82">
        <f t="shared" si="193"/>
        <v>51.231295119910605</v>
      </c>
      <c r="R1135" s="82">
        <f t="shared" si="194"/>
        <v>0.86392506565383964</v>
      </c>
      <c r="S1135" s="82">
        <f t="shared" si="195"/>
        <v>2.651313312571931</v>
      </c>
      <c r="T1135" s="83" t="str">
        <f t="shared" si="196"/>
        <v>Not OK</v>
      </c>
    </row>
    <row r="1136" spans="1:20" x14ac:dyDescent="0.2">
      <c r="A1136" s="73">
        <v>39657</v>
      </c>
      <c r="B1136" s="147">
        <v>79.14</v>
      </c>
      <c r="C1136" s="78">
        <v>78</v>
      </c>
      <c r="D1136" s="78">
        <v>2.41</v>
      </c>
      <c r="E1136" s="78">
        <v>0</v>
      </c>
      <c r="F1136" s="78">
        <v>0</v>
      </c>
      <c r="G1136" s="78">
        <v>0</v>
      </c>
      <c r="H1136" s="78">
        <v>0</v>
      </c>
      <c r="I1136" s="142">
        <v>0</v>
      </c>
      <c r="J1136" s="142">
        <v>1.7097707602249319</v>
      </c>
      <c r="K1136" s="76">
        <f t="shared" si="189"/>
        <v>102.58624561349592</v>
      </c>
      <c r="L1136" s="79">
        <f t="shared" si="190"/>
        <v>6.4116403508434949E-2</v>
      </c>
      <c r="M1136" s="79">
        <v>0.28000000000000003</v>
      </c>
      <c r="N1136" s="79">
        <v>0.56000000000000005</v>
      </c>
      <c r="O1136" s="80" t="str">
        <f t="shared" si="191"/>
        <v>OK</v>
      </c>
      <c r="P1136" s="81">
        <f t="shared" si="192"/>
        <v>44.14</v>
      </c>
      <c r="Q1136" s="82">
        <f t="shared" si="193"/>
        <v>51.169044866767798</v>
      </c>
      <c r="R1136" s="82">
        <f t="shared" si="194"/>
        <v>0.86263091513492618</v>
      </c>
      <c r="S1136" s="82">
        <f t="shared" si="195"/>
        <v>2.5601279065914926</v>
      </c>
      <c r="T1136" s="83" t="str">
        <f t="shared" si="196"/>
        <v>Not OK</v>
      </c>
    </row>
    <row r="1137" spans="1:20" x14ac:dyDescent="0.2">
      <c r="A1137" s="73">
        <v>39656</v>
      </c>
      <c r="B1137" s="147">
        <v>79.03</v>
      </c>
      <c r="C1137" s="78">
        <v>78</v>
      </c>
      <c r="D1137" s="78">
        <v>2.41</v>
      </c>
      <c r="E1137" s="78">
        <v>0</v>
      </c>
      <c r="F1137" s="78">
        <v>0</v>
      </c>
      <c r="G1137" s="78">
        <v>0</v>
      </c>
      <c r="H1137" s="78">
        <v>0</v>
      </c>
      <c r="I1137" s="142">
        <v>0</v>
      </c>
      <c r="J1137" s="142">
        <v>1.7097707602249319</v>
      </c>
      <c r="K1137" s="76">
        <f t="shared" si="189"/>
        <v>102.58624561349592</v>
      </c>
      <c r="L1137" s="79">
        <f t="shared" si="190"/>
        <v>6.4116403508434949E-2</v>
      </c>
      <c r="M1137" s="79">
        <v>0.28000000000000003</v>
      </c>
      <c r="N1137" s="79">
        <v>0.56000000000000005</v>
      </c>
      <c r="O1137" s="80" t="str">
        <f t="shared" si="191"/>
        <v>OK</v>
      </c>
      <c r="P1137" s="81">
        <f t="shared" si="192"/>
        <v>44.03</v>
      </c>
      <c r="Q1137" s="82">
        <f t="shared" si="193"/>
        <v>51.112278346468614</v>
      </c>
      <c r="R1137" s="82">
        <f t="shared" si="194"/>
        <v>0.86143684892188077</v>
      </c>
      <c r="S1137" s="82">
        <f t="shared" si="195"/>
        <v>2.563676584870302</v>
      </c>
      <c r="T1137" s="83" t="str">
        <f t="shared" si="196"/>
        <v>Not OK</v>
      </c>
    </row>
    <row r="1138" spans="1:20" x14ac:dyDescent="0.2">
      <c r="A1138" s="73">
        <v>39650</v>
      </c>
      <c r="B1138" s="147">
        <v>79.010000000000005</v>
      </c>
      <c r="C1138" s="78">
        <v>80</v>
      </c>
      <c r="D1138" s="78">
        <v>2.57</v>
      </c>
      <c r="E1138" s="78">
        <v>0</v>
      </c>
      <c r="F1138" s="78">
        <v>0</v>
      </c>
      <c r="G1138" s="78">
        <v>0</v>
      </c>
      <c r="H1138" s="78">
        <v>0</v>
      </c>
      <c r="I1138" s="142">
        <v>0</v>
      </c>
      <c r="J1138" s="142">
        <v>1.7097707602249319</v>
      </c>
      <c r="K1138" s="76">
        <f t="shared" si="189"/>
        <v>102.58624561349592</v>
      </c>
      <c r="L1138" s="79">
        <f t="shared" si="190"/>
        <v>6.4116403508434949E-2</v>
      </c>
      <c r="M1138" s="79">
        <v>0.28000000000000003</v>
      </c>
      <c r="N1138" s="79">
        <v>0.56000000000000005</v>
      </c>
      <c r="O1138" s="80" t="str">
        <f t="shared" si="191"/>
        <v>OK</v>
      </c>
      <c r="P1138" s="81">
        <f t="shared" si="192"/>
        <v>44.010000000000005</v>
      </c>
      <c r="Q1138" s="82">
        <f t="shared" si="193"/>
        <v>51.101987678632192</v>
      </c>
      <c r="R1138" s="82">
        <f t="shared" si="194"/>
        <v>0.8612189466438771</v>
      </c>
      <c r="S1138" s="82">
        <f t="shared" si="195"/>
        <v>2.564325236377663</v>
      </c>
      <c r="T1138" s="83" t="str">
        <f t="shared" si="196"/>
        <v>Not OK</v>
      </c>
    </row>
    <row r="1139" spans="1:20" x14ac:dyDescent="0.2">
      <c r="A1139" s="73">
        <v>39651</v>
      </c>
      <c r="B1139" s="147">
        <v>79.010000000000005</v>
      </c>
      <c r="C1139" s="78">
        <v>81</v>
      </c>
      <c r="D1139" s="78">
        <v>2.65</v>
      </c>
      <c r="E1139" s="78">
        <v>0</v>
      </c>
      <c r="F1139" s="78">
        <v>0</v>
      </c>
      <c r="G1139" s="78">
        <v>0</v>
      </c>
      <c r="H1139" s="78">
        <v>0</v>
      </c>
      <c r="I1139" s="142">
        <v>0</v>
      </c>
      <c r="J1139" s="142">
        <v>1.7097707602249319</v>
      </c>
      <c r="K1139" s="76">
        <f t="shared" si="189"/>
        <v>102.58624561349592</v>
      </c>
      <c r="L1139" s="79">
        <f t="shared" si="190"/>
        <v>6.4116403508434949E-2</v>
      </c>
      <c r="M1139" s="79">
        <v>0.28000000000000003</v>
      </c>
      <c r="N1139" s="79">
        <v>0.56000000000000005</v>
      </c>
      <c r="O1139" s="80" t="str">
        <f t="shared" si="191"/>
        <v>OK</v>
      </c>
      <c r="P1139" s="81">
        <f t="shared" si="192"/>
        <v>44.010000000000005</v>
      </c>
      <c r="Q1139" s="82">
        <f t="shared" si="193"/>
        <v>51.101987678632192</v>
      </c>
      <c r="R1139" s="82">
        <f t="shared" si="194"/>
        <v>0.8612189466438771</v>
      </c>
      <c r="S1139" s="82">
        <f t="shared" si="195"/>
        <v>2.564325236377663</v>
      </c>
      <c r="T1139" s="83" t="str">
        <f t="shared" si="196"/>
        <v>Not OK</v>
      </c>
    </row>
    <row r="1140" spans="1:20" x14ac:dyDescent="0.2">
      <c r="A1140" s="73">
        <v>39652</v>
      </c>
      <c r="B1140" s="147">
        <v>79.010000000000005</v>
      </c>
      <c r="C1140" s="78">
        <v>80</v>
      </c>
      <c r="D1140" s="78">
        <v>2.57</v>
      </c>
      <c r="E1140" s="78">
        <v>0</v>
      </c>
      <c r="F1140" s="78">
        <v>0</v>
      </c>
      <c r="G1140" s="78">
        <v>0</v>
      </c>
      <c r="H1140" s="78">
        <v>0</v>
      </c>
      <c r="I1140" s="142">
        <v>0</v>
      </c>
      <c r="J1140" s="142">
        <v>1.7097707602249319</v>
      </c>
      <c r="K1140" s="76">
        <f t="shared" si="189"/>
        <v>102.58624561349592</v>
      </c>
      <c r="L1140" s="79">
        <f t="shared" si="190"/>
        <v>6.4116403508434949E-2</v>
      </c>
      <c r="M1140" s="79">
        <v>0.28000000000000003</v>
      </c>
      <c r="N1140" s="79">
        <v>0.56000000000000005</v>
      </c>
      <c r="O1140" s="80" t="str">
        <f t="shared" si="191"/>
        <v>OK</v>
      </c>
      <c r="P1140" s="81">
        <f t="shared" si="192"/>
        <v>44.010000000000005</v>
      </c>
      <c r="Q1140" s="82">
        <f t="shared" si="193"/>
        <v>51.101987678632192</v>
      </c>
      <c r="R1140" s="82">
        <f t="shared" si="194"/>
        <v>0.8612189466438771</v>
      </c>
      <c r="S1140" s="82">
        <f t="shared" si="195"/>
        <v>2.564325236377663</v>
      </c>
      <c r="T1140" s="83" t="str">
        <f t="shared" si="196"/>
        <v>Not OK</v>
      </c>
    </row>
    <row r="1141" spans="1:20" x14ac:dyDescent="0.2">
      <c r="A1141" s="73">
        <v>39653</v>
      </c>
      <c r="B1141" s="147">
        <v>79.010000000000005</v>
      </c>
      <c r="C1141" s="78">
        <v>79</v>
      </c>
      <c r="D1141" s="78">
        <v>2.4900000000000002</v>
      </c>
      <c r="E1141" s="78">
        <v>0</v>
      </c>
      <c r="F1141" s="78">
        <v>0</v>
      </c>
      <c r="G1141" s="78">
        <v>0</v>
      </c>
      <c r="H1141" s="78">
        <v>0</v>
      </c>
      <c r="I1141" s="142">
        <v>0</v>
      </c>
      <c r="J1141" s="142">
        <v>1.7097707602249319</v>
      </c>
      <c r="K1141" s="76">
        <f t="shared" si="189"/>
        <v>102.58624561349592</v>
      </c>
      <c r="L1141" s="79">
        <f t="shared" si="190"/>
        <v>6.4116403508434949E-2</v>
      </c>
      <c r="M1141" s="79">
        <v>0.28000000000000003</v>
      </c>
      <c r="N1141" s="79">
        <v>0.56000000000000005</v>
      </c>
      <c r="O1141" s="80" t="str">
        <f t="shared" si="191"/>
        <v>OK</v>
      </c>
      <c r="P1141" s="81">
        <f t="shared" si="192"/>
        <v>44.010000000000005</v>
      </c>
      <c r="Q1141" s="82">
        <f t="shared" si="193"/>
        <v>51.101987678632192</v>
      </c>
      <c r="R1141" s="82">
        <f t="shared" si="194"/>
        <v>0.8612189466438771</v>
      </c>
      <c r="S1141" s="82">
        <f t="shared" si="195"/>
        <v>2.564325236377663</v>
      </c>
      <c r="T1141" s="83" t="str">
        <f t="shared" si="196"/>
        <v>Not OK</v>
      </c>
    </row>
    <row r="1142" spans="1:20" x14ac:dyDescent="0.2">
      <c r="A1142" s="73">
        <v>39654</v>
      </c>
      <c r="B1142" s="147">
        <v>79.010000000000005</v>
      </c>
      <c r="C1142" s="78">
        <v>79</v>
      </c>
      <c r="D1142" s="78">
        <v>2.4900000000000002</v>
      </c>
      <c r="E1142" s="78">
        <v>0</v>
      </c>
      <c r="F1142" s="78">
        <v>0</v>
      </c>
      <c r="G1142" s="78">
        <v>0</v>
      </c>
      <c r="H1142" s="78">
        <v>0</v>
      </c>
      <c r="I1142" s="142">
        <v>0</v>
      </c>
      <c r="J1142" s="142">
        <v>1.7097707602249319</v>
      </c>
      <c r="K1142" s="76">
        <f t="shared" si="189"/>
        <v>102.58624561349592</v>
      </c>
      <c r="L1142" s="79">
        <f t="shared" si="190"/>
        <v>6.4116403508434949E-2</v>
      </c>
      <c r="M1142" s="79">
        <v>0.28000000000000003</v>
      </c>
      <c r="N1142" s="79">
        <v>0.56000000000000005</v>
      </c>
      <c r="O1142" s="80" t="str">
        <f t="shared" si="191"/>
        <v>OK</v>
      </c>
      <c r="P1142" s="81">
        <f t="shared" si="192"/>
        <v>44.010000000000005</v>
      </c>
      <c r="Q1142" s="82">
        <f t="shared" si="193"/>
        <v>51.101987678632192</v>
      </c>
      <c r="R1142" s="82">
        <f t="shared" si="194"/>
        <v>0.8612189466438771</v>
      </c>
      <c r="S1142" s="82">
        <f t="shared" si="195"/>
        <v>2.564325236377663</v>
      </c>
      <c r="T1142" s="83" t="str">
        <f t="shared" si="196"/>
        <v>Not OK</v>
      </c>
    </row>
    <row r="1143" spans="1:20" x14ac:dyDescent="0.2">
      <c r="A1143" s="73">
        <v>39655</v>
      </c>
      <c r="B1143" s="147">
        <v>79.010000000000005</v>
      </c>
      <c r="C1143" s="78">
        <v>78</v>
      </c>
      <c r="D1143" s="78">
        <v>2.41</v>
      </c>
      <c r="E1143" s="78">
        <v>0</v>
      </c>
      <c r="F1143" s="78">
        <v>0</v>
      </c>
      <c r="G1143" s="78">
        <v>0</v>
      </c>
      <c r="H1143" s="78">
        <v>0</v>
      </c>
      <c r="I1143" s="142">
        <v>0</v>
      </c>
      <c r="J1143" s="142">
        <v>1.7097707602249319</v>
      </c>
      <c r="K1143" s="76">
        <f t="shared" si="189"/>
        <v>102.58624561349592</v>
      </c>
      <c r="L1143" s="79">
        <f t="shared" si="190"/>
        <v>6.4116403508434949E-2</v>
      </c>
      <c r="M1143" s="79">
        <v>0.28000000000000003</v>
      </c>
      <c r="N1143" s="79">
        <v>0.56000000000000005</v>
      </c>
      <c r="O1143" s="80" t="str">
        <f t="shared" si="191"/>
        <v>OK</v>
      </c>
      <c r="P1143" s="81">
        <f t="shared" si="192"/>
        <v>44.010000000000005</v>
      </c>
      <c r="Q1143" s="82">
        <f t="shared" si="193"/>
        <v>51.101987678632192</v>
      </c>
      <c r="R1143" s="82">
        <f t="shared" si="194"/>
        <v>0.8612189466438771</v>
      </c>
      <c r="S1143" s="82">
        <f t="shared" si="195"/>
        <v>2.564325236377663</v>
      </c>
      <c r="T1143" s="83" t="str">
        <f t="shared" si="196"/>
        <v>Not OK</v>
      </c>
    </row>
    <row r="1144" spans="1:20" x14ac:dyDescent="0.2">
      <c r="A1144" s="73">
        <v>39644</v>
      </c>
      <c r="B1144" s="146">
        <v>78.88</v>
      </c>
      <c r="C1144" s="78">
        <v>78</v>
      </c>
      <c r="D1144" s="78">
        <v>2.41</v>
      </c>
      <c r="E1144" s="78">
        <v>0</v>
      </c>
      <c r="F1144" s="78">
        <v>0</v>
      </c>
      <c r="G1144" s="78">
        <v>0</v>
      </c>
      <c r="H1144" s="78">
        <v>0</v>
      </c>
      <c r="I1144" s="142">
        <v>0</v>
      </c>
      <c r="J1144" s="142">
        <v>1.7097707602249319</v>
      </c>
      <c r="K1144" s="76">
        <f t="shared" si="189"/>
        <v>102.58624561349592</v>
      </c>
      <c r="L1144" s="79">
        <f t="shared" si="190"/>
        <v>6.4116403508434949E-2</v>
      </c>
      <c r="M1144" s="79">
        <v>0.28000000000000003</v>
      </c>
      <c r="N1144" s="79">
        <v>0.56000000000000005</v>
      </c>
      <c r="O1144" s="80" t="str">
        <f t="shared" si="191"/>
        <v>OK</v>
      </c>
      <c r="P1144" s="81">
        <f t="shared" si="192"/>
        <v>43.879999999999995</v>
      </c>
      <c r="Q1144" s="82">
        <f t="shared" si="193"/>
        <v>51.035327820071302</v>
      </c>
      <c r="R1144" s="82">
        <f t="shared" si="194"/>
        <v>0.85979657375185425</v>
      </c>
      <c r="S1144" s="82">
        <f t="shared" si="195"/>
        <v>2.5685674336763071</v>
      </c>
      <c r="T1144" s="83" t="str">
        <f t="shared" si="196"/>
        <v>Not OK</v>
      </c>
    </row>
    <row r="1145" spans="1:20" x14ac:dyDescent="0.2">
      <c r="A1145" s="73">
        <v>39645</v>
      </c>
      <c r="B1145" s="147">
        <v>78.88</v>
      </c>
      <c r="C1145" s="78">
        <v>78</v>
      </c>
      <c r="D1145" s="78">
        <v>2.41</v>
      </c>
      <c r="E1145" s="78">
        <v>0</v>
      </c>
      <c r="F1145" s="78">
        <v>0</v>
      </c>
      <c r="G1145" s="78">
        <v>0</v>
      </c>
      <c r="H1145" s="78">
        <v>0</v>
      </c>
      <c r="I1145" s="142">
        <v>0</v>
      </c>
      <c r="J1145" s="142">
        <v>1.7097707602249319</v>
      </c>
      <c r="K1145" s="76">
        <f t="shared" si="189"/>
        <v>102.58624561349592</v>
      </c>
      <c r="L1145" s="79">
        <f t="shared" si="190"/>
        <v>6.4116403508434949E-2</v>
      </c>
      <c r="M1145" s="79">
        <v>0.28000000000000003</v>
      </c>
      <c r="N1145" s="79">
        <v>0.56000000000000005</v>
      </c>
      <c r="O1145" s="80" t="str">
        <f t="shared" si="191"/>
        <v>OK</v>
      </c>
      <c r="P1145" s="81">
        <f t="shared" si="192"/>
        <v>43.879999999999995</v>
      </c>
      <c r="Q1145" s="82">
        <f t="shared" si="193"/>
        <v>51.035327820071302</v>
      </c>
      <c r="R1145" s="82">
        <f t="shared" si="194"/>
        <v>0.85979657375185425</v>
      </c>
      <c r="S1145" s="82">
        <f t="shared" si="195"/>
        <v>2.5685674336763071</v>
      </c>
      <c r="T1145" s="83" t="str">
        <f t="shared" si="196"/>
        <v>Not OK</v>
      </c>
    </row>
    <row r="1146" spans="1:20" x14ac:dyDescent="0.2">
      <c r="A1146" s="73">
        <v>39646</v>
      </c>
      <c r="B1146" s="147">
        <v>78.88</v>
      </c>
      <c r="C1146" s="78">
        <v>78</v>
      </c>
      <c r="D1146" s="78">
        <v>2.41</v>
      </c>
      <c r="E1146" s="78">
        <v>0</v>
      </c>
      <c r="F1146" s="78">
        <v>0</v>
      </c>
      <c r="G1146" s="78">
        <v>0</v>
      </c>
      <c r="H1146" s="78">
        <v>0</v>
      </c>
      <c r="I1146" s="142">
        <v>0</v>
      </c>
      <c r="J1146" s="142">
        <v>1.7097707602249319</v>
      </c>
      <c r="K1146" s="76">
        <f t="shared" si="189"/>
        <v>102.58624561349592</v>
      </c>
      <c r="L1146" s="79">
        <f t="shared" si="190"/>
        <v>6.4116403508434949E-2</v>
      </c>
      <c r="M1146" s="79">
        <v>0.28000000000000003</v>
      </c>
      <c r="N1146" s="79">
        <v>0.56000000000000005</v>
      </c>
      <c r="O1146" s="80" t="str">
        <f t="shared" si="191"/>
        <v>OK</v>
      </c>
      <c r="P1146" s="81">
        <f t="shared" si="192"/>
        <v>43.879999999999995</v>
      </c>
      <c r="Q1146" s="82">
        <f t="shared" si="193"/>
        <v>51.035327820071302</v>
      </c>
      <c r="R1146" s="82">
        <f t="shared" si="194"/>
        <v>0.85979657375185425</v>
      </c>
      <c r="S1146" s="82">
        <f t="shared" si="195"/>
        <v>2.5685674336763071</v>
      </c>
      <c r="T1146" s="83" t="str">
        <f t="shared" si="196"/>
        <v>Not OK</v>
      </c>
    </row>
    <row r="1147" spans="1:20" x14ac:dyDescent="0.2">
      <c r="A1147" s="73">
        <v>39647</v>
      </c>
      <c r="B1147" s="147">
        <v>78.88</v>
      </c>
      <c r="C1147" s="78">
        <v>79</v>
      </c>
      <c r="D1147" s="78">
        <v>2.4900000000000002</v>
      </c>
      <c r="E1147" s="78">
        <v>0</v>
      </c>
      <c r="F1147" s="78">
        <v>0</v>
      </c>
      <c r="G1147" s="78">
        <v>0</v>
      </c>
      <c r="H1147" s="78">
        <v>0</v>
      </c>
      <c r="I1147" s="142">
        <v>0</v>
      </c>
      <c r="J1147" s="142">
        <v>1.7097707602249319</v>
      </c>
      <c r="K1147" s="76">
        <f t="shared" si="189"/>
        <v>102.58624561349592</v>
      </c>
      <c r="L1147" s="79">
        <f t="shared" si="190"/>
        <v>6.4116403508434949E-2</v>
      </c>
      <c r="M1147" s="79">
        <v>0.28000000000000003</v>
      </c>
      <c r="N1147" s="79">
        <v>0.56000000000000005</v>
      </c>
      <c r="O1147" s="80" t="str">
        <f t="shared" si="191"/>
        <v>OK</v>
      </c>
      <c r="P1147" s="81">
        <f t="shared" si="192"/>
        <v>43.879999999999995</v>
      </c>
      <c r="Q1147" s="82">
        <f t="shared" si="193"/>
        <v>51.035327820071302</v>
      </c>
      <c r="R1147" s="82">
        <f t="shared" si="194"/>
        <v>0.85979657375185425</v>
      </c>
      <c r="S1147" s="82">
        <f t="shared" si="195"/>
        <v>2.5685674336763071</v>
      </c>
      <c r="T1147" s="83" t="str">
        <f t="shared" si="196"/>
        <v>Not OK</v>
      </c>
    </row>
    <row r="1148" spans="1:20" x14ac:dyDescent="0.2">
      <c r="A1148" s="73">
        <v>39648</v>
      </c>
      <c r="B1148" s="147">
        <v>78.88</v>
      </c>
      <c r="C1148" s="78">
        <v>79</v>
      </c>
      <c r="D1148" s="78">
        <v>2.4900000000000002</v>
      </c>
      <c r="E1148" s="78">
        <v>0</v>
      </c>
      <c r="F1148" s="78">
        <v>0</v>
      </c>
      <c r="G1148" s="78">
        <v>0</v>
      </c>
      <c r="H1148" s="78">
        <v>0</v>
      </c>
      <c r="I1148" s="142">
        <v>0</v>
      </c>
      <c r="J1148" s="142">
        <v>1.7097707602249319</v>
      </c>
      <c r="K1148" s="76">
        <f t="shared" si="189"/>
        <v>102.58624561349592</v>
      </c>
      <c r="L1148" s="79">
        <f t="shared" si="190"/>
        <v>6.4116403508434949E-2</v>
      </c>
      <c r="M1148" s="79">
        <v>0.28000000000000003</v>
      </c>
      <c r="N1148" s="79">
        <v>0.56000000000000005</v>
      </c>
      <c r="O1148" s="80" t="str">
        <f t="shared" si="191"/>
        <v>OK</v>
      </c>
      <c r="P1148" s="81">
        <f t="shared" si="192"/>
        <v>43.879999999999995</v>
      </c>
      <c r="Q1148" s="82">
        <f t="shared" si="193"/>
        <v>51.035327820071302</v>
      </c>
      <c r="R1148" s="82">
        <f t="shared" si="194"/>
        <v>0.85979657375185425</v>
      </c>
      <c r="S1148" s="82">
        <f t="shared" si="195"/>
        <v>2.5685674336763071</v>
      </c>
      <c r="T1148" s="83" t="str">
        <f t="shared" si="196"/>
        <v>Not OK</v>
      </c>
    </row>
    <row r="1149" spans="1:20" x14ac:dyDescent="0.2">
      <c r="A1149" s="73">
        <v>39649</v>
      </c>
      <c r="B1149" s="147">
        <v>78.88</v>
      </c>
      <c r="C1149" s="78">
        <v>79</v>
      </c>
      <c r="D1149" s="78">
        <v>2.4900000000000002</v>
      </c>
      <c r="E1149" s="78">
        <v>0</v>
      </c>
      <c r="F1149" s="78">
        <v>0</v>
      </c>
      <c r="G1149" s="78">
        <v>0</v>
      </c>
      <c r="H1149" s="78">
        <v>0</v>
      </c>
      <c r="I1149" s="142">
        <v>0</v>
      </c>
      <c r="J1149" s="142">
        <v>1.7097707602249319</v>
      </c>
      <c r="K1149" s="76">
        <f t="shared" si="189"/>
        <v>102.58624561349592</v>
      </c>
      <c r="L1149" s="79">
        <f t="shared" si="190"/>
        <v>6.4116403508434949E-2</v>
      </c>
      <c r="M1149" s="79">
        <v>0.28000000000000003</v>
      </c>
      <c r="N1149" s="79">
        <v>0.56000000000000005</v>
      </c>
      <c r="O1149" s="80" t="str">
        <f t="shared" si="191"/>
        <v>OK</v>
      </c>
      <c r="P1149" s="81">
        <f t="shared" si="192"/>
        <v>43.879999999999995</v>
      </c>
      <c r="Q1149" s="82">
        <f t="shared" si="193"/>
        <v>51.035327820071302</v>
      </c>
      <c r="R1149" s="82">
        <f t="shared" si="194"/>
        <v>0.85979657375185425</v>
      </c>
      <c r="S1149" s="82">
        <f t="shared" si="195"/>
        <v>2.5685674336763071</v>
      </c>
      <c r="T1149" s="83" t="str">
        <f t="shared" si="196"/>
        <v>Not OK</v>
      </c>
    </row>
    <row r="1150" spans="1:20" x14ac:dyDescent="0.2">
      <c r="A1150" s="73">
        <v>39643</v>
      </c>
      <c r="B1150" s="147">
        <v>78.87</v>
      </c>
      <c r="C1150" s="78">
        <v>79</v>
      </c>
      <c r="D1150" s="78">
        <v>2.4900000000000002</v>
      </c>
      <c r="E1150" s="78">
        <v>0</v>
      </c>
      <c r="F1150" s="78">
        <v>0</v>
      </c>
      <c r="G1150" s="78">
        <v>0</v>
      </c>
      <c r="H1150" s="78">
        <v>0</v>
      </c>
      <c r="I1150" s="142">
        <v>0</v>
      </c>
      <c r="J1150" s="142">
        <v>1.7097707602249319</v>
      </c>
      <c r="K1150" s="76">
        <f t="shared" si="189"/>
        <v>102.58624561349592</v>
      </c>
      <c r="L1150" s="79">
        <f t="shared" si="190"/>
        <v>6.4116403508434949E-2</v>
      </c>
      <c r="M1150" s="79">
        <v>0.28000000000000003</v>
      </c>
      <c r="N1150" s="79">
        <v>0.56000000000000005</v>
      </c>
      <c r="O1150" s="80" t="str">
        <f t="shared" si="191"/>
        <v>OK</v>
      </c>
      <c r="P1150" s="81">
        <f t="shared" si="192"/>
        <v>43.870000000000005</v>
      </c>
      <c r="Q1150" s="82">
        <f t="shared" si="193"/>
        <v>51.03021664079278</v>
      </c>
      <c r="R1150" s="82">
        <f t="shared" si="194"/>
        <v>0.85968672852803441</v>
      </c>
      <c r="S1150" s="82">
        <f t="shared" si="195"/>
        <v>2.5688956286516222</v>
      </c>
      <c r="T1150" s="83" t="str">
        <f t="shared" si="196"/>
        <v>Not OK</v>
      </c>
    </row>
    <row r="1151" spans="1:20" x14ac:dyDescent="0.2">
      <c r="A1151" s="73">
        <v>39642</v>
      </c>
      <c r="B1151" s="147">
        <v>78.81</v>
      </c>
      <c r="C1151" s="78">
        <v>79</v>
      </c>
      <c r="D1151" s="78">
        <v>2.4900000000000002</v>
      </c>
      <c r="E1151" s="78">
        <v>0</v>
      </c>
      <c r="F1151" s="78">
        <v>0</v>
      </c>
      <c r="G1151" s="78">
        <v>0</v>
      </c>
      <c r="H1151" s="78">
        <v>0</v>
      </c>
      <c r="I1151" s="142">
        <v>0</v>
      </c>
      <c r="J1151" s="142">
        <v>1.7097707602249319</v>
      </c>
      <c r="K1151" s="76">
        <f t="shared" si="189"/>
        <v>102.58624561349592</v>
      </c>
      <c r="L1151" s="79">
        <f t="shared" si="190"/>
        <v>6.4116403508434949E-2</v>
      </c>
      <c r="M1151" s="79">
        <v>0.28000000000000003</v>
      </c>
      <c r="N1151" s="79">
        <v>0.56000000000000005</v>
      </c>
      <c r="O1151" s="80" t="str">
        <f t="shared" si="191"/>
        <v>OK</v>
      </c>
      <c r="P1151" s="81">
        <f t="shared" si="192"/>
        <v>43.81</v>
      </c>
      <c r="Q1151" s="82">
        <f t="shared" si="193"/>
        <v>50.999599170880117</v>
      </c>
      <c r="R1151" s="82">
        <f t="shared" si="194"/>
        <v>0.85902635927018711</v>
      </c>
      <c r="S1151" s="82">
        <f t="shared" si="195"/>
        <v>2.570870445467746</v>
      </c>
      <c r="T1151" s="83" t="str">
        <f t="shared" si="196"/>
        <v>Not OK</v>
      </c>
    </row>
    <row r="1152" spans="1:20" x14ac:dyDescent="0.2">
      <c r="A1152" s="73">
        <v>39640</v>
      </c>
      <c r="B1152" s="147">
        <v>78.739999999999995</v>
      </c>
      <c r="C1152" s="78">
        <v>80</v>
      </c>
      <c r="D1152" s="78">
        <v>2.57</v>
      </c>
      <c r="E1152" s="78">
        <v>0</v>
      </c>
      <c r="F1152" s="78">
        <v>0</v>
      </c>
      <c r="G1152" s="78">
        <v>0</v>
      </c>
      <c r="H1152" s="78">
        <v>0</v>
      </c>
      <c r="I1152" s="142">
        <v>0</v>
      </c>
      <c r="J1152" s="142">
        <v>1.7097707602249319</v>
      </c>
      <c r="K1152" s="76">
        <f t="shared" si="189"/>
        <v>102.58624561349592</v>
      </c>
      <c r="L1152" s="79">
        <f t="shared" si="190"/>
        <v>6.4116403508434949E-2</v>
      </c>
      <c r="M1152" s="79">
        <v>0.28000000000000003</v>
      </c>
      <c r="N1152" s="79">
        <v>0.56000000000000005</v>
      </c>
      <c r="O1152" s="80" t="str">
        <f t="shared" si="191"/>
        <v>OK</v>
      </c>
      <c r="P1152" s="81">
        <f t="shared" si="192"/>
        <v>43.739999999999995</v>
      </c>
      <c r="Q1152" s="82">
        <f t="shared" si="193"/>
        <v>50.963986419017253</v>
      </c>
      <c r="R1152" s="82">
        <f t="shared" si="194"/>
        <v>0.8582531130978871</v>
      </c>
      <c r="S1152" s="82">
        <f t="shared" si="195"/>
        <v>2.5731866802720238</v>
      </c>
      <c r="T1152" s="83" t="str">
        <f t="shared" si="196"/>
        <v>Not OK</v>
      </c>
    </row>
    <row r="1153" spans="1:20" x14ac:dyDescent="0.2">
      <c r="A1153" s="73">
        <v>39641</v>
      </c>
      <c r="B1153" s="160">
        <v>78.739999999999995</v>
      </c>
      <c r="C1153" s="78">
        <v>79</v>
      </c>
      <c r="D1153" s="78">
        <v>2.4900000000000002</v>
      </c>
      <c r="E1153" s="78">
        <v>0</v>
      </c>
      <c r="F1153" s="78">
        <v>0</v>
      </c>
      <c r="G1153" s="78">
        <v>0</v>
      </c>
      <c r="H1153" s="78">
        <v>0</v>
      </c>
      <c r="I1153" s="142">
        <v>0</v>
      </c>
      <c r="J1153" s="142">
        <v>1.7097707602249319</v>
      </c>
      <c r="K1153" s="76">
        <f t="shared" si="189"/>
        <v>102.58624561349592</v>
      </c>
      <c r="L1153" s="79">
        <f t="shared" si="190"/>
        <v>6.4116403508434949E-2</v>
      </c>
      <c r="M1153" s="79">
        <v>0.28000000000000003</v>
      </c>
      <c r="N1153" s="79">
        <v>0.56000000000000005</v>
      </c>
      <c r="O1153" s="80" t="str">
        <f t="shared" si="191"/>
        <v>OK</v>
      </c>
      <c r="P1153" s="81">
        <f t="shared" si="192"/>
        <v>43.739999999999995</v>
      </c>
      <c r="Q1153" s="82">
        <f t="shared" si="193"/>
        <v>50.963986419017253</v>
      </c>
      <c r="R1153" s="82">
        <f t="shared" si="194"/>
        <v>0.8582531130978871</v>
      </c>
      <c r="S1153" s="82">
        <f t="shared" si="195"/>
        <v>2.5731866802720238</v>
      </c>
      <c r="T1153" s="83" t="str">
        <f t="shared" si="196"/>
        <v>Not OK</v>
      </c>
    </row>
    <row r="1154" spans="1:20" x14ac:dyDescent="0.2">
      <c r="A1154" s="73">
        <v>39639</v>
      </c>
      <c r="B1154" s="147">
        <v>78.64</v>
      </c>
      <c r="C1154" s="78">
        <v>80</v>
      </c>
      <c r="D1154" s="78">
        <v>2.57</v>
      </c>
      <c r="E1154" s="78">
        <v>0</v>
      </c>
      <c r="F1154" s="78">
        <v>0</v>
      </c>
      <c r="G1154" s="78">
        <v>0</v>
      </c>
      <c r="H1154" s="78">
        <v>0</v>
      </c>
      <c r="I1154" s="142">
        <v>0</v>
      </c>
      <c r="J1154" s="142">
        <v>1.7097707602249319</v>
      </c>
      <c r="K1154" s="76">
        <f t="shared" si="189"/>
        <v>102.58624561349592</v>
      </c>
      <c r="L1154" s="79">
        <f t="shared" si="190"/>
        <v>6.4116403508434949E-2</v>
      </c>
      <c r="M1154" s="79">
        <v>0.28000000000000003</v>
      </c>
      <c r="N1154" s="79">
        <v>0.56000000000000005</v>
      </c>
      <c r="O1154" s="80" t="str">
        <f t="shared" si="191"/>
        <v>OK</v>
      </c>
      <c r="P1154" s="81">
        <f t="shared" si="192"/>
        <v>43.64</v>
      </c>
      <c r="Q1154" s="82">
        <f t="shared" si="193"/>
        <v>50.913312587582588</v>
      </c>
      <c r="R1154" s="82">
        <f t="shared" si="194"/>
        <v>0.85714320640459563</v>
      </c>
      <c r="S1154" s="82">
        <f t="shared" si="195"/>
        <v>2.5765186755537712</v>
      </c>
      <c r="T1154" s="83" t="str">
        <f t="shared" si="196"/>
        <v>Not OK</v>
      </c>
    </row>
    <row r="1155" spans="1:20" x14ac:dyDescent="0.2">
      <c r="A1155" s="73">
        <v>39638</v>
      </c>
      <c r="B1155" s="147">
        <v>78.599999999999994</v>
      </c>
      <c r="C1155" s="78">
        <v>80</v>
      </c>
      <c r="D1155" s="78">
        <v>2.57</v>
      </c>
      <c r="E1155" s="78">
        <v>0</v>
      </c>
      <c r="F1155" s="78">
        <v>0</v>
      </c>
      <c r="G1155" s="78">
        <v>0</v>
      </c>
      <c r="H1155" s="78">
        <v>0</v>
      </c>
      <c r="I1155" s="142">
        <v>0</v>
      </c>
      <c r="J1155" s="142">
        <v>1.6476031389072248</v>
      </c>
      <c r="K1155" s="76">
        <f t="shared" si="189"/>
        <v>98.856188334433483</v>
      </c>
      <c r="L1155" s="79">
        <f t="shared" si="190"/>
        <v>6.1785117709020926E-2</v>
      </c>
      <c r="M1155" s="79">
        <v>0.28000000000000003</v>
      </c>
      <c r="N1155" s="79">
        <v>0.56000000000000005</v>
      </c>
      <c r="O1155" s="80" t="str">
        <f t="shared" si="191"/>
        <v>OK</v>
      </c>
      <c r="P1155" s="81">
        <f t="shared" si="192"/>
        <v>43.599999999999994</v>
      </c>
      <c r="Q1155" s="82">
        <f t="shared" si="193"/>
        <v>50.893109579682786</v>
      </c>
      <c r="R1155" s="82">
        <f t="shared" si="194"/>
        <v>0.85669750502739372</v>
      </c>
      <c r="S1155" s="82">
        <f t="shared" si="195"/>
        <v>2.4841276277527884</v>
      </c>
      <c r="T1155" s="83" t="str">
        <f t="shared" si="196"/>
        <v>Not OK</v>
      </c>
    </row>
    <row r="1156" spans="1:20" x14ac:dyDescent="0.2">
      <c r="A1156" s="73">
        <v>39637</v>
      </c>
      <c r="B1156" s="147">
        <v>78.5</v>
      </c>
      <c r="C1156" s="78">
        <v>80</v>
      </c>
      <c r="D1156" s="78">
        <v>2.57</v>
      </c>
      <c r="E1156" s="78">
        <v>0</v>
      </c>
      <c r="F1156" s="78">
        <v>0</v>
      </c>
      <c r="G1156" s="78">
        <v>0</v>
      </c>
      <c r="H1156" s="78">
        <v>0</v>
      </c>
      <c r="I1156" s="142">
        <v>0</v>
      </c>
      <c r="J1156" s="142">
        <v>1.6476031389072248</v>
      </c>
      <c r="K1156" s="76">
        <f t="shared" si="189"/>
        <v>98.856188334433483</v>
      </c>
      <c r="L1156" s="79">
        <f t="shared" si="190"/>
        <v>6.1785117709020926E-2</v>
      </c>
      <c r="M1156" s="79">
        <v>0.28000000000000003</v>
      </c>
      <c r="N1156" s="79">
        <v>0.56000000000000005</v>
      </c>
      <c r="O1156" s="80" t="str">
        <f t="shared" si="191"/>
        <v>OK</v>
      </c>
      <c r="P1156" s="81">
        <f t="shared" si="192"/>
        <v>43.5</v>
      </c>
      <c r="Q1156" s="82">
        <f t="shared" si="193"/>
        <v>50.842768768134569</v>
      </c>
      <c r="R1156" s="82">
        <f t="shared" si="194"/>
        <v>0.85557889654631458</v>
      </c>
      <c r="S1156" s="82">
        <f t="shared" si="195"/>
        <v>2.4873754477302383</v>
      </c>
      <c r="T1156" s="83" t="str">
        <f t="shared" si="196"/>
        <v>Not OK</v>
      </c>
    </row>
    <row r="1157" spans="1:20" x14ac:dyDescent="0.2">
      <c r="A1157" s="73">
        <v>39636</v>
      </c>
      <c r="B1157" s="146">
        <v>78.48</v>
      </c>
      <c r="C1157" s="78">
        <v>81</v>
      </c>
      <c r="D1157" s="78">
        <v>2.65</v>
      </c>
      <c r="E1157" s="78">
        <v>0</v>
      </c>
      <c r="F1157" s="78">
        <v>0</v>
      </c>
      <c r="G1157" s="78">
        <v>0</v>
      </c>
      <c r="H1157" s="78">
        <v>0</v>
      </c>
      <c r="I1157" s="142">
        <v>0</v>
      </c>
      <c r="J1157" s="142">
        <v>1.6476031389072248</v>
      </c>
      <c r="K1157" s="76">
        <f t="shared" si="189"/>
        <v>98.856188334433483</v>
      </c>
      <c r="L1157" s="79">
        <f t="shared" si="190"/>
        <v>6.1785117709020926E-2</v>
      </c>
      <c r="M1157" s="79">
        <v>0.28000000000000003</v>
      </c>
      <c r="N1157" s="79">
        <v>0.56000000000000005</v>
      </c>
      <c r="O1157" s="80" t="str">
        <f t="shared" si="191"/>
        <v>OK</v>
      </c>
      <c r="P1157" s="81">
        <f t="shared" si="192"/>
        <v>43.480000000000004</v>
      </c>
      <c r="Q1157" s="82">
        <f t="shared" si="193"/>
        <v>50.832729229667613</v>
      </c>
      <c r="R1157" s="82">
        <f t="shared" si="194"/>
        <v>0.8553544273326894</v>
      </c>
      <c r="S1157" s="82">
        <f t="shared" si="195"/>
        <v>2.4880282054560428</v>
      </c>
      <c r="T1157" s="83" t="str">
        <f t="shared" si="196"/>
        <v>Not OK</v>
      </c>
    </row>
    <row r="1158" spans="1:20" x14ac:dyDescent="0.2">
      <c r="A1158" s="73">
        <v>39635</v>
      </c>
      <c r="B1158" s="147">
        <v>78.34</v>
      </c>
      <c r="C1158" s="78">
        <v>82</v>
      </c>
      <c r="D1158" s="78">
        <v>2.73</v>
      </c>
      <c r="E1158" s="78">
        <v>0</v>
      </c>
      <c r="F1158" s="78">
        <v>0</v>
      </c>
      <c r="G1158" s="78">
        <v>0</v>
      </c>
      <c r="H1158" s="78">
        <v>0</v>
      </c>
      <c r="I1158" s="142">
        <v>0</v>
      </c>
      <c r="J1158" s="142">
        <v>1.6476031389072248</v>
      </c>
      <c r="K1158" s="76">
        <f t="shared" si="189"/>
        <v>98.856188334433483</v>
      </c>
      <c r="L1158" s="79">
        <f t="shared" si="190"/>
        <v>6.1785117709020926E-2</v>
      </c>
      <c r="M1158" s="79">
        <v>0.28000000000000003</v>
      </c>
      <c r="N1158" s="79">
        <v>0.56000000000000005</v>
      </c>
      <c r="O1158" s="80" t="str">
        <f t="shared" si="191"/>
        <v>OK</v>
      </c>
      <c r="P1158" s="81">
        <f t="shared" si="192"/>
        <v>43.34</v>
      </c>
      <c r="Q1158" s="82">
        <f t="shared" si="193"/>
        <v>50.762720302811353</v>
      </c>
      <c r="R1158" s="82">
        <f t="shared" si="194"/>
        <v>0.85377615189782763</v>
      </c>
      <c r="S1158" s="82">
        <f t="shared" si="195"/>
        <v>2.4926275302195489</v>
      </c>
      <c r="T1158" s="83" t="str">
        <f t="shared" si="196"/>
        <v>Not OK</v>
      </c>
    </row>
    <row r="1159" spans="1:20" x14ac:dyDescent="0.2">
      <c r="A1159" s="73">
        <v>39634</v>
      </c>
      <c r="B1159" s="150">
        <v>78.11</v>
      </c>
      <c r="C1159" s="161">
        <v>83</v>
      </c>
      <c r="D1159" s="78">
        <v>2.81</v>
      </c>
      <c r="E1159" s="78">
        <v>0</v>
      </c>
      <c r="F1159" s="78">
        <v>0</v>
      </c>
      <c r="G1159" s="78">
        <v>0</v>
      </c>
      <c r="H1159" s="78">
        <v>0</v>
      </c>
      <c r="I1159" s="142">
        <v>0</v>
      </c>
      <c r="J1159" s="142">
        <v>1.6476031389072248</v>
      </c>
      <c r="K1159" s="76">
        <f t="shared" si="189"/>
        <v>98.856188334433483</v>
      </c>
      <c r="L1159" s="79">
        <f t="shared" si="190"/>
        <v>6.1785117709020926E-2</v>
      </c>
      <c r="M1159" s="79">
        <v>0.28000000000000003</v>
      </c>
      <c r="N1159" s="79">
        <v>0.56000000000000005</v>
      </c>
      <c r="O1159" s="80" t="str">
        <f t="shared" si="191"/>
        <v>OK</v>
      </c>
      <c r="P1159" s="81">
        <f t="shared" si="192"/>
        <v>43.11</v>
      </c>
      <c r="Q1159" s="82">
        <f t="shared" si="193"/>
        <v>50.648727107608494</v>
      </c>
      <c r="R1159" s="82">
        <f t="shared" si="194"/>
        <v>0.85115663239489348</v>
      </c>
      <c r="S1159" s="82">
        <f t="shared" si="195"/>
        <v>2.5002988402704247</v>
      </c>
      <c r="T1159" s="83" t="str">
        <f t="shared" si="196"/>
        <v>Not OK</v>
      </c>
    </row>
    <row r="1160" spans="1:20" x14ac:dyDescent="0.2">
      <c r="A1160" s="73">
        <v>39633</v>
      </c>
      <c r="B1160" s="147">
        <v>78.08</v>
      </c>
      <c r="C1160" s="78">
        <v>84</v>
      </c>
      <c r="D1160" s="78">
        <v>2.9</v>
      </c>
      <c r="E1160" s="78">
        <v>0</v>
      </c>
      <c r="F1160" s="78">
        <v>0</v>
      </c>
      <c r="G1160" s="78">
        <v>0</v>
      </c>
      <c r="H1160" s="78">
        <v>0</v>
      </c>
      <c r="I1160" s="142">
        <v>0</v>
      </c>
      <c r="J1160" s="142">
        <v>1.6476031389072248</v>
      </c>
      <c r="K1160" s="76">
        <f t="shared" si="189"/>
        <v>98.856188334433483</v>
      </c>
      <c r="L1160" s="79">
        <f t="shared" si="190"/>
        <v>6.1785117709020926E-2</v>
      </c>
      <c r="M1160" s="79">
        <v>0.28000000000000003</v>
      </c>
      <c r="N1160" s="79">
        <v>0.56000000000000005</v>
      </c>
      <c r="O1160" s="80" t="str">
        <f t="shared" si="191"/>
        <v>OK</v>
      </c>
      <c r="P1160" s="81">
        <f t="shared" si="192"/>
        <v>43.08</v>
      </c>
      <c r="Q1160" s="82">
        <f t="shared" si="193"/>
        <v>50.633952421813412</v>
      </c>
      <c r="R1160" s="82">
        <f t="shared" si="194"/>
        <v>0.85081250701339428</v>
      </c>
      <c r="S1160" s="82">
        <f t="shared" si="195"/>
        <v>2.5013101280514309</v>
      </c>
      <c r="T1160" s="83" t="str">
        <f t="shared" si="196"/>
        <v>Not OK</v>
      </c>
    </row>
    <row r="1161" spans="1:20" x14ac:dyDescent="0.2">
      <c r="A1161" s="73">
        <v>39632</v>
      </c>
      <c r="B1161" s="147">
        <v>77.84</v>
      </c>
      <c r="C1161" s="78">
        <v>85</v>
      </c>
      <c r="D1161" s="78">
        <v>2.99</v>
      </c>
      <c r="E1161" s="78">
        <v>0</v>
      </c>
      <c r="F1161" s="78">
        <v>0</v>
      </c>
      <c r="G1161" s="78">
        <v>0</v>
      </c>
      <c r="H1161" s="78">
        <v>0</v>
      </c>
      <c r="I1161" s="142">
        <v>0</v>
      </c>
      <c r="J1161" s="142">
        <v>1.6476031389072248</v>
      </c>
      <c r="K1161" s="76">
        <f t="shared" si="189"/>
        <v>98.856188334433483</v>
      </c>
      <c r="L1161" s="79">
        <f t="shared" si="190"/>
        <v>6.1785117709020926E-2</v>
      </c>
      <c r="M1161" s="79">
        <v>0.28000000000000003</v>
      </c>
      <c r="N1161" s="79">
        <v>0.56000000000000005</v>
      </c>
      <c r="O1161" s="80" t="str">
        <f t="shared" si="191"/>
        <v>OK</v>
      </c>
      <c r="P1161" s="81">
        <f t="shared" si="192"/>
        <v>42.84</v>
      </c>
      <c r="Q1161" s="82">
        <f t="shared" si="193"/>
        <v>50.516539596582192</v>
      </c>
      <c r="R1161" s="82">
        <f t="shared" si="194"/>
        <v>0.84803908466640976</v>
      </c>
      <c r="S1161" s="82">
        <f t="shared" si="195"/>
        <v>2.5094903989036941</v>
      </c>
      <c r="T1161" s="83" t="str">
        <f t="shared" si="196"/>
        <v>Not OK</v>
      </c>
    </row>
    <row r="1162" spans="1:20" x14ac:dyDescent="0.2">
      <c r="A1162" s="73">
        <v>39631</v>
      </c>
      <c r="B1162" s="147">
        <v>77.819999999999993</v>
      </c>
      <c r="C1162" s="78">
        <v>85</v>
      </c>
      <c r="D1162" s="78">
        <v>2.99</v>
      </c>
      <c r="E1162" s="78">
        <v>0</v>
      </c>
      <c r="F1162" s="78">
        <v>0</v>
      </c>
      <c r="G1162" s="78">
        <v>0</v>
      </c>
      <c r="H1162" s="78">
        <v>0</v>
      </c>
      <c r="I1162" s="142">
        <v>0</v>
      </c>
      <c r="J1162" s="142">
        <v>1.6476031389072248</v>
      </c>
      <c r="K1162" s="76">
        <f t="shared" si="189"/>
        <v>98.856188334433483</v>
      </c>
      <c r="L1162" s="79">
        <f t="shared" si="190"/>
        <v>6.1785117709020926E-2</v>
      </c>
      <c r="M1162" s="79">
        <v>0.28000000000000003</v>
      </c>
      <c r="N1162" s="79">
        <v>0.56000000000000005</v>
      </c>
      <c r="O1162" s="80" t="str">
        <f t="shared" si="191"/>
        <v>OK</v>
      </c>
      <c r="P1162" s="81">
        <f t="shared" si="192"/>
        <v>42.819999999999993</v>
      </c>
      <c r="Q1162" s="82">
        <f t="shared" si="193"/>
        <v>50.506818338008813</v>
      </c>
      <c r="R1162" s="82">
        <f t="shared" si="194"/>
        <v>0.84780632415675017</v>
      </c>
      <c r="S1162" s="82">
        <f t="shared" si="195"/>
        <v>2.5101793655315565</v>
      </c>
      <c r="T1162" s="83" t="str">
        <f t="shared" si="196"/>
        <v>Not OK</v>
      </c>
    </row>
    <row r="1163" spans="1:20" x14ac:dyDescent="0.2">
      <c r="A1163" s="73">
        <v>39630</v>
      </c>
      <c r="B1163" s="146">
        <v>77.69</v>
      </c>
      <c r="C1163" s="78">
        <v>86</v>
      </c>
      <c r="D1163" s="78">
        <v>2.99</v>
      </c>
      <c r="E1163" s="78">
        <v>0</v>
      </c>
      <c r="F1163" s="78">
        <v>0</v>
      </c>
      <c r="G1163" s="78">
        <v>0</v>
      </c>
      <c r="H1163" s="78">
        <v>0</v>
      </c>
      <c r="I1163" s="142">
        <v>0</v>
      </c>
      <c r="J1163" s="142">
        <v>1.6476031389072248</v>
      </c>
      <c r="K1163" s="76">
        <f t="shared" si="189"/>
        <v>98.856188334433483</v>
      </c>
      <c r="L1163" s="79">
        <f t="shared" si="190"/>
        <v>6.1785117709020926E-2</v>
      </c>
      <c r="M1163" s="79">
        <v>0.28000000000000003</v>
      </c>
      <c r="N1163" s="79">
        <v>0.56000000000000005</v>
      </c>
      <c r="O1163" s="80" t="str">
        <f t="shared" si="191"/>
        <v>OK</v>
      </c>
      <c r="P1163" s="81">
        <f t="shared" si="192"/>
        <v>42.69</v>
      </c>
      <c r="Q1163" s="82">
        <f t="shared" si="193"/>
        <v>50.44386783657292</v>
      </c>
      <c r="R1163" s="82">
        <f t="shared" si="194"/>
        <v>0.84628720657000855</v>
      </c>
      <c r="S1163" s="82">
        <f t="shared" si="195"/>
        <v>2.5146852325592643</v>
      </c>
      <c r="T1163" s="83" t="str">
        <f t="shared" si="196"/>
        <v>Not OK</v>
      </c>
    </row>
    <row r="1164" spans="1:20" x14ac:dyDescent="0.2">
      <c r="A1164" s="73">
        <v>39629</v>
      </c>
      <c r="B1164" s="147">
        <v>77.64</v>
      </c>
      <c r="C1164" s="78">
        <v>87</v>
      </c>
      <c r="D1164" s="78">
        <v>3.17</v>
      </c>
      <c r="E1164" s="78">
        <v>0</v>
      </c>
      <c r="F1164" s="78">
        <v>0</v>
      </c>
      <c r="G1164" s="78">
        <v>0</v>
      </c>
      <c r="H1164" s="78">
        <v>0</v>
      </c>
      <c r="I1164" s="142">
        <v>0</v>
      </c>
      <c r="J1164" s="142">
        <v>1.6476031389072248</v>
      </c>
      <c r="K1164" s="76">
        <f t="shared" si="189"/>
        <v>98.856188334433483</v>
      </c>
      <c r="L1164" s="79">
        <f t="shared" si="190"/>
        <v>6.1785117709020926E-2</v>
      </c>
      <c r="M1164" s="79">
        <v>0.28000000000000003</v>
      </c>
      <c r="N1164" s="79">
        <v>0.56000000000000005</v>
      </c>
      <c r="O1164" s="80" t="str">
        <f t="shared" si="191"/>
        <v>OK</v>
      </c>
      <c r="P1164" s="81">
        <f t="shared" si="192"/>
        <v>42.64</v>
      </c>
      <c r="Q1164" s="82">
        <f t="shared" si="193"/>
        <v>50.419766014015728</v>
      </c>
      <c r="R1164" s="82">
        <f t="shared" si="194"/>
        <v>0.84570007699256078</v>
      </c>
      <c r="S1164" s="82">
        <f t="shared" si="195"/>
        <v>2.5164310596180219</v>
      </c>
      <c r="T1164" s="83" t="str">
        <f t="shared" si="196"/>
        <v>Not OK</v>
      </c>
    </row>
    <row r="1165" spans="1:20" x14ac:dyDescent="0.2">
      <c r="A1165" s="73">
        <v>39628</v>
      </c>
      <c r="B1165" s="147">
        <v>77.56</v>
      </c>
      <c r="C1165" s="78">
        <v>87</v>
      </c>
      <c r="D1165" s="78">
        <v>3.17</v>
      </c>
      <c r="E1165" s="78">
        <v>0</v>
      </c>
      <c r="F1165" s="78">
        <v>0</v>
      </c>
      <c r="G1165" s="78">
        <v>0</v>
      </c>
      <c r="H1165" s="78">
        <v>0</v>
      </c>
      <c r="I1165" s="142">
        <v>0</v>
      </c>
      <c r="J1165" s="142">
        <v>1.6476031389072248</v>
      </c>
      <c r="K1165" s="76">
        <f t="shared" si="189"/>
        <v>98.856188334433483</v>
      </c>
      <c r="L1165" s="79">
        <f t="shared" si="190"/>
        <v>6.1785117709020926E-2</v>
      </c>
      <c r="M1165" s="79">
        <v>0.28000000000000003</v>
      </c>
      <c r="N1165" s="79">
        <v>0.56000000000000005</v>
      </c>
      <c r="O1165" s="80" t="str">
        <f t="shared" si="191"/>
        <v>OK</v>
      </c>
      <c r="P1165" s="81">
        <f t="shared" si="192"/>
        <v>42.56</v>
      </c>
      <c r="Q1165" s="82">
        <f t="shared" si="193"/>
        <v>50.381330419749098</v>
      </c>
      <c r="R1165" s="82">
        <f t="shared" si="194"/>
        <v>0.84475736637785981</v>
      </c>
      <c r="S1165" s="82">
        <f t="shared" si="195"/>
        <v>2.5192392816773768</v>
      </c>
      <c r="T1165" s="83" t="str">
        <f t="shared" si="196"/>
        <v>Not OK</v>
      </c>
    </row>
    <row r="1166" spans="1:20" x14ac:dyDescent="0.2">
      <c r="A1166" s="73">
        <v>39627</v>
      </c>
      <c r="B1166" s="146">
        <v>77.5</v>
      </c>
      <c r="C1166" s="78">
        <v>87</v>
      </c>
      <c r="D1166" s="78">
        <v>3.17</v>
      </c>
      <c r="E1166" s="78">
        <v>0</v>
      </c>
      <c r="F1166" s="78">
        <v>0</v>
      </c>
      <c r="G1166" s="78">
        <v>0</v>
      </c>
      <c r="H1166" s="78">
        <v>0</v>
      </c>
      <c r="I1166" s="142">
        <v>0</v>
      </c>
      <c r="J1166" s="142">
        <v>1.5868118782702458</v>
      </c>
      <c r="K1166" s="76">
        <f t="shared" si="189"/>
        <v>95.208712696214747</v>
      </c>
      <c r="L1166" s="79">
        <f t="shared" si="190"/>
        <v>5.9505445435134217E-2</v>
      </c>
      <c r="M1166" s="79">
        <v>0.28000000000000003</v>
      </c>
      <c r="N1166" s="79">
        <v>0.56000000000000005</v>
      </c>
      <c r="O1166" s="80" t="str">
        <f t="shared" si="191"/>
        <v>OK</v>
      </c>
      <c r="P1166" s="81">
        <f t="shared" si="192"/>
        <v>42.5</v>
      </c>
      <c r="Q1166" s="82">
        <f t="shared" si="193"/>
        <v>50.352606747317459</v>
      </c>
      <c r="R1166" s="82">
        <f t="shared" si="194"/>
        <v>0.84404766198652048</v>
      </c>
      <c r="S1166" s="82">
        <f t="shared" si="195"/>
        <v>2.428327554887403</v>
      </c>
      <c r="T1166" s="83" t="str">
        <f t="shared" si="196"/>
        <v>Not OK</v>
      </c>
    </row>
    <row r="1167" spans="1:20" x14ac:dyDescent="0.2">
      <c r="A1167" s="73">
        <v>39626</v>
      </c>
      <c r="B1167" s="147">
        <v>77.41</v>
      </c>
      <c r="C1167" s="78">
        <v>87</v>
      </c>
      <c r="D1167" s="78">
        <v>3.17</v>
      </c>
      <c r="E1167" s="78">
        <v>0</v>
      </c>
      <c r="F1167" s="78">
        <v>0</v>
      </c>
      <c r="G1167" s="78">
        <v>0</v>
      </c>
      <c r="H1167" s="78">
        <v>0</v>
      </c>
      <c r="I1167" s="142">
        <v>0</v>
      </c>
      <c r="J1167" s="142">
        <v>1.5868118782702458</v>
      </c>
      <c r="K1167" s="76">
        <f t="shared" si="189"/>
        <v>95.208712696214747</v>
      </c>
      <c r="L1167" s="79">
        <f t="shared" si="190"/>
        <v>5.9505445435134217E-2</v>
      </c>
      <c r="M1167" s="79">
        <v>0.28000000000000003</v>
      </c>
      <c r="N1167" s="79">
        <v>0.56000000000000005</v>
      </c>
      <c r="O1167" s="80" t="str">
        <f t="shared" si="191"/>
        <v>OK</v>
      </c>
      <c r="P1167" s="81">
        <f t="shared" si="192"/>
        <v>42.41</v>
      </c>
      <c r="Q1167" s="82">
        <f t="shared" si="193"/>
        <v>50.309687174105505</v>
      </c>
      <c r="R1167" s="82">
        <f t="shared" si="194"/>
        <v>0.84297880551776727</v>
      </c>
      <c r="S1167" s="82">
        <f t="shared" si="195"/>
        <v>2.4314065571094088</v>
      </c>
      <c r="T1167" s="83" t="str">
        <f t="shared" si="196"/>
        <v>Not OK</v>
      </c>
    </row>
    <row r="1168" spans="1:20" x14ac:dyDescent="0.2">
      <c r="A1168" s="73">
        <v>39625</v>
      </c>
      <c r="B1168" s="146">
        <v>77.239999999999995</v>
      </c>
      <c r="C1168" s="78">
        <v>87</v>
      </c>
      <c r="D1168" s="78">
        <v>3.17</v>
      </c>
      <c r="E1168" s="78">
        <v>0</v>
      </c>
      <c r="F1168" s="78">
        <v>0</v>
      </c>
      <c r="G1168" s="78">
        <v>0</v>
      </c>
      <c r="H1168" s="78">
        <v>0</v>
      </c>
      <c r="I1168" s="142">
        <v>0</v>
      </c>
      <c r="J1168" s="142">
        <v>1.5868118782702458</v>
      </c>
      <c r="K1168" s="76">
        <f t="shared" si="189"/>
        <v>95.208712696214747</v>
      </c>
      <c r="L1168" s="79">
        <f t="shared" si="190"/>
        <v>5.9505445435134217E-2</v>
      </c>
      <c r="M1168" s="79">
        <v>0.28000000000000003</v>
      </c>
      <c r="N1168" s="79">
        <v>0.56000000000000005</v>
      </c>
      <c r="O1168" s="80" t="str">
        <f t="shared" si="191"/>
        <v>OK</v>
      </c>
      <c r="P1168" s="81">
        <f t="shared" si="192"/>
        <v>42.239999999999995</v>
      </c>
      <c r="Q1168" s="82">
        <f t="shared" si="193"/>
        <v>50.229161802289468</v>
      </c>
      <c r="R1168" s="82">
        <f t="shared" si="194"/>
        <v>0.84094574713915848</v>
      </c>
      <c r="S1168" s="82">
        <f t="shared" si="195"/>
        <v>2.4372846907340238</v>
      </c>
      <c r="T1168" s="83" t="str">
        <f t="shared" si="196"/>
        <v>Not OK</v>
      </c>
    </row>
    <row r="1169" spans="1:20" x14ac:dyDescent="0.2">
      <c r="A1169" s="73">
        <v>39624</v>
      </c>
      <c r="B1169" s="147">
        <v>77.16</v>
      </c>
      <c r="C1169" s="78">
        <v>87</v>
      </c>
      <c r="D1169" s="78">
        <v>3.17</v>
      </c>
      <c r="E1169" s="78">
        <v>0</v>
      </c>
      <c r="F1169" s="78">
        <v>0</v>
      </c>
      <c r="G1169" s="78">
        <v>0</v>
      </c>
      <c r="H1169" s="78">
        <v>0</v>
      </c>
      <c r="I1169" s="142">
        <v>0</v>
      </c>
      <c r="J1169" s="142">
        <v>1.5868118782702458</v>
      </c>
      <c r="K1169" s="76">
        <f t="shared" si="189"/>
        <v>95.208712696214747</v>
      </c>
      <c r="L1169" s="79">
        <f t="shared" si="190"/>
        <v>5.9505445435134217E-2</v>
      </c>
      <c r="M1169" s="79">
        <v>0.28000000000000003</v>
      </c>
      <c r="N1169" s="79">
        <v>0.56000000000000005</v>
      </c>
      <c r="O1169" s="80" t="str">
        <f t="shared" si="191"/>
        <v>OK</v>
      </c>
      <c r="P1169" s="81">
        <f t="shared" si="192"/>
        <v>42.16</v>
      </c>
      <c r="Q1169" s="82">
        <f t="shared" si="193"/>
        <v>50.191514877049244</v>
      </c>
      <c r="R1169" s="82">
        <f t="shared" si="194"/>
        <v>0.83998261664897933</v>
      </c>
      <c r="S1169" s="82">
        <f t="shared" si="195"/>
        <v>2.4400792999942222</v>
      </c>
      <c r="T1169" s="83" t="str">
        <f t="shared" si="196"/>
        <v>Not OK</v>
      </c>
    </row>
    <row r="1170" spans="1:20" x14ac:dyDescent="0.2">
      <c r="A1170" s="73">
        <v>39623</v>
      </c>
      <c r="B1170" s="146">
        <v>77</v>
      </c>
      <c r="C1170" s="78">
        <v>87</v>
      </c>
      <c r="D1170" s="78">
        <v>3.17</v>
      </c>
      <c r="E1170" s="78">
        <v>0</v>
      </c>
      <c r="F1170" s="78">
        <v>0</v>
      </c>
      <c r="G1170" s="78">
        <v>0</v>
      </c>
      <c r="H1170" s="78">
        <v>0</v>
      </c>
      <c r="I1170" s="142">
        <v>0</v>
      </c>
      <c r="J1170" s="142">
        <v>1.5868118782702458</v>
      </c>
      <c r="K1170" s="76">
        <f t="shared" si="189"/>
        <v>95.208712696214747</v>
      </c>
      <c r="L1170" s="79">
        <f t="shared" si="190"/>
        <v>5.9505445435134217E-2</v>
      </c>
      <c r="M1170" s="79">
        <v>0.28000000000000003</v>
      </c>
      <c r="N1170" s="79">
        <v>0.56000000000000005</v>
      </c>
      <c r="O1170" s="80" t="str">
        <f t="shared" si="191"/>
        <v>OK</v>
      </c>
      <c r="P1170" s="81">
        <f t="shared" si="192"/>
        <v>42</v>
      </c>
      <c r="Q1170" s="82">
        <f t="shared" si="193"/>
        <v>50.116697800633268</v>
      </c>
      <c r="R1170" s="82">
        <f t="shared" si="194"/>
        <v>0.83804404206913441</v>
      </c>
      <c r="S1170" s="82">
        <f t="shared" si="195"/>
        <v>2.4457237237551683</v>
      </c>
      <c r="T1170" s="83" t="str">
        <f t="shared" si="196"/>
        <v>Not OK</v>
      </c>
    </row>
    <row r="1171" spans="1:20" x14ac:dyDescent="0.2">
      <c r="A1171" s="73">
        <v>39622</v>
      </c>
      <c r="B1171" s="147">
        <v>76.959999999999994</v>
      </c>
      <c r="C1171" s="78">
        <v>87</v>
      </c>
      <c r="D1171" s="78">
        <v>3.17</v>
      </c>
      <c r="E1171" s="78">
        <v>0</v>
      </c>
      <c r="F1171" s="78">
        <v>0</v>
      </c>
      <c r="G1171" s="78">
        <v>0</v>
      </c>
      <c r="H1171" s="78">
        <v>0</v>
      </c>
      <c r="I1171" s="142">
        <v>0</v>
      </c>
      <c r="J1171" s="142">
        <v>1.5868118782702458</v>
      </c>
      <c r="K1171" s="76">
        <f t="shared" si="189"/>
        <v>95.208712696214747</v>
      </c>
      <c r="L1171" s="79">
        <f t="shared" si="190"/>
        <v>5.9505445435134217E-2</v>
      </c>
      <c r="M1171" s="79">
        <v>0.28000000000000003</v>
      </c>
      <c r="N1171" s="79">
        <v>0.56000000000000005</v>
      </c>
      <c r="O1171" s="80" t="str">
        <f t="shared" si="191"/>
        <v>OK</v>
      </c>
      <c r="P1171" s="81">
        <f t="shared" si="192"/>
        <v>41.959999999999994</v>
      </c>
      <c r="Q1171" s="82">
        <f t="shared" si="193"/>
        <v>50.098093119187837</v>
      </c>
      <c r="R1171" s="82">
        <f t="shared" si="194"/>
        <v>0.83755682876339044</v>
      </c>
      <c r="S1171" s="82">
        <f t="shared" si="195"/>
        <v>2.4471464202212054</v>
      </c>
      <c r="T1171" s="83" t="str">
        <f t="shared" si="196"/>
        <v>Not OK</v>
      </c>
    </row>
    <row r="1172" spans="1:20" x14ac:dyDescent="0.2">
      <c r="A1172" s="73">
        <v>39621</v>
      </c>
      <c r="B1172" s="146">
        <v>76.739999999999995</v>
      </c>
      <c r="C1172" s="78">
        <v>87</v>
      </c>
      <c r="D1172" s="78">
        <v>3.17</v>
      </c>
      <c r="E1172" s="78">
        <v>0</v>
      </c>
      <c r="F1172" s="78">
        <v>0</v>
      </c>
      <c r="G1172" s="78">
        <v>0</v>
      </c>
      <c r="H1172" s="78">
        <v>0</v>
      </c>
      <c r="I1172" s="142">
        <v>0</v>
      </c>
      <c r="J1172" s="142">
        <v>1.5868118782702458</v>
      </c>
      <c r="K1172" s="76">
        <f t="shared" si="189"/>
        <v>95.208712696214747</v>
      </c>
      <c r="L1172" s="79">
        <f t="shared" si="190"/>
        <v>5.9505445435134217E-2</v>
      </c>
      <c r="M1172" s="79">
        <v>0.28000000000000003</v>
      </c>
      <c r="N1172" s="79">
        <v>0.56000000000000005</v>
      </c>
      <c r="O1172" s="80" t="str">
        <f t="shared" si="191"/>
        <v>OK</v>
      </c>
      <c r="P1172" s="81">
        <f t="shared" si="192"/>
        <v>41.739999999999995</v>
      </c>
      <c r="Q1172" s="82">
        <f t="shared" si="193"/>
        <v>49.996482202932789</v>
      </c>
      <c r="R1172" s="82">
        <f t="shared" si="194"/>
        <v>0.83485873727235016</v>
      </c>
      <c r="S1172" s="82">
        <f t="shared" si="195"/>
        <v>2.4550550934361506</v>
      </c>
      <c r="T1172" s="83" t="str">
        <f t="shared" si="196"/>
        <v>Not OK</v>
      </c>
    </row>
    <row r="1173" spans="1:20" x14ac:dyDescent="0.2">
      <c r="A1173" s="73">
        <v>39620</v>
      </c>
      <c r="B1173" s="147">
        <v>76.72</v>
      </c>
      <c r="C1173" s="78">
        <v>87</v>
      </c>
      <c r="D1173" s="78">
        <v>3.17</v>
      </c>
      <c r="E1173" s="78">
        <v>0</v>
      </c>
      <c r="F1173" s="78">
        <v>0</v>
      </c>
      <c r="G1173" s="78">
        <v>0</v>
      </c>
      <c r="H1173" s="78">
        <v>0</v>
      </c>
      <c r="I1173" s="142">
        <v>0</v>
      </c>
      <c r="J1173" s="142">
        <v>1.5868118782702458</v>
      </c>
      <c r="K1173" s="76">
        <f t="shared" si="189"/>
        <v>95.208712696214747</v>
      </c>
      <c r="L1173" s="79">
        <f t="shared" si="190"/>
        <v>5.9505445435134217E-2</v>
      </c>
      <c r="M1173" s="79">
        <v>0.28000000000000003</v>
      </c>
      <c r="N1173" s="79">
        <v>0.56000000000000005</v>
      </c>
      <c r="O1173" s="80" t="str">
        <f t="shared" si="191"/>
        <v>OK</v>
      </c>
      <c r="P1173" s="81">
        <f t="shared" si="192"/>
        <v>41.72</v>
      </c>
      <c r="Q1173" s="82">
        <f t="shared" si="193"/>
        <v>49.987304988018543</v>
      </c>
      <c r="R1173" s="82">
        <f t="shared" si="194"/>
        <v>0.83461190816347997</v>
      </c>
      <c r="S1173" s="82">
        <f t="shared" si="195"/>
        <v>2.4557811543214707</v>
      </c>
      <c r="T1173" s="83" t="str">
        <f t="shared" si="196"/>
        <v>Not OK</v>
      </c>
    </row>
    <row r="1174" spans="1:20" x14ac:dyDescent="0.2">
      <c r="A1174" s="73">
        <v>39619</v>
      </c>
      <c r="B1174" s="146">
        <v>76.489999999999995</v>
      </c>
      <c r="C1174" s="78">
        <v>87</v>
      </c>
      <c r="D1174" s="78">
        <v>3.17</v>
      </c>
      <c r="E1174" s="78">
        <v>0</v>
      </c>
      <c r="F1174" s="78">
        <v>0</v>
      </c>
      <c r="G1174" s="78">
        <v>0</v>
      </c>
      <c r="H1174" s="78">
        <v>0</v>
      </c>
      <c r="I1174" s="142">
        <v>0</v>
      </c>
      <c r="J1174" s="142">
        <v>1.5868118782702458</v>
      </c>
      <c r="K1174" s="76">
        <f t="shared" ref="K1174:K1216" si="197">J1174*60</f>
        <v>95.208712696214747</v>
      </c>
      <c r="L1174" s="79">
        <f t="shared" ref="L1174:L1216" si="198">K1174/$F$6</f>
        <v>5.9505445435134217E-2</v>
      </c>
      <c r="M1174" s="79">
        <v>0.28000000000000003</v>
      </c>
      <c r="N1174" s="79">
        <v>0.56000000000000005</v>
      </c>
      <c r="O1174" s="80" t="str">
        <f t="shared" ref="O1174:O1216" si="199">IF(L1174&lt;M1174,"OK",IF(AND(L1174&gt;M1174,L1174&lt;N1174),"ANTARA",IF(L1174&gt;N1174,"Not OK")))</f>
        <v>OK</v>
      </c>
      <c r="P1174" s="81">
        <f t="shared" ref="P1174:P1216" si="200">B1174-$F$8</f>
        <v>41.489999999999995</v>
      </c>
      <c r="Q1174" s="82">
        <f t="shared" ref="Q1174:Q1216" si="201">((P1174^2)+((-0.6826*B1174+79.904)^2))^0.5</f>
        <v>49.882490571236275</v>
      </c>
      <c r="R1174" s="82">
        <f t="shared" ref="R1174:R1216" si="202">P1174/Q1174</f>
        <v>0.83175478058275543</v>
      </c>
      <c r="S1174" s="82">
        <f t="shared" ref="S1174:S1216" si="203">J1174/(1000*$F$9*$F$12*R1174)</f>
        <v>2.4642169099456459</v>
      </c>
      <c r="T1174" s="83" t="str">
        <f t="shared" ref="T1174:T1216" si="204">IF(S1174&lt;1,"OK",IF(S1174&gt;1,"Not OK"))</f>
        <v>Not OK</v>
      </c>
    </row>
    <row r="1175" spans="1:20" x14ac:dyDescent="0.2">
      <c r="A1175" s="73">
        <v>39618</v>
      </c>
      <c r="B1175" s="147">
        <v>76.45</v>
      </c>
      <c r="C1175" s="78">
        <v>87</v>
      </c>
      <c r="D1175" s="78">
        <v>3.17</v>
      </c>
      <c r="E1175" s="78">
        <v>0</v>
      </c>
      <c r="F1175" s="78">
        <v>0</v>
      </c>
      <c r="G1175" s="78">
        <v>0</v>
      </c>
      <c r="H1175" s="78">
        <v>0</v>
      </c>
      <c r="I1175" s="142">
        <v>0</v>
      </c>
      <c r="J1175" s="142">
        <v>1.5868118782702458</v>
      </c>
      <c r="K1175" s="76">
        <f t="shared" si="197"/>
        <v>95.208712696214747</v>
      </c>
      <c r="L1175" s="79">
        <f t="shared" si="198"/>
        <v>5.9505445435134217E-2</v>
      </c>
      <c r="M1175" s="79">
        <v>0.28000000000000003</v>
      </c>
      <c r="N1175" s="79">
        <v>0.56000000000000005</v>
      </c>
      <c r="O1175" s="80" t="str">
        <f t="shared" si="199"/>
        <v>OK</v>
      </c>
      <c r="P1175" s="81">
        <f t="shared" si="200"/>
        <v>41.45</v>
      </c>
      <c r="Q1175" s="82">
        <f t="shared" si="201"/>
        <v>49.864398239554639</v>
      </c>
      <c r="R1175" s="82">
        <f t="shared" si="202"/>
        <v>0.8312543911764293</v>
      </c>
      <c r="S1175" s="82">
        <f t="shared" si="203"/>
        <v>2.4657002922287536</v>
      </c>
      <c r="T1175" s="83" t="str">
        <f t="shared" si="204"/>
        <v>Not OK</v>
      </c>
    </row>
    <row r="1176" spans="1:20" x14ac:dyDescent="0.2">
      <c r="A1176" s="73">
        <v>39617</v>
      </c>
      <c r="B1176" s="146">
        <v>76.22</v>
      </c>
      <c r="C1176" s="78">
        <v>88</v>
      </c>
      <c r="D1176" s="78">
        <v>3.26</v>
      </c>
      <c r="E1176" s="78">
        <v>0</v>
      </c>
      <c r="F1176" s="78">
        <v>0</v>
      </c>
      <c r="G1176" s="78">
        <v>0</v>
      </c>
      <c r="H1176" s="78">
        <v>0</v>
      </c>
      <c r="I1176" s="142">
        <v>0</v>
      </c>
      <c r="J1176" s="142">
        <v>1.5273866681574122</v>
      </c>
      <c r="K1176" s="76">
        <f t="shared" si="197"/>
        <v>91.643200089444733</v>
      </c>
      <c r="L1176" s="79">
        <f t="shared" si="198"/>
        <v>5.7277000055902957E-2</v>
      </c>
      <c r="M1176" s="79">
        <v>0.28000000000000003</v>
      </c>
      <c r="N1176" s="79">
        <v>0.56000000000000005</v>
      </c>
      <c r="O1176" s="80" t="str">
        <f t="shared" si="199"/>
        <v>OK</v>
      </c>
      <c r="P1176" s="81">
        <f t="shared" si="200"/>
        <v>41.22</v>
      </c>
      <c r="Q1176" s="82">
        <f t="shared" si="201"/>
        <v>49.761154402887236</v>
      </c>
      <c r="R1176" s="82">
        <f t="shared" si="202"/>
        <v>0.82835698839029215</v>
      </c>
      <c r="S1176" s="82">
        <f t="shared" si="203"/>
        <v>2.3816626798170932</v>
      </c>
      <c r="T1176" s="83" t="str">
        <f t="shared" si="204"/>
        <v>Not OK</v>
      </c>
    </row>
    <row r="1177" spans="1:20" x14ac:dyDescent="0.2">
      <c r="A1177" s="73">
        <v>39616</v>
      </c>
      <c r="B1177" s="147">
        <v>76.17</v>
      </c>
      <c r="C1177" s="78">
        <v>88</v>
      </c>
      <c r="D1177" s="78">
        <v>3.26</v>
      </c>
      <c r="E1177" s="78">
        <v>0</v>
      </c>
      <c r="F1177" s="78">
        <v>0</v>
      </c>
      <c r="G1177" s="78">
        <v>0</v>
      </c>
      <c r="H1177" s="78">
        <v>0</v>
      </c>
      <c r="I1177" s="142">
        <v>0</v>
      </c>
      <c r="J1177" s="142">
        <v>1.5273866681574122</v>
      </c>
      <c r="K1177" s="76">
        <f t="shared" si="197"/>
        <v>91.643200089444733</v>
      </c>
      <c r="L1177" s="79">
        <f t="shared" si="198"/>
        <v>5.7277000055902957E-2</v>
      </c>
      <c r="M1177" s="79">
        <v>0.28000000000000003</v>
      </c>
      <c r="N1177" s="79">
        <v>0.56000000000000005</v>
      </c>
      <c r="O1177" s="80" t="str">
        <f t="shared" si="199"/>
        <v>OK</v>
      </c>
      <c r="P1177" s="81">
        <f t="shared" si="200"/>
        <v>41.17</v>
      </c>
      <c r="Q1177" s="82">
        <f t="shared" si="201"/>
        <v>49.738888042337294</v>
      </c>
      <c r="R1177" s="82">
        <f t="shared" si="202"/>
        <v>0.8277225651879565</v>
      </c>
      <c r="S1177" s="82">
        <f t="shared" si="203"/>
        <v>2.3834881490355984</v>
      </c>
      <c r="T1177" s="83" t="str">
        <f t="shared" si="204"/>
        <v>Not OK</v>
      </c>
    </row>
    <row r="1178" spans="1:20" x14ac:dyDescent="0.2">
      <c r="A1178" s="73">
        <v>39615</v>
      </c>
      <c r="B1178" s="146">
        <v>75.94</v>
      </c>
      <c r="C1178" s="78">
        <v>88</v>
      </c>
      <c r="D1178" s="78">
        <v>3.26</v>
      </c>
      <c r="E1178" s="78">
        <v>0</v>
      </c>
      <c r="F1178" s="78">
        <v>0</v>
      </c>
      <c r="G1178" s="78">
        <v>0</v>
      </c>
      <c r="H1178" s="78">
        <v>0</v>
      </c>
      <c r="I1178" s="142">
        <v>0</v>
      </c>
      <c r="J1178" s="142">
        <v>1.5273866681574122</v>
      </c>
      <c r="K1178" s="76">
        <f t="shared" si="197"/>
        <v>91.643200089444733</v>
      </c>
      <c r="L1178" s="79">
        <f t="shared" si="198"/>
        <v>5.7277000055902957E-2</v>
      </c>
      <c r="M1178" s="79">
        <v>0.28000000000000003</v>
      </c>
      <c r="N1178" s="79">
        <v>0.56000000000000005</v>
      </c>
      <c r="O1178" s="80" t="str">
        <f t="shared" si="199"/>
        <v>OK</v>
      </c>
      <c r="P1178" s="81">
        <f t="shared" si="200"/>
        <v>40.94</v>
      </c>
      <c r="Q1178" s="82">
        <f t="shared" si="201"/>
        <v>49.637285107374026</v>
      </c>
      <c r="R1178" s="82">
        <f t="shared" si="202"/>
        <v>0.82478322316459696</v>
      </c>
      <c r="S1178" s="82">
        <f t="shared" si="203"/>
        <v>2.3919823650694294</v>
      </c>
      <c r="T1178" s="83" t="str">
        <f t="shared" si="204"/>
        <v>Not OK</v>
      </c>
    </row>
    <row r="1179" spans="1:20" x14ac:dyDescent="0.2">
      <c r="A1179" s="73">
        <v>39614</v>
      </c>
      <c r="B1179" s="147">
        <v>75.88</v>
      </c>
      <c r="C1179" s="78">
        <v>88</v>
      </c>
      <c r="D1179" s="78">
        <v>3.26</v>
      </c>
      <c r="E1179" s="78">
        <v>0</v>
      </c>
      <c r="F1179" s="78">
        <v>0</v>
      </c>
      <c r="G1179" s="78">
        <v>0</v>
      </c>
      <c r="H1179" s="78">
        <v>0</v>
      </c>
      <c r="I1179" s="142">
        <v>0</v>
      </c>
      <c r="J1179" s="142">
        <v>1.5273866681574122</v>
      </c>
      <c r="K1179" s="76">
        <f t="shared" si="197"/>
        <v>91.643200089444733</v>
      </c>
      <c r="L1179" s="79">
        <f t="shared" si="198"/>
        <v>5.7277000055902957E-2</v>
      </c>
      <c r="M1179" s="79">
        <v>0.28000000000000003</v>
      </c>
      <c r="N1179" s="79">
        <v>0.56000000000000005</v>
      </c>
      <c r="O1179" s="80" t="str">
        <f t="shared" si="199"/>
        <v>OK</v>
      </c>
      <c r="P1179" s="81">
        <f t="shared" si="200"/>
        <v>40.879999999999995</v>
      </c>
      <c r="Q1179" s="82">
        <f t="shared" si="201"/>
        <v>49.611002847043352</v>
      </c>
      <c r="R1179" s="82">
        <f t="shared" si="202"/>
        <v>0.82401075676776614</v>
      </c>
      <c r="S1179" s="82">
        <f t="shared" si="203"/>
        <v>2.3942247217178743</v>
      </c>
      <c r="T1179" s="83" t="str">
        <f t="shared" si="204"/>
        <v>Not OK</v>
      </c>
    </row>
    <row r="1180" spans="1:20" x14ac:dyDescent="0.2">
      <c r="A1180" s="73">
        <v>39610</v>
      </c>
      <c r="B1180" s="146">
        <v>75.66</v>
      </c>
      <c r="C1180" s="78">
        <v>90</v>
      </c>
      <c r="D1180" s="78">
        <v>3.45</v>
      </c>
      <c r="E1180" s="78">
        <v>0</v>
      </c>
      <c r="F1180" s="78">
        <v>0</v>
      </c>
      <c r="G1180" s="78">
        <v>0</v>
      </c>
      <c r="H1180" s="78">
        <v>0</v>
      </c>
      <c r="I1180" s="142">
        <v>0</v>
      </c>
      <c r="J1180" s="142">
        <v>1.5273866681574122</v>
      </c>
      <c r="K1180" s="76">
        <f t="shared" si="197"/>
        <v>91.643200089444733</v>
      </c>
      <c r="L1180" s="79">
        <f t="shared" si="198"/>
        <v>5.7277000055902957E-2</v>
      </c>
      <c r="M1180" s="79">
        <v>0.28000000000000003</v>
      </c>
      <c r="N1180" s="79">
        <v>0.56000000000000005</v>
      </c>
      <c r="O1180" s="80" t="str">
        <f t="shared" si="199"/>
        <v>OK</v>
      </c>
      <c r="P1180" s="81">
        <f t="shared" si="200"/>
        <v>40.659999999999997</v>
      </c>
      <c r="Q1180" s="82">
        <f t="shared" si="201"/>
        <v>49.515427070542934</v>
      </c>
      <c r="R1180" s="82">
        <f t="shared" si="202"/>
        <v>0.82115822089291657</v>
      </c>
      <c r="S1180" s="82">
        <f t="shared" si="203"/>
        <v>2.4025417691971351</v>
      </c>
      <c r="T1180" s="83" t="str">
        <f t="shared" si="204"/>
        <v>Not OK</v>
      </c>
    </row>
    <row r="1181" spans="1:20" x14ac:dyDescent="0.2">
      <c r="A1181" s="73">
        <v>39609</v>
      </c>
      <c r="B1181" s="147">
        <v>75.62</v>
      </c>
      <c r="C1181" s="78">
        <v>90</v>
      </c>
      <c r="D1181" s="78">
        <v>3.45</v>
      </c>
      <c r="E1181" s="78">
        <v>0</v>
      </c>
      <c r="F1181" s="78">
        <v>0</v>
      </c>
      <c r="G1181" s="78">
        <v>0</v>
      </c>
      <c r="H1181" s="78">
        <v>0</v>
      </c>
      <c r="I1181" s="142">
        <v>0</v>
      </c>
      <c r="J1181" s="142">
        <v>1.5273866681574122</v>
      </c>
      <c r="K1181" s="76">
        <f t="shared" si="197"/>
        <v>91.643200089444733</v>
      </c>
      <c r="L1181" s="79">
        <f t="shared" si="198"/>
        <v>5.7277000055902957E-2</v>
      </c>
      <c r="M1181" s="79">
        <v>0.28000000000000003</v>
      </c>
      <c r="N1181" s="79">
        <v>0.56000000000000005</v>
      </c>
      <c r="O1181" s="80" t="str">
        <f t="shared" si="199"/>
        <v>OK</v>
      </c>
      <c r="P1181" s="81">
        <f t="shared" si="200"/>
        <v>40.620000000000005</v>
      </c>
      <c r="Q1181" s="82">
        <f t="shared" si="201"/>
        <v>49.498183833156382</v>
      </c>
      <c r="R1181" s="82">
        <f t="shared" si="202"/>
        <v>0.82063616994348543</v>
      </c>
      <c r="S1181" s="82">
        <f t="shared" si="203"/>
        <v>2.404070155658268</v>
      </c>
      <c r="T1181" s="83" t="str">
        <f t="shared" si="204"/>
        <v>Not OK</v>
      </c>
    </row>
    <row r="1182" spans="1:20" x14ac:dyDescent="0.2">
      <c r="A1182" s="73">
        <v>39608</v>
      </c>
      <c r="B1182" s="147">
        <v>75.3</v>
      </c>
      <c r="C1182" s="78">
        <v>91</v>
      </c>
      <c r="D1182" s="78">
        <v>3.54</v>
      </c>
      <c r="E1182" s="78">
        <v>0</v>
      </c>
      <c r="F1182" s="78">
        <v>0</v>
      </c>
      <c r="G1182" s="78">
        <v>0</v>
      </c>
      <c r="H1182" s="78">
        <v>0</v>
      </c>
      <c r="I1182" s="142">
        <v>0</v>
      </c>
      <c r="J1182" s="142">
        <v>1.5273866681574122</v>
      </c>
      <c r="K1182" s="76">
        <f t="shared" si="197"/>
        <v>91.643200089444733</v>
      </c>
      <c r="L1182" s="79">
        <f t="shared" si="198"/>
        <v>5.7277000055902957E-2</v>
      </c>
      <c r="M1182" s="79">
        <v>0.28000000000000003</v>
      </c>
      <c r="N1182" s="79">
        <v>0.56000000000000005</v>
      </c>
      <c r="O1182" s="80" t="str">
        <f t="shared" si="199"/>
        <v>OK</v>
      </c>
      <c r="P1182" s="81">
        <f t="shared" si="200"/>
        <v>40.299999999999997</v>
      </c>
      <c r="Q1182" s="82">
        <f t="shared" si="201"/>
        <v>49.361731714035315</v>
      </c>
      <c r="R1182" s="82">
        <f t="shared" si="202"/>
        <v>0.81642192444681305</v>
      </c>
      <c r="S1182" s="82">
        <f t="shared" si="203"/>
        <v>2.4164795992606454</v>
      </c>
      <c r="T1182" s="83" t="str">
        <f t="shared" si="204"/>
        <v>Not OK</v>
      </c>
    </row>
    <row r="1183" spans="1:20" x14ac:dyDescent="0.2">
      <c r="A1183" s="73">
        <v>39607</v>
      </c>
      <c r="B1183" s="147">
        <v>74.97</v>
      </c>
      <c r="C1183" s="78">
        <v>91</v>
      </c>
      <c r="D1183" s="78">
        <v>3.54</v>
      </c>
      <c r="E1183" s="78">
        <v>0</v>
      </c>
      <c r="F1183" s="78">
        <v>0</v>
      </c>
      <c r="G1183" s="78">
        <v>0</v>
      </c>
      <c r="H1183" s="78">
        <v>0</v>
      </c>
      <c r="I1183" s="142">
        <v>0</v>
      </c>
      <c r="J1183" s="142">
        <v>1.5273866681574122</v>
      </c>
      <c r="K1183" s="76">
        <f t="shared" si="197"/>
        <v>91.643200089444733</v>
      </c>
      <c r="L1183" s="79">
        <f t="shared" si="198"/>
        <v>5.7277000055902957E-2</v>
      </c>
      <c r="M1183" s="79">
        <v>0.28000000000000003</v>
      </c>
      <c r="N1183" s="79">
        <v>0.56000000000000005</v>
      </c>
      <c r="O1183" s="80" t="str">
        <f t="shared" si="199"/>
        <v>OK</v>
      </c>
      <c r="P1183" s="81">
        <f t="shared" si="200"/>
        <v>39.97</v>
      </c>
      <c r="Q1183" s="82">
        <f t="shared" si="201"/>
        <v>49.223813405225769</v>
      </c>
      <c r="R1183" s="82">
        <f t="shared" si="202"/>
        <v>0.81200535340394098</v>
      </c>
      <c r="S1183" s="82">
        <f t="shared" si="203"/>
        <v>2.4296230517995312</v>
      </c>
      <c r="T1183" s="83" t="str">
        <f t="shared" si="204"/>
        <v>Not OK</v>
      </c>
    </row>
    <row r="1184" spans="1:20" x14ac:dyDescent="0.2">
      <c r="A1184" s="73">
        <v>39606</v>
      </c>
      <c r="B1184" s="147">
        <v>74.650000000000006</v>
      </c>
      <c r="C1184" s="78">
        <v>92</v>
      </c>
      <c r="D1184" s="78">
        <v>3.64</v>
      </c>
      <c r="E1184" s="78">
        <v>0</v>
      </c>
      <c r="F1184" s="78">
        <v>0</v>
      </c>
      <c r="G1184" s="78">
        <v>0</v>
      </c>
      <c r="H1184" s="78">
        <v>0</v>
      </c>
      <c r="I1184" s="142">
        <v>0</v>
      </c>
      <c r="J1184" s="142">
        <v>1.5273866681574122</v>
      </c>
      <c r="K1184" s="76">
        <f t="shared" si="197"/>
        <v>91.643200089444733</v>
      </c>
      <c r="L1184" s="79">
        <f t="shared" si="198"/>
        <v>5.7277000055902957E-2</v>
      </c>
      <c r="M1184" s="79">
        <v>0.28000000000000003</v>
      </c>
      <c r="N1184" s="79">
        <v>0.56000000000000005</v>
      </c>
      <c r="O1184" s="80" t="str">
        <f t="shared" si="199"/>
        <v>OK</v>
      </c>
      <c r="P1184" s="81">
        <f t="shared" si="200"/>
        <v>39.650000000000006</v>
      </c>
      <c r="Q1184" s="82">
        <f t="shared" si="201"/>
        <v>49.09280999665939</v>
      </c>
      <c r="R1184" s="82">
        <f t="shared" si="202"/>
        <v>0.80765391108592199</v>
      </c>
      <c r="S1184" s="82">
        <f t="shared" si="203"/>
        <v>2.4427132683134585</v>
      </c>
      <c r="T1184" s="83" t="str">
        <f t="shared" si="204"/>
        <v>Not OK</v>
      </c>
    </row>
    <row r="1185" spans="1:20" x14ac:dyDescent="0.2">
      <c r="A1185" s="73">
        <v>39605</v>
      </c>
      <c r="B1185" s="157">
        <v>74.33</v>
      </c>
      <c r="C1185" s="78">
        <v>92</v>
      </c>
      <c r="D1185" s="78">
        <v>3.64</v>
      </c>
      <c r="E1185" s="78">
        <v>0</v>
      </c>
      <c r="F1185" s="78">
        <v>0</v>
      </c>
      <c r="G1185" s="78">
        <v>0</v>
      </c>
      <c r="H1185" s="78">
        <v>0</v>
      </c>
      <c r="I1185" s="142">
        <v>0</v>
      </c>
      <c r="J1185" s="142">
        <v>1.5273866681574122</v>
      </c>
      <c r="K1185" s="76">
        <f t="shared" si="197"/>
        <v>91.643200089444733</v>
      </c>
      <c r="L1185" s="79">
        <f t="shared" si="198"/>
        <v>5.7277000055902957E-2</v>
      </c>
      <c r="M1185" s="79">
        <v>0.28000000000000003</v>
      </c>
      <c r="N1185" s="79">
        <v>0.56000000000000005</v>
      </c>
      <c r="O1185" s="80" t="str">
        <f t="shared" si="199"/>
        <v>OK</v>
      </c>
      <c r="P1185" s="81">
        <f t="shared" si="200"/>
        <v>39.33</v>
      </c>
      <c r="Q1185" s="82">
        <f t="shared" si="201"/>
        <v>48.964521907815701</v>
      </c>
      <c r="R1185" s="82">
        <f t="shared" si="202"/>
        <v>0.80323463739818846</v>
      </c>
      <c r="S1185" s="82">
        <f t="shared" si="203"/>
        <v>2.4561527017874702</v>
      </c>
      <c r="T1185" s="83" t="str">
        <f t="shared" si="204"/>
        <v>Not OK</v>
      </c>
    </row>
    <row r="1186" spans="1:20" x14ac:dyDescent="0.2">
      <c r="A1186" s="73">
        <v>39604</v>
      </c>
      <c r="B1186" s="146">
        <v>74.11</v>
      </c>
      <c r="C1186" s="78">
        <v>94</v>
      </c>
      <c r="D1186" s="78">
        <v>3.84</v>
      </c>
      <c r="E1186" s="78">
        <v>0</v>
      </c>
      <c r="F1186" s="78">
        <v>0</v>
      </c>
      <c r="G1186" s="78">
        <v>0</v>
      </c>
      <c r="H1186" s="78">
        <v>0</v>
      </c>
      <c r="I1186" s="142">
        <v>0</v>
      </c>
      <c r="J1186" s="142">
        <v>1.5273866681574122</v>
      </c>
      <c r="K1186" s="76">
        <f t="shared" si="197"/>
        <v>91.643200089444733</v>
      </c>
      <c r="L1186" s="79">
        <f t="shared" si="198"/>
        <v>5.7277000055902957E-2</v>
      </c>
      <c r="M1186" s="79">
        <v>0.28000000000000003</v>
      </c>
      <c r="N1186" s="79">
        <v>0.56000000000000005</v>
      </c>
      <c r="O1186" s="80" t="str">
        <f t="shared" si="199"/>
        <v>OK</v>
      </c>
      <c r="P1186" s="81">
        <f t="shared" si="200"/>
        <v>39.11</v>
      </c>
      <c r="Q1186" s="82">
        <f t="shared" si="201"/>
        <v>48.877910073081033</v>
      </c>
      <c r="R1186" s="82">
        <f t="shared" si="202"/>
        <v>0.80015696132514058</v>
      </c>
      <c r="S1186" s="82">
        <f t="shared" si="203"/>
        <v>2.4655999012338445</v>
      </c>
      <c r="T1186" s="83" t="str">
        <f t="shared" si="204"/>
        <v>Not OK</v>
      </c>
    </row>
    <row r="1187" spans="1:20" x14ac:dyDescent="0.2">
      <c r="A1187" s="73">
        <v>39603</v>
      </c>
      <c r="B1187" s="157">
        <v>74.010000000000005</v>
      </c>
      <c r="C1187" s="78">
        <v>92</v>
      </c>
      <c r="D1187" s="78">
        <v>3.64</v>
      </c>
      <c r="E1187" s="78">
        <v>0</v>
      </c>
      <c r="F1187" s="78">
        <v>0</v>
      </c>
      <c r="G1187" s="78">
        <v>0</v>
      </c>
      <c r="H1187" s="78">
        <v>0</v>
      </c>
      <c r="I1187" s="142">
        <v>0</v>
      </c>
      <c r="J1187" s="142">
        <v>1.5273866681574122</v>
      </c>
      <c r="K1187" s="76">
        <f t="shared" si="197"/>
        <v>91.643200089444733</v>
      </c>
      <c r="L1187" s="79">
        <f t="shared" si="198"/>
        <v>5.7277000055902957E-2</v>
      </c>
      <c r="M1187" s="79">
        <v>0.28000000000000003</v>
      </c>
      <c r="N1187" s="79">
        <v>0.56000000000000005</v>
      </c>
      <c r="O1187" s="80" t="str">
        <f t="shared" si="199"/>
        <v>OK</v>
      </c>
      <c r="P1187" s="81">
        <f t="shared" si="200"/>
        <v>39.010000000000005</v>
      </c>
      <c r="Q1187" s="82">
        <f t="shared" si="201"/>
        <v>48.838970536151514</v>
      </c>
      <c r="R1187" s="82">
        <f t="shared" si="202"/>
        <v>0.79874738496226239</v>
      </c>
      <c r="S1187" s="82">
        <f t="shared" si="203"/>
        <v>2.4699510282691568</v>
      </c>
      <c r="T1187" s="83" t="str">
        <f t="shared" si="204"/>
        <v>Not OK</v>
      </c>
    </row>
    <row r="1188" spans="1:20" x14ac:dyDescent="0.2">
      <c r="A1188" s="73">
        <v>39602</v>
      </c>
      <c r="B1188" s="162">
        <v>73.7</v>
      </c>
      <c r="C1188" s="78">
        <v>90</v>
      </c>
      <c r="D1188" s="78">
        <v>3.45</v>
      </c>
      <c r="E1188" s="78">
        <v>0</v>
      </c>
      <c r="F1188" s="78">
        <v>0</v>
      </c>
      <c r="G1188" s="78">
        <v>0</v>
      </c>
      <c r="H1188" s="78">
        <v>0</v>
      </c>
      <c r="I1188" s="142">
        <v>0</v>
      </c>
      <c r="J1188" s="142">
        <v>1.5273866681574122</v>
      </c>
      <c r="K1188" s="76">
        <f t="shared" si="197"/>
        <v>91.643200089444733</v>
      </c>
      <c r="L1188" s="79">
        <f t="shared" si="198"/>
        <v>5.7277000055902957E-2</v>
      </c>
      <c r="M1188" s="79">
        <v>0.28000000000000003</v>
      </c>
      <c r="N1188" s="79">
        <v>0.56000000000000005</v>
      </c>
      <c r="O1188" s="80" t="str">
        <f t="shared" si="199"/>
        <v>OK</v>
      </c>
      <c r="P1188" s="81">
        <f t="shared" si="200"/>
        <v>38.700000000000003</v>
      </c>
      <c r="Q1188" s="82">
        <f t="shared" si="201"/>
        <v>48.719972384068527</v>
      </c>
      <c r="R1188" s="82">
        <f t="shared" si="202"/>
        <v>0.79433542562218151</v>
      </c>
      <c r="S1188" s="82">
        <f t="shared" si="203"/>
        <v>2.4836698215612709</v>
      </c>
      <c r="T1188" s="83" t="str">
        <f t="shared" si="204"/>
        <v>Not OK</v>
      </c>
    </row>
    <row r="1189" spans="1:20" x14ac:dyDescent="0.2">
      <c r="A1189" s="73">
        <v>39601</v>
      </c>
      <c r="B1189" s="157">
        <v>73.38</v>
      </c>
      <c r="C1189" s="78">
        <v>89</v>
      </c>
      <c r="D1189" s="78">
        <v>3.35</v>
      </c>
      <c r="E1189" s="78">
        <v>0</v>
      </c>
      <c r="F1189" s="78">
        <v>0</v>
      </c>
      <c r="G1189" s="78">
        <v>0</v>
      </c>
      <c r="H1189" s="78">
        <v>0</v>
      </c>
      <c r="I1189" s="142">
        <v>0</v>
      </c>
      <c r="J1189" s="142">
        <v>1.5273866681574122</v>
      </c>
      <c r="K1189" s="76">
        <f t="shared" si="197"/>
        <v>91.643200089444733</v>
      </c>
      <c r="L1189" s="79">
        <f t="shared" si="198"/>
        <v>5.7277000055902957E-2</v>
      </c>
      <c r="M1189" s="79">
        <v>0.28000000000000003</v>
      </c>
      <c r="N1189" s="79">
        <v>0.56000000000000005</v>
      </c>
      <c r="O1189" s="80" t="str">
        <f t="shared" si="199"/>
        <v>OK</v>
      </c>
      <c r="P1189" s="81">
        <f t="shared" si="200"/>
        <v>38.379999999999995</v>
      </c>
      <c r="Q1189" s="82">
        <f t="shared" si="201"/>
        <v>48.599870520355751</v>
      </c>
      <c r="R1189" s="82">
        <f t="shared" si="202"/>
        <v>0.78971403810478824</v>
      </c>
      <c r="S1189" s="82">
        <f t="shared" si="203"/>
        <v>2.4982041974959261</v>
      </c>
      <c r="T1189" s="83" t="str">
        <f t="shared" si="204"/>
        <v>Not OK</v>
      </c>
    </row>
    <row r="1190" spans="1:20" x14ac:dyDescent="0.2">
      <c r="A1190" s="73">
        <v>39600</v>
      </c>
      <c r="B1190" s="157">
        <v>73.05</v>
      </c>
      <c r="C1190" s="78">
        <v>87</v>
      </c>
      <c r="D1190" s="78">
        <v>3.17</v>
      </c>
      <c r="E1190" s="78">
        <v>0</v>
      </c>
      <c r="F1190" s="78">
        <v>0</v>
      </c>
      <c r="G1190" s="78">
        <v>0</v>
      </c>
      <c r="H1190" s="78">
        <v>0</v>
      </c>
      <c r="I1190" s="142">
        <v>0</v>
      </c>
      <c r="J1190" s="142">
        <v>1.5273866681574122</v>
      </c>
      <c r="K1190" s="76">
        <f t="shared" si="197"/>
        <v>91.643200089444733</v>
      </c>
      <c r="L1190" s="79">
        <f t="shared" si="198"/>
        <v>5.7277000055902957E-2</v>
      </c>
      <c r="M1190" s="79">
        <v>0.28000000000000003</v>
      </c>
      <c r="N1190" s="79">
        <v>0.56000000000000005</v>
      </c>
      <c r="O1190" s="80" t="str">
        <f t="shared" si="199"/>
        <v>OK</v>
      </c>
      <c r="P1190" s="81">
        <f t="shared" si="200"/>
        <v>38.049999999999997</v>
      </c>
      <c r="Q1190" s="82">
        <f t="shared" si="201"/>
        <v>48.478947034820173</v>
      </c>
      <c r="R1190" s="82">
        <f t="shared" si="202"/>
        <v>0.78487678316673115</v>
      </c>
      <c r="S1190" s="82">
        <f t="shared" si="203"/>
        <v>2.5136008187870478</v>
      </c>
      <c r="T1190" s="83" t="str">
        <f t="shared" si="204"/>
        <v>Not OK</v>
      </c>
    </row>
    <row r="1191" spans="1:20" x14ac:dyDescent="0.2">
      <c r="A1191" s="73">
        <v>39599</v>
      </c>
      <c r="B1191" s="157">
        <v>72.7</v>
      </c>
      <c r="C1191" s="78">
        <v>85</v>
      </c>
      <c r="D1191" s="78">
        <v>2.99</v>
      </c>
      <c r="E1191" s="78">
        <v>0</v>
      </c>
      <c r="F1191" s="78">
        <v>0</v>
      </c>
      <c r="G1191" s="78">
        <v>0</v>
      </c>
      <c r="H1191" s="78">
        <v>0</v>
      </c>
      <c r="I1191" s="142">
        <v>0</v>
      </c>
      <c r="J1191" s="142">
        <v>1.5273866681574122</v>
      </c>
      <c r="K1191" s="76">
        <f t="shared" si="197"/>
        <v>91.643200089444733</v>
      </c>
      <c r="L1191" s="79">
        <f t="shared" si="198"/>
        <v>5.7277000055902957E-2</v>
      </c>
      <c r="M1191" s="79">
        <v>0.28000000000000003</v>
      </c>
      <c r="N1191" s="79">
        <v>0.56000000000000005</v>
      </c>
      <c r="O1191" s="80" t="str">
        <f t="shared" si="199"/>
        <v>OK</v>
      </c>
      <c r="P1191" s="81">
        <f t="shared" si="200"/>
        <v>37.700000000000003</v>
      </c>
      <c r="Q1191" s="82">
        <f t="shared" si="201"/>
        <v>48.353972224010718</v>
      </c>
      <c r="R1191" s="82">
        <f t="shared" si="202"/>
        <v>0.77966707316921602</v>
      </c>
      <c r="S1191" s="82">
        <f t="shared" si="203"/>
        <v>2.5303966176171406</v>
      </c>
      <c r="T1191" s="83" t="str">
        <f t="shared" si="204"/>
        <v>Not OK</v>
      </c>
    </row>
    <row r="1192" spans="1:20" x14ac:dyDescent="0.2">
      <c r="A1192" s="73">
        <v>39598</v>
      </c>
      <c r="B1192" s="157">
        <v>72.37</v>
      </c>
      <c r="C1192" s="78">
        <v>86</v>
      </c>
      <c r="D1192" s="78">
        <v>3.08</v>
      </c>
      <c r="E1192" s="78">
        <v>0</v>
      </c>
      <c r="F1192" s="78">
        <v>0</v>
      </c>
      <c r="G1192" s="78">
        <v>0</v>
      </c>
      <c r="H1192" s="78">
        <v>0</v>
      </c>
      <c r="I1192" s="142">
        <v>0</v>
      </c>
      <c r="J1192" s="142">
        <v>1.4693171200000001</v>
      </c>
      <c r="K1192" s="76">
        <f t="shared" si="197"/>
        <v>88.159027200000011</v>
      </c>
      <c r="L1192" s="79">
        <f t="shared" si="198"/>
        <v>5.5099392000000004E-2</v>
      </c>
      <c r="M1192" s="79">
        <v>0.28000000000000003</v>
      </c>
      <c r="N1192" s="79">
        <v>0.56000000000000005</v>
      </c>
      <c r="O1192" s="80" t="str">
        <f t="shared" si="199"/>
        <v>OK</v>
      </c>
      <c r="P1192" s="81">
        <f t="shared" si="200"/>
        <v>37.370000000000005</v>
      </c>
      <c r="Q1192" s="82">
        <f t="shared" si="201"/>
        <v>48.23925202530242</v>
      </c>
      <c r="R1192" s="82">
        <f t="shared" si="202"/>
        <v>0.77468033667683567</v>
      </c>
      <c r="S1192" s="82">
        <f t="shared" si="203"/>
        <v>2.4498630224874471</v>
      </c>
      <c r="T1192" s="83" t="str">
        <f t="shared" si="204"/>
        <v>Not OK</v>
      </c>
    </row>
    <row r="1193" spans="1:20" x14ac:dyDescent="0.2">
      <c r="A1193" s="73">
        <v>39597</v>
      </c>
      <c r="B1193" s="157">
        <v>72.34</v>
      </c>
      <c r="C1193" s="78">
        <v>87</v>
      </c>
      <c r="D1193" s="78">
        <v>3.17</v>
      </c>
      <c r="E1193" s="78">
        <v>0</v>
      </c>
      <c r="F1193" s="78">
        <v>0</v>
      </c>
      <c r="G1193" s="78">
        <v>0</v>
      </c>
      <c r="H1193" s="78">
        <v>0</v>
      </c>
      <c r="I1193" s="142">
        <v>0</v>
      </c>
      <c r="J1193" s="142">
        <v>1.4693171200000001</v>
      </c>
      <c r="K1193" s="76">
        <f t="shared" si="197"/>
        <v>88.159027200000011</v>
      </c>
      <c r="L1193" s="79">
        <f t="shared" si="198"/>
        <v>5.5099392000000004E-2</v>
      </c>
      <c r="M1193" s="79">
        <v>0.28000000000000003</v>
      </c>
      <c r="N1193" s="79">
        <v>0.56000000000000005</v>
      </c>
      <c r="O1193" s="80" t="str">
        <f t="shared" si="199"/>
        <v>OK</v>
      </c>
      <c r="P1193" s="81">
        <f t="shared" si="200"/>
        <v>37.340000000000003</v>
      </c>
      <c r="Q1193" s="82">
        <f t="shared" si="201"/>
        <v>48.228973520910188</v>
      </c>
      <c r="R1193" s="82">
        <f t="shared" si="202"/>
        <v>0.77422340294700331</v>
      </c>
      <c r="S1193" s="82">
        <f t="shared" si="203"/>
        <v>2.4513088907525789</v>
      </c>
      <c r="T1193" s="83" t="str">
        <f t="shared" si="204"/>
        <v>Not OK</v>
      </c>
    </row>
    <row r="1194" spans="1:20" x14ac:dyDescent="0.2">
      <c r="A1194" s="73">
        <v>39596</v>
      </c>
      <c r="B1194" s="157">
        <v>72.28</v>
      </c>
      <c r="C1194" s="78">
        <v>87</v>
      </c>
      <c r="D1194" s="78">
        <v>3.17</v>
      </c>
      <c r="E1194" s="78">
        <v>0</v>
      </c>
      <c r="F1194" s="78">
        <v>0</v>
      </c>
      <c r="G1194" s="78">
        <v>0</v>
      </c>
      <c r="H1194" s="78">
        <v>0</v>
      </c>
      <c r="I1194" s="142">
        <v>0</v>
      </c>
      <c r="J1194" s="142">
        <v>1.4693171200000001</v>
      </c>
      <c r="K1194" s="76">
        <f t="shared" si="197"/>
        <v>88.159027200000011</v>
      </c>
      <c r="L1194" s="79">
        <f t="shared" si="198"/>
        <v>5.5099392000000004E-2</v>
      </c>
      <c r="M1194" s="79">
        <v>0.28000000000000003</v>
      </c>
      <c r="N1194" s="79">
        <v>0.56000000000000005</v>
      </c>
      <c r="O1194" s="80" t="str">
        <f t="shared" si="199"/>
        <v>OK</v>
      </c>
      <c r="P1194" s="81">
        <f t="shared" si="200"/>
        <v>37.28</v>
      </c>
      <c r="Q1194" s="82">
        <f t="shared" si="201"/>
        <v>48.208492040423586</v>
      </c>
      <c r="R1194" s="82">
        <f t="shared" si="202"/>
        <v>0.77330773940699349</v>
      </c>
      <c r="S1194" s="82">
        <f t="shared" si="203"/>
        <v>2.4542114534222419</v>
      </c>
      <c r="T1194" s="83" t="str">
        <f t="shared" si="204"/>
        <v>Not OK</v>
      </c>
    </row>
    <row r="1195" spans="1:20" x14ac:dyDescent="0.2">
      <c r="A1195" s="73">
        <v>39595</v>
      </c>
      <c r="B1195" s="157">
        <v>72.27</v>
      </c>
      <c r="C1195" s="78">
        <v>88</v>
      </c>
      <c r="D1195" s="78">
        <v>3.26</v>
      </c>
      <c r="E1195" s="78">
        <v>0</v>
      </c>
      <c r="F1195" s="78">
        <v>0</v>
      </c>
      <c r="G1195" s="78">
        <v>0</v>
      </c>
      <c r="H1195" s="78">
        <v>0</v>
      </c>
      <c r="I1195" s="142">
        <v>0</v>
      </c>
      <c r="J1195" s="142">
        <v>1.4693171200000001</v>
      </c>
      <c r="K1195" s="76">
        <f t="shared" si="197"/>
        <v>88.159027200000011</v>
      </c>
      <c r="L1195" s="79">
        <f t="shared" si="198"/>
        <v>5.5099392000000004E-2</v>
      </c>
      <c r="M1195" s="79">
        <v>0.28000000000000003</v>
      </c>
      <c r="N1195" s="79">
        <v>0.56000000000000005</v>
      </c>
      <c r="O1195" s="80" t="str">
        <f t="shared" si="199"/>
        <v>OK</v>
      </c>
      <c r="P1195" s="81">
        <f t="shared" si="200"/>
        <v>37.269999999999996</v>
      </c>
      <c r="Q1195" s="82">
        <f t="shared" si="201"/>
        <v>48.205088257983761</v>
      </c>
      <c r="R1195" s="82">
        <f t="shared" si="202"/>
        <v>0.77315489602546905</v>
      </c>
      <c r="S1195" s="82">
        <f t="shared" si="203"/>
        <v>2.4546966213742856</v>
      </c>
      <c r="T1195" s="83" t="str">
        <f t="shared" si="204"/>
        <v>Not OK</v>
      </c>
    </row>
    <row r="1196" spans="1:20" x14ac:dyDescent="0.2">
      <c r="A1196" s="73">
        <v>39594</v>
      </c>
      <c r="B1196" s="157">
        <v>72.239999999999995</v>
      </c>
      <c r="C1196" s="78">
        <v>88</v>
      </c>
      <c r="D1196" s="78">
        <v>3.26</v>
      </c>
      <c r="E1196" s="78">
        <v>0</v>
      </c>
      <c r="F1196" s="78">
        <v>0</v>
      </c>
      <c r="G1196" s="78">
        <v>0</v>
      </c>
      <c r="H1196" s="78">
        <v>0</v>
      </c>
      <c r="I1196" s="142">
        <v>0</v>
      </c>
      <c r="J1196" s="142">
        <v>1.4693171200000001</v>
      </c>
      <c r="K1196" s="76">
        <f t="shared" si="197"/>
        <v>88.159027200000011</v>
      </c>
      <c r="L1196" s="79">
        <f t="shared" si="198"/>
        <v>5.5099392000000004E-2</v>
      </c>
      <c r="M1196" s="79">
        <v>0.28000000000000003</v>
      </c>
      <c r="N1196" s="79">
        <v>0.56000000000000005</v>
      </c>
      <c r="O1196" s="80" t="str">
        <f t="shared" si="199"/>
        <v>OK</v>
      </c>
      <c r="P1196" s="81">
        <f t="shared" si="200"/>
        <v>37.239999999999995</v>
      </c>
      <c r="Q1196" s="82">
        <f t="shared" si="201"/>
        <v>48.194893718490299</v>
      </c>
      <c r="R1196" s="82">
        <f t="shared" si="202"/>
        <v>0.77269596686988051</v>
      </c>
      <c r="S1196" s="82">
        <f t="shared" si="203"/>
        <v>2.4561545451838747</v>
      </c>
      <c r="T1196" s="83" t="str">
        <f t="shared" si="204"/>
        <v>Not OK</v>
      </c>
    </row>
    <row r="1197" spans="1:20" x14ac:dyDescent="0.2">
      <c r="A1197" s="73">
        <v>39593</v>
      </c>
      <c r="B1197" s="157">
        <v>72.19</v>
      </c>
      <c r="C1197" s="78">
        <v>90</v>
      </c>
      <c r="D1197" s="78">
        <v>3.45</v>
      </c>
      <c r="E1197" s="78">
        <v>0</v>
      </c>
      <c r="F1197" s="78">
        <v>0</v>
      </c>
      <c r="G1197" s="78">
        <v>0</v>
      </c>
      <c r="H1197" s="78">
        <v>0</v>
      </c>
      <c r="I1197" s="142">
        <v>0</v>
      </c>
      <c r="J1197" s="142">
        <v>1.4693171200000001</v>
      </c>
      <c r="K1197" s="76">
        <f t="shared" si="197"/>
        <v>88.159027200000011</v>
      </c>
      <c r="L1197" s="79">
        <f t="shared" si="198"/>
        <v>5.5099392000000004E-2</v>
      </c>
      <c r="M1197" s="79">
        <v>0.28000000000000003</v>
      </c>
      <c r="N1197" s="79">
        <v>0.56000000000000005</v>
      </c>
      <c r="O1197" s="80" t="str">
        <f t="shared" si="199"/>
        <v>OK</v>
      </c>
      <c r="P1197" s="81">
        <f t="shared" si="200"/>
        <v>37.19</v>
      </c>
      <c r="Q1197" s="82">
        <f t="shared" si="201"/>
        <v>48.17795888095754</v>
      </c>
      <c r="R1197" s="82">
        <f t="shared" si="202"/>
        <v>0.77192975509594364</v>
      </c>
      <c r="S1197" s="82">
        <f t="shared" si="203"/>
        <v>2.4585925060458633</v>
      </c>
      <c r="T1197" s="83" t="str">
        <f t="shared" si="204"/>
        <v>Not OK</v>
      </c>
    </row>
    <row r="1198" spans="1:20" x14ac:dyDescent="0.2">
      <c r="A1198" s="73">
        <v>39592</v>
      </c>
      <c r="B1198" s="157">
        <v>72.17</v>
      </c>
      <c r="C1198" s="78">
        <v>91</v>
      </c>
      <c r="D1198" s="78">
        <v>3.54</v>
      </c>
      <c r="E1198" s="78">
        <v>0</v>
      </c>
      <c r="F1198" s="78">
        <v>0</v>
      </c>
      <c r="G1198" s="78">
        <v>0</v>
      </c>
      <c r="H1198" s="78">
        <v>0</v>
      </c>
      <c r="I1198" s="142">
        <v>0</v>
      </c>
      <c r="J1198" s="142">
        <v>1.4693171200000001</v>
      </c>
      <c r="K1198" s="76">
        <f t="shared" si="197"/>
        <v>88.159027200000011</v>
      </c>
      <c r="L1198" s="79">
        <f t="shared" si="198"/>
        <v>5.5099392000000004E-2</v>
      </c>
      <c r="M1198" s="79">
        <v>0.28000000000000003</v>
      </c>
      <c r="N1198" s="79">
        <v>0.56000000000000005</v>
      </c>
      <c r="O1198" s="80" t="str">
        <f t="shared" si="199"/>
        <v>OK</v>
      </c>
      <c r="P1198" s="81">
        <f t="shared" si="200"/>
        <v>37.17</v>
      </c>
      <c r="Q1198" s="82">
        <f t="shared" si="201"/>
        <v>48.171204581311478</v>
      </c>
      <c r="R1198" s="82">
        <f t="shared" si="202"/>
        <v>0.7716228050153533</v>
      </c>
      <c r="S1198" s="82">
        <f t="shared" si="203"/>
        <v>2.4595705294569972</v>
      </c>
      <c r="T1198" s="83" t="str">
        <f t="shared" si="204"/>
        <v>Not OK</v>
      </c>
    </row>
    <row r="1199" spans="1:20" x14ac:dyDescent="0.2">
      <c r="A1199" s="73">
        <v>39590</v>
      </c>
      <c r="B1199" s="157">
        <v>72.150000000000006</v>
      </c>
      <c r="C1199" s="78">
        <v>95</v>
      </c>
      <c r="D1199" s="78">
        <v>3.94</v>
      </c>
      <c r="E1199" s="78">
        <v>0</v>
      </c>
      <c r="F1199" s="78">
        <v>0</v>
      </c>
      <c r="G1199" s="78">
        <v>0</v>
      </c>
      <c r="H1199" s="78">
        <v>0</v>
      </c>
      <c r="I1199" s="142">
        <v>0</v>
      </c>
      <c r="J1199" s="142">
        <v>1.4693171200000001</v>
      </c>
      <c r="K1199" s="76">
        <f t="shared" si="197"/>
        <v>88.159027200000011</v>
      </c>
      <c r="L1199" s="79">
        <f t="shared" si="198"/>
        <v>5.5099392000000004E-2</v>
      </c>
      <c r="M1199" s="79">
        <v>0.28000000000000003</v>
      </c>
      <c r="N1199" s="79">
        <v>0.56000000000000005</v>
      </c>
      <c r="O1199" s="80" t="str">
        <f t="shared" si="199"/>
        <v>OK</v>
      </c>
      <c r="P1199" s="81">
        <f t="shared" si="200"/>
        <v>37.150000000000006</v>
      </c>
      <c r="Q1199" s="82">
        <f t="shared" si="201"/>
        <v>48.164461508960109</v>
      </c>
      <c r="R1199" s="82">
        <f t="shared" si="202"/>
        <v>0.7713155890487623</v>
      </c>
      <c r="S1199" s="82">
        <f t="shared" si="203"/>
        <v>2.4605501794839566</v>
      </c>
      <c r="T1199" s="83" t="str">
        <f t="shared" si="204"/>
        <v>Not OK</v>
      </c>
    </row>
    <row r="1200" spans="1:20" x14ac:dyDescent="0.2">
      <c r="A1200" s="73">
        <v>39591</v>
      </c>
      <c r="B1200" s="157">
        <v>72.150000000000006</v>
      </c>
      <c r="C1200" s="78">
        <v>93</v>
      </c>
      <c r="D1200" s="78">
        <v>3.74</v>
      </c>
      <c r="E1200" s="78">
        <v>0</v>
      </c>
      <c r="F1200" s="78">
        <v>0</v>
      </c>
      <c r="G1200" s="78">
        <v>0</v>
      </c>
      <c r="H1200" s="78">
        <v>0</v>
      </c>
      <c r="I1200" s="142">
        <v>0</v>
      </c>
      <c r="J1200" s="142">
        <v>1.4693171200000001</v>
      </c>
      <c r="K1200" s="76">
        <f t="shared" si="197"/>
        <v>88.159027200000011</v>
      </c>
      <c r="L1200" s="79">
        <f t="shared" si="198"/>
        <v>5.5099392000000004E-2</v>
      </c>
      <c r="M1200" s="79">
        <v>0.28000000000000003</v>
      </c>
      <c r="N1200" s="79">
        <v>0.56000000000000005</v>
      </c>
      <c r="O1200" s="80" t="str">
        <f t="shared" si="199"/>
        <v>OK</v>
      </c>
      <c r="P1200" s="81">
        <f t="shared" si="200"/>
        <v>37.150000000000006</v>
      </c>
      <c r="Q1200" s="82">
        <f t="shared" si="201"/>
        <v>48.164461508960109</v>
      </c>
      <c r="R1200" s="82">
        <f t="shared" si="202"/>
        <v>0.7713155890487623</v>
      </c>
      <c r="S1200" s="82">
        <f t="shared" si="203"/>
        <v>2.4605501794839566</v>
      </c>
      <c r="T1200" s="83" t="str">
        <f t="shared" si="204"/>
        <v>Not OK</v>
      </c>
    </row>
    <row r="1201" spans="1:20" x14ac:dyDescent="0.2">
      <c r="A1201" s="73">
        <v>39588</v>
      </c>
      <c r="B1201" s="157">
        <v>72.03</v>
      </c>
      <c r="C1201" s="78">
        <v>98</v>
      </c>
      <c r="D1201" s="78">
        <v>4.26</v>
      </c>
      <c r="E1201" s="78">
        <v>0</v>
      </c>
      <c r="F1201" s="78">
        <v>0</v>
      </c>
      <c r="G1201" s="78">
        <v>0</v>
      </c>
      <c r="H1201" s="78">
        <v>0</v>
      </c>
      <c r="I1201" s="142">
        <v>0</v>
      </c>
      <c r="J1201" s="142">
        <v>1.4693171200000001</v>
      </c>
      <c r="K1201" s="76">
        <f t="shared" si="197"/>
        <v>88.159027200000011</v>
      </c>
      <c r="L1201" s="79">
        <f t="shared" si="198"/>
        <v>5.5099392000000004E-2</v>
      </c>
      <c r="M1201" s="79">
        <v>0.28000000000000003</v>
      </c>
      <c r="N1201" s="79">
        <v>0.56000000000000005</v>
      </c>
      <c r="O1201" s="80" t="str">
        <f t="shared" si="199"/>
        <v>OK</v>
      </c>
      <c r="P1201" s="81">
        <f t="shared" si="200"/>
        <v>37.03</v>
      </c>
      <c r="Q1201" s="82">
        <f t="shared" si="201"/>
        <v>48.12423911177904</v>
      </c>
      <c r="R1201" s="82">
        <f t="shared" si="202"/>
        <v>0.76946671123443122</v>
      </c>
      <c r="S1201" s="82">
        <f t="shared" si="203"/>
        <v>2.4664623996898158</v>
      </c>
      <c r="T1201" s="83" t="str">
        <f t="shared" si="204"/>
        <v>Not OK</v>
      </c>
    </row>
    <row r="1202" spans="1:20" x14ac:dyDescent="0.2">
      <c r="A1202" s="73">
        <v>39587</v>
      </c>
      <c r="B1202" s="157">
        <v>71.84</v>
      </c>
      <c r="C1202" s="78">
        <v>100</v>
      </c>
      <c r="D1202" s="78">
        <v>4.4800000000000004</v>
      </c>
      <c r="E1202" s="78">
        <v>0</v>
      </c>
      <c r="F1202" s="78">
        <v>0</v>
      </c>
      <c r="G1202" s="78">
        <v>0</v>
      </c>
      <c r="H1202" s="78">
        <v>0</v>
      </c>
      <c r="I1202" s="142">
        <v>0</v>
      </c>
      <c r="J1202" s="142">
        <v>1.3572030522437311</v>
      </c>
      <c r="K1202" s="76">
        <f t="shared" si="197"/>
        <v>81.43218313462387</v>
      </c>
      <c r="L1202" s="79">
        <f t="shared" si="198"/>
        <v>5.0895114459139919E-2</v>
      </c>
      <c r="M1202" s="79">
        <v>0.28000000000000003</v>
      </c>
      <c r="N1202" s="79">
        <v>0.56000000000000005</v>
      </c>
      <c r="O1202" s="80" t="str">
        <f t="shared" si="199"/>
        <v>OK</v>
      </c>
      <c r="P1202" s="81">
        <f t="shared" si="200"/>
        <v>36.840000000000003</v>
      </c>
      <c r="Q1202" s="82">
        <f t="shared" si="201"/>
        <v>48.061383081557857</v>
      </c>
      <c r="R1202" s="82">
        <f t="shared" si="202"/>
        <v>0.76651976364234664</v>
      </c>
      <c r="S1202" s="82">
        <f t="shared" si="203"/>
        <v>2.287021603537899</v>
      </c>
      <c r="T1202" s="83" t="str">
        <f t="shared" si="204"/>
        <v>Not OK</v>
      </c>
    </row>
    <row r="1203" spans="1:20" x14ac:dyDescent="0.2">
      <c r="A1203" s="73">
        <v>39586</v>
      </c>
      <c r="B1203" s="157">
        <v>71.62</v>
      </c>
      <c r="C1203" s="78">
        <v>102</v>
      </c>
      <c r="D1203" s="78">
        <v>4.71</v>
      </c>
      <c r="E1203" s="78">
        <v>0</v>
      </c>
      <c r="F1203" s="78">
        <v>0</v>
      </c>
      <c r="G1203" s="78">
        <v>0</v>
      </c>
      <c r="H1203" s="78">
        <v>0</v>
      </c>
      <c r="I1203" s="142">
        <v>0</v>
      </c>
      <c r="J1203" s="142">
        <v>1.3572030522437311</v>
      </c>
      <c r="K1203" s="76">
        <f t="shared" si="197"/>
        <v>81.43218313462387</v>
      </c>
      <c r="L1203" s="79">
        <f t="shared" si="198"/>
        <v>5.0895114459139919E-2</v>
      </c>
      <c r="M1203" s="79">
        <v>0.28000000000000003</v>
      </c>
      <c r="N1203" s="79">
        <v>0.56000000000000005</v>
      </c>
      <c r="O1203" s="80" t="str">
        <f t="shared" si="199"/>
        <v>OK</v>
      </c>
      <c r="P1203" s="81">
        <f t="shared" si="200"/>
        <v>36.620000000000005</v>
      </c>
      <c r="Q1203" s="82">
        <f t="shared" si="201"/>
        <v>47.989877245637373</v>
      </c>
      <c r="R1203" s="82">
        <f t="shared" si="202"/>
        <v>0.76307759264645814</v>
      </c>
      <c r="S1203" s="82">
        <f t="shared" si="203"/>
        <v>2.2973381421265451</v>
      </c>
      <c r="T1203" s="83" t="str">
        <f t="shared" si="204"/>
        <v>Not OK</v>
      </c>
    </row>
    <row r="1204" spans="1:20" x14ac:dyDescent="0.2">
      <c r="A1204" s="73">
        <v>39585</v>
      </c>
      <c r="B1204" s="157">
        <v>71.599999999999994</v>
      </c>
      <c r="C1204" s="78">
        <v>103</v>
      </c>
      <c r="D1204" s="78">
        <v>4.83</v>
      </c>
      <c r="E1204" s="78">
        <v>0</v>
      </c>
      <c r="F1204" s="78">
        <v>0</v>
      </c>
      <c r="G1204" s="78">
        <v>0</v>
      </c>
      <c r="H1204" s="78">
        <v>0</v>
      </c>
      <c r="I1204" s="142">
        <v>0</v>
      </c>
      <c r="J1204" s="142">
        <v>1.3572030522437311</v>
      </c>
      <c r="K1204" s="76">
        <f t="shared" si="197"/>
        <v>81.43218313462387</v>
      </c>
      <c r="L1204" s="79">
        <f t="shared" si="198"/>
        <v>5.0895114459139919E-2</v>
      </c>
      <c r="M1204" s="79">
        <v>0.28000000000000003</v>
      </c>
      <c r="N1204" s="79">
        <v>0.56000000000000005</v>
      </c>
      <c r="O1204" s="80" t="str">
        <f t="shared" si="199"/>
        <v>OK</v>
      </c>
      <c r="P1204" s="81">
        <f t="shared" si="200"/>
        <v>36.599999999999994</v>
      </c>
      <c r="Q1204" s="82">
        <f t="shared" si="201"/>
        <v>47.983444753639766</v>
      </c>
      <c r="R1204" s="82">
        <f t="shared" si="202"/>
        <v>0.76276307772221197</v>
      </c>
      <c r="S1204" s="82">
        <f t="shared" si="203"/>
        <v>2.2982854180931485</v>
      </c>
      <c r="T1204" s="83" t="str">
        <f t="shared" si="204"/>
        <v>Not OK</v>
      </c>
    </row>
    <row r="1205" spans="1:20" x14ac:dyDescent="0.2">
      <c r="A1205" s="73">
        <v>39583</v>
      </c>
      <c r="B1205" s="157">
        <v>71.39</v>
      </c>
      <c r="C1205" s="78">
        <v>105</v>
      </c>
      <c r="D1205" s="78">
        <v>5.07</v>
      </c>
      <c r="E1205" s="78">
        <v>0</v>
      </c>
      <c r="F1205" s="78">
        <v>0</v>
      </c>
      <c r="G1205" s="78">
        <v>0</v>
      </c>
      <c r="H1205" s="78">
        <v>0</v>
      </c>
      <c r="I1205" s="142">
        <v>0</v>
      </c>
      <c r="J1205" s="142">
        <v>1.3572030522437311</v>
      </c>
      <c r="K1205" s="76">
        <f t="shared" si="197"/>
        <v>81.43218313462387</v>
      </c>
      <c r="L1205" s="79">
        <f t="shared" si="198"/>
        <v>5.0895114459139919E-2</v>
      </c>
      <c r="M1205" s="79">
        <v>0.28000000000000003</v>
      </c>
      <c r="N1205" s="79">
        <v>0.56000000000000005</v>
      </c>
      <c r="O1205" s="80" t="str">
        <f t="shared" si="199"/>
        <v>OK</v>
      </c>
      <c r="P1205" s="81">
        <f t="shared" si="200"/>
        <v>36.39</v>
      </c>
      <c r="Q1205" s="82">
        <f t="shared" si="201"/>
        <v>47.916590293869987</v>
      </c>
      <c r="R1205" s="82">
        <f t="shared" si="202"/>
        <v>0.75944468871474369</v>
      </c>
      <c r="S1205" s="82">
        <f t="shared" si="203"/>
        <v>2.3083277624281022</v>
      </c>
      <c r="T1205" s="83" t="str">
        <f t="shared" si="204"/>
        <v>Not OK</v>
      </c>
    </row>
    <row r="1206" spans="1:20" x14ac:dyDescent="0.2">
      <c r="A1206" s="73">
        <v>39582</v>
      </c>
      <c r="B1206" s="157">
        <v>71.3</v>
      </c>
      <c r="C1206" s="78">
        <v>105</v>
      </c>
      <c r="D1206" s="78">
        <v>5.07</v>
      </c>
      <c r="E1206" s="78">
        <v>0</v>
      </c>
      <c r="F1206" s="78">
        <v>0</v>
      </c>
      <c r="G1206" s="78">
        <v>0</v>
      </c>
      <c r="H1206" s="78">
        <v>0</v>
      </c>
      <c r="I1206" s="142">
        <v>0</v>
      </c>
      <c r="J1206" s="142">
        <v>1.3572030522437311</v>
      </c>
      <c r="K1206" s="76">
        <f t="shared" si="197"/>
        <v>81.43218313462387</v>
      </c>
      <c r="L1206" s="79">
        <f t="shared" si="198"/>
        <v>5.0895114459139919E-2</v>
      </c>
      <c r="M1206" s="79">
        <v>0.28000000000000003</v>
      </c>
      <c r="N1206" s="79">
        <v>0.56000000000000005</v>
      </c>
      <c r="O1206" s="80" t="str">
        <f t="shared" si="199"/>
        <v>OK</v>
      </c>
      <c r="P1206" s="81">
        <f t="shared" si="200"/>
        <v>36.299999999999997</v>
      </c>
      <c r="Q1206" s="82">
        <f t="shared" si="201"/>
        <v>47.888323070915732</v>
      </c>
      <c r="R1206" s="82">
        <f t="shared" si="202"/>
        <v>0.75801359647204414</v>
      </c>
      <c r="S1206" s="82">
        <f t="shared" si="203"/>
        <v>2.3126857712683044</v>
      </c>
      <c r="T1206" s="83" t="str">
        <f t="shared" si="204"/>
        <v>Not OK</v>
      </c>
    </row>
    <row r="1207" spans="1:20" x14ac:dyDescent="0.2">
      <c r="A1207" s="73">
        <v>39581</v>
      </c>
      <c r="B1207" s="157">
        <v>71.28</v>
      </c>
      <c r="C1207" s="78">
        <v>109</v>
      </c>
      <c r="D1207" s="78">
        <v>5.56</v>
      </c>
      <c r="E1207" s="78">
        <v>0</v>
      </c>
      <c r="F1207" s="78">
        <v>0</v>
      </c>
      <c r="G1207" s="78">
        <v>0</v>
      </c>
      <c r="H1207" s="78">
        <v>0</v>
      </c>
      <c r="I1207" s="142">
        <v>0</v>
      </c>
      <c r="J1207" s="142">
        <v>1.3572030522437311</v>
      </c>
      <c r="K1207" s="76">
        <f t="shared" si="197"/>
        <v>81.43218313462387</v>
      </c>
      <c r="L1207" s="79">
        <f t="shared" si="198"/>
        <v>5.0895114459139919E-2</v>
      </c>
      <c r="M1207" s="79">
        <v>0.28000000000000003</v>
      </c>
      <c r="N1207" s="79">
        <v>0.56000000000000005</v>
      </c>
      <c r="O1207" s="80" t="str">
        <f t="shared" si="199"/>
        <v>OK</v>
      </c>
      <c r="P1207" s="81">
        <f t="shared" si="200"/>
        <v>36.28</v>
      </c>
      <c r="Q1207" s="82">
        <f t="shared" si="201"/>
        <v>47.882072876870986</v>
      </c>
      <c r="R1207" s="82">
        <f t="shared" si="202"/>
        <v>0.75769484945428789</v>
      </c>
      <c r="S1207" s="82">
        <f t="shared" si="203"/>
        <v>2.3136586717613334</v>
      </c>
      <c r="T1207" s="83" t="str">
        <f t="shared" si="204"/>
        <v>Not OK</v>
      </c>
    </row>
    <row r="1208" spans="1:20" x14ac:dyDescent="0.2">
      <c r="A1208" s="73">
        <v>39580</v>
      </c>
      <c r="B1208" s="157">
        <v>71.239999999999995</v>
      </c>
      <c r="C1208" s="78">
        <v>111</v>
      </c>
      <c r="D1208" s="78">
        <v>5.82</v>
      </c>
      <c r="E1208" s="78">
        <v>0</v>
      </c>
      <c r="F1208" s="78">
        <v>0</v>
      </c>
      <c r="G1208" s="78">
        <v>0</v>
      </c>
      <c r="H1208" s="78">
        <v>0</v>
      </c>
      <c r="I1208" s="142">
        <v>0</v>
      </c>
      <c r="J1208" s="142">
        <v>1.3572030522437311</v>
      </c>
      <c r="K1208" s="76">
        <f t="shared" si="197"/>
        <v>81.43218313462387</v>
      </c>
      <c r="L1208" s="79">
        <f t="shared" si="198"/>
        <v>5.0895114459139919E-2</v>
      </c>
      <c r="M1208" s="79">
        <v>0.28000000000000003</v>
      </c>
      <c r="N1208" s="79">
        <v>0.56000000000000005</v>
      </c>
      <c r="O1208" s="80" t="str">
        <f t="shared" si="199"/>
        <v>OK</v>
      </c>
      <c r="P1208" s="81">
        <f t="shared" si="200"/>
        <v>36.239999999999995</v>
      </c>
      <c r="Q1208" s="82">
        <f t="shared" si="201"/>
        <v>47.869606788982253</v>
      </c>
      <c r="R1208" s="82">
        <f t="shared" si="202"/>
        <v>0.75705656325426618</v>
      </c>
      <c r="S1208" s="82">
        <f t="shared" si="203"/>
        <v>2.3156093534850313</v>
      </c>
      <c r="T1208" s="83" t="str">
        <f t="shared" si="204"/>
        <v>Not OK</v>
      </c>
    </row>
    <row r="1209" spans="1:20" x14ac:dyDescent="0.2">
      <c r="A1209" s="73">
        <v>39579</v>
      </c>
      <c r="B1209" s="157">
        <v>71</v>
      </c>
      <c r="C1209" s="78">
        <v>112</v>
      </c>
      <c r="D1209" s="78">
        <v>5.95</v>
      </c>
      <c r="E1209" s="78">
        <v>0</v>
      </c>
      <c r="F1209" s="78">
        <v>0</v>
      </c>
      <c r="G1209" s="78">
        <v>0</v>
      </c>
      <c r="H1209" s="78">
        <v>0</v>
      </c>
      <c r="I1209" s="142">
        <v>0</v>
      </c>
      <c r="J1209" s="142">
        <v>1.3031373467351419</v>
      </c>
      <c r="K1209" s="76">
        <f t="shared" si="197"/>
        <v>78.188240804108517</v>
      </c>
      <c r="L1209" s="79">
        <f t="shared" si="198"/>
        <v>4.8867650502567826E-2</v>
      </c>
      <c r="M1209" s="79">
        <v>0.28000000000000003</v>
      </c>
      <c r="N1209" s="79">
        <v>0.56000000000000005</v>
      </c>
      <c r="O1209" s="80" t="str">
        <f t="shared" si="199"/>
        <v>OK</v>
      </c>
      <c r="P1209" s="81">
        <f t="shared" si="200"/>
        <v>36</v>
      </c>
      <c r="Q1209" s="82">
        <f t="shared" si="201"/>
        <v>47.795772536491128</v>
      </c>
      <c r="R1209" s="82">
        <f t="shared" si="202"/>
        <v>0.75320468923302186</v>
      </c>
      <c r="S1209" s="82">
        <f t="shared" si="203"/>
        <v>2.2347347005127758</v>
      </c>
      <c r="T1209" s="83" t="str">
        <f t="shared" si="204"/>
        <v>Not OK</v>
      </c>
    </row>
    <row r="1210" spans="1:20" x14ac:dyDescent="0.2">
      <c r="A1210" s="73">
        <v>39578</v>
      </c>
      <c r="B1210" s="157">
        <v>70.87</v>
      </c>
      <c r="C1210" s="78">
        <v>112</v>
      </c>
      <c r="D1210" s="78">
        <v>5.95</v>
      </c>
      <c r="E1210" s="78">
        <v>0</v>
      </c>
      <c r="F1210" s="78">
        <v>0</v>
      </c>
      <c r="G1210" s="78">
        <v>0</v>
      </c>
      <c r="H1210" s="78">
        <v>0</v>
      </c>
      <c r="I1210" s="142">
        <v>0</v>
      </c>
      <c r="J1210" s="142">
        <v>1.2503849273563723</v>
      </c>
      <c r="K1210" s="76">
        <f t="shared" si="197"/>
        <v>75.023095641382341</v>
      </c>
      <c r="L1210" s="79">
        <f t="shared" si="198"/>
        <v>4.6889434775863964E-2</v>
      </c>
      <c r="M1210" s="79">
        <v>0.28000000000000003</v>
      </c>
      <c r="N1210" s="79">
        <v>0.56000000000000005</v>
      </c>
      <c r="O1210" s="80" t="str">
        <f t="shared" si="199"/>
        <v>OK</v>
      </c>
      <c r="P1210" s="81">
        <f t="shared" si="200"/>
        <v>35.870000000000005</v>
      </c>
      <c r="Q1210" s="82">
        <f t="shared" si="201"/>
        <v>47.756469569546745</v>
      </c>
      <c r="R1210" s="82">
        <f t="shared" si="202"/>
        <v>0.75110242284060125</v>
      </c>
      <c r="S1210" s="82">
        <f t="shared" si="203"/>
        <v>2.1502718199064423</v>
      </c>
      <c r="T1210" s="83" t="str">
        <f t="shared" si="204"/>
        <v>Not OK</v>
      </c>
    </row>
    <row r="1211" spans="1:20" x14ac:dyDescent="0.2">
      <c r="A1211" s="73">
        <v>39577</v>
      </c>
      <c r="B1211" s="157">
        <v>70.86</v>
      </c>
      <c r="C1211" s="78">
        <v>114</v>
      </c>
      <c r="D1211" s="78">
        <v>6.22</v>
      </c>
      <c r="E1211" s="78">
        <v>0</v>
      </c>
      <c r="F1211" s="78">
        <v>0</v>
      </c>
      <c r="G1211" s="78">
        <v>0</v>
      </c>
      <c r="H1211" s="78">
        <v>0</v>
      </c>
      <c r="I1211" s="142">
        <v>0</v>
      </c>
      <c r="J1211" s="142">
        <v>1.2503849273563723</v>
      </c>
      <c r="K1211" s="76">
        <f t="shared" si="197"/>
        <v>75.023095641382341</v>
      </c>
      <c r="L1211" s="79">
        <f t="shared" si="198"/>
        <v>4.6889434775863964E-2</v>
      </c>
      <c r="M1211" s="79">
        <v>0.28000000000000003</v>
      </c>
      <c r="N1211" s="79">
        <v>0.56000000000000005</v>
      </c>
      <c r="O1211" s="80" t="str">
        <f t="shared" si="199"/>
        <v>OK</v>
      </c>
      <c r="P1211" s="81">
        <f t="shared" si="200"/>
        <v>35.86</v>
      </c>
      <c r="Q1211" s="82">
        <f t="shared" si="201"/>
        <v>47.753466413248951</v>
      </c>
      <c r="R1211" s="82">
        <f t="shared" si="202"/>
        <v>0.75094024985903074</v>
      </c>
      <c r="S1211" s="82">
        <f t="shared" si="203"/>
        <v>2.1507361923945152</v>
      </c>
      <c r="T1211" s="83" t="str">
        <f t="shared" si="204"/>
        <v>Not OK</v>
      </c>
    </row>
    <row r="1212" spans="1:20" x14ac:dyDescent="0.2">
      <c r="A1212" s="73">
        <v>39575</v>
      </c>
      <c r="B1212" s="157">
        <v>70.819999999999993</v>
      </c>
      <c r="C1212" s="78">
        <v>112</v>
      </c>
      <c r="D1212" s="78">
        <v>5.95</v>
      </c>
      <c r="E1212" s="78">
        <v>0</v>
      </c>
      <c r="F1212" s="78">
        <v>0</v>
      </c>
      <c r="G1212" s="78">
        <v>0</v>
      </c>
      <c r="H1212" s="78">
        <v>0</v>
      </c>
      <c r="I1212" s="142">
        <v>0</v>
      </c>
      <c r="J1212" s="142">
        <v>1.2503849273563723</v>
      </c>
      <c r="K1212" s="76">
        <f t="shared" si="197"/>
        <v>75.023095641382341</v>
      </c>
      <c r="L1212" s="79">
        <f t="shared" si="198"/>
        <v>4.6889434775863964E-2</v>
      </c>
      <c r="M1212" s="79">
        <v>0.28000000000000003</v>
      </c>
      <c r="N1212" s="79">
        <v>0.56000000000000005</v>
      </c>
      <c r="O1212" s="80" t="str">
        <f t="shared" si="199"/>
        <v>OK</v>
      </c>
      <c r="P1212" s="81">
        <f t="shared" si="200"/>
        <v>35.819999999999993</v>
      </c>
      <c r="Q1212" s="82">
        <f t="shared" si="201"/>
        <v>47.741482604793745</v>
      </c>
      <c r="R1212" s="82">
        <f t="shared" si="202"/>
        <v>0.75029090102876883</v>
      </c>
      <c r="S1212" s="82">
        <f t="shared" si="203"/>
        <v>2.1525975744648806</v>
      </c>
      <c r="T1212" s="83" t="str">
        <f t="shared" si="204"/>
        <v>Not OK</v>
      </c>
    </row>
    <row r="1213" spans="1:20" x14ac:dyDescent="0.2">
      <c r="A1213" s="73">
        <v>39573</v>
      </c>
      <c r="B1213" s="157">
        <v>70.680000000000007</v>
      </c>
      <c r="C1213" s="78">
        <v>110</v>
      </c>
      <c r="D1213" s="78">
        <v>5.69</v>
      </c>
      <c r="E1213" s="78">
        <v>0</v>
      </c>
      <c r="F1213" s="78">
        <v>0</v>
      </c>
      <c r="G1213" s="78">
        <v>0</v>
      </c>
      <c r="H1213" s="78">
        <v>0</v>
      </c>
      <c r="I1213" s="142">
        <v>0</v>
      </c>
      <c r="J1213" s="142">
        <v>1.2503849273563723</v>
      </c>
      <c r="K1213" s="76">
        <f t="shared" si="197"/>
        <v>75.023095641382341</v>
      </c>
      <c r="L1213" s="79">
        <f t="shared" si="198"/>
        <v>4.6889434775863964E-2</v>
      </c>
      <c r="M1213" s="79">
        <v>0.28000000000000003</v>
      </c>
      <c r="N1213" s="79">
        <v>0.56000000000000005</v>
      </c>
      <c r="O1213" s="80" t="str">
        <f t="shared" si="199"/>
        <v>OK</v>
      </c>
      <c r="P1213" s="81">
        <f t="shared" si="200"/>
        <v>35.680000000000007</v>
      </c>
      <c r="Q1213" s="82">
        <f t="shared" si="201"/>
        <v>47.699902798016517</v>
      </c>
      <c r="R1213" s="82">
        <f t="shared" si="202"/>
        <v>0.74800991002194817</v>
      </c>
      <c r="S1213" s="82">
        <f t="shared" si="203"/>
        <v>2.1591617330981729</v>
      </c>
      <c r="T1213" s="83" t="str">
        <f t="shared" si="204"/>
        <v>Not OK</v>
      </c>
    </row>
    <row r="1214" spans="1:20" x14ac:dyDescent="0.2">
      <c r="A1214" s="73">
        <v>39571</v>
      </c>
      <c r="B1214" s="157">
        <v>70.42</v>
      </c>
      <c r="C1214" s="78">
        <v>110</v>
      </c>
      <c r="D1214" s="78">
        <v>5.69</v>
      </c>
      <c r="E1214" s="78">
        <v>0</v>
      </c>
      <c r="F1214" s="78">
        <v>0</v>
      </c>
      <c r="G1214" s="78">
        <v>0</v>
      </c>
      <c r="H1214" s="78">
        <v>0</v>
      </c>
      <c r="I1214" s="142">
        <v>0</v>
      </c>
      <c r="J1214" s="142">
        <v>1.2503849273563723</v>
      </c>
      <c r="K1214" s="76">
        <f t="shared" si="197"/>
        <v>75.023095641382341</v>
      </c>
      <c r="L1214" s="79">
        <f t="shared" si="198"/>
        <v>4.6889434775863964E-2</v>
      </c>
      <c r="M1214" s="79">
        <v>0.28000000000000003</v>
      </c>
      <c r="N1214" s="79">
        <v>0.56000000000000005</v>
      </c>
      <c r="O1214" s="80" t="str">
        <f t="shared" si="199"/>
        <v>OK</v>
      </c>
      <c r="P1214" s="81">
        <f t="shared" si="200"/>
        <v>35.42</v>
      </c>
      <c r="Q1214" s="82">
        <f t="shared" si="201"/>
        <v>47.624187504406457</v>
      </c>
      <c r="R1214" s="82">
        <f t="shared" si="202"/>
        <v>0.74373972252487763</v>
      </c>
      <c r="S1214" s="82">
        <f t="shared" si="203"/>
        <v>2.1715585772596335</v>
      </c>
      <c r="T1214" s="83" t="str">
        <f t="shared" si="204"/>
        <v>Not OK</v>
      </c>
    </row>
    <row r="1215" spans="1:20" x14ac:dyDescent="0.2">
      <c r="A1215" s="73">
        <v>39570</v>
      </c>
      <c r="B1215" s="157">
        <v>70.2</v>
      </c>
      <c r="C1215" s="78">
        <v>112</v>
      </c>
      <c r="D1215" s="78">
        <v>5.95</v>
      </c>
      <c r="E1215" s="78">
        <v>0</v>
      </c>
      <c r="F1215" s="78">
        <v>0</v>
      </c>
      <c r="G1215" s="78">
        <v>0</v>
      </c>
      <c r="H1215" s="78">
        <v>0</v>
      </c>
      <c r="I1215" s="142">
        <v>0</v>
      </c>
      <c r="J1215" s="142">
        <v>1.2503849273563723</v>
      </c>
      <c r="K1215" s="76">
        <f t="shared" si="197"/>
        <v>75.023095641382341</v>
      </c>
      <c r="L1215" s="79">
        <f t="shared" si="198"/>
        <v>4.6889434775863964E-2</v>
      </c>
      <c r="M1215" s="79">
        <v>0.28000000000000003</v>
      </c>
      <c r="N1215" s="79">
        <v>0.56000000000000005</v>
      </c>
      <c r="O1215" s="80" t="str">
        <f t="shared" si="199"/>
        <v>OK</v>
      </c>
      <c r="P1215" s="81">
        <f t="shared" si="200"/>
        <v>35.200000000000003</v>
      </c>
      <c r="Q1215" s="82">
        <f t="shared" si="201"/>
        <v>47.5616539959493</v>
      </c>
      <c r="R1215" s="82">
        <f t="shared" si="202"/>
        <v>0.74009200779682505</v>
      </c>
      <c r="S1215" s="82">
        <f t="shared" si="203"/>
        <v>2.1822616062366378</v>
      </c>
      <c r="T1215" s="83" t="str">
        <f t="shared" si="204"/>
        <v>Not OK</v>
      </c>
    </row>
    <row r="1216" spans="1:20" x14ac:dyDescent="0.2">
      <c r="A1216" s="73">
        <v>39569</v>
      </c>
      <c r="B1216" s="146"/>
      <c r="C1216" s="78"/>
      <c r="D1216" s="78"/>
      <c r="E1216" s="78"/>
      <c r="F1216" s="78"/>
      <c r="G1216" s="78"/>
      <c r="H1216" s="78"/>
      <c r="I1216" s="142"/>
      <c r="J1216" s="142"/>
      <c r="K1216" s="76">
        <f t="shared" si="197"/>
        <v>0</v>
      </c>
      <c r="L1216" s="79">
        <f t="shared" si="198"/>
        <v>0</v>
      </c>
      <c r="M1216" s="79">
        <v>0.28000000000000003</v>
      </c>
      <c r="N1216" s="79">
        <v>0.56000000000000005</v>
      </c>
      <c r="O1216" s="80" t="str">
        <f t="shared" si="199"/>
        <v>OK</v>
      </c>
      <c r="P1216" s="81">
        <f t="shared" si="200"/>
        <v>-35</v>
      </c>
      <c r="Q1216" s="82">
        <f t="shared" si="201"/>
        <v>87.233303365171267</v>
      </c>
      <c r="R1216" s="82">
        <f t="shared" si="202"/>
        <v>-0.40122291200511945</v>
      </c>
      <c r="S1216" s="82">
        <f t="shared" si="203"/>
        <v>0</v>
      </c>
      <c r="T1216" s="83" t="str">
        <f t="shared" si="204"/>
        <v>OK</v>
      </c>
    </row>
    <row r="1217" spans="1:20" ht="13.5" thickBot="1" x14ac:dyDescent="0.25">
      <c r="A1217" s="163"/>
      <c r="B1217" s="164"/>
      <c r="C1217" s="164"/>
      <c r="D1217" s="164"/>
      <c r="E1217" s="164"/>
      <c r="F1217" s="164"/>
      <c r="G1217" s="164"/>
      <c r="H1217" s="164"/>
      <c r="I1217" s="165"/>
      <c r="J1217" s="165"/>
      <c r="K1217" s="165"/>
      <c r="L1217" s="165"/>
      <c r="M1217" s="165"/>
      <c r="N1217" s="165"/>
      <c r="O1217" s="165"/>
      <c r="P1217" s="165"/>
      <c r="Q1217" s="165"/>
      <c r="R1217" s="165"/>
      <c r="S1217" s="165"/>
      <c r="T1217" s="166"/>
    </row>
    <row r="1218" spans="1:20" ht="13.5" thickTop="1" x14ac:dyDescent="0.2"/>
  </sheetData>
  <mergeCells count="38">
    <mergeCell ref="AQ49:AQ50"/>
    <mergeCell ref="AR49:AR50"/>
    <mergeCell ref="AS49:AS50"/>
    <mergeCell ref="AL51:AM51"/>
    <mergeCell ref="M20:N20"/>
    <mergeCell ref="AG48:AG50"/>
    <mergeCell ref="AH48:AH50"/>
    <mergeCell ref="AI48:AN48"/>
    <mergeCell ref="AO48:AS48"/>
    <mergeCell ref="AI49:AK50"/>
    <mergeCell ref="AL49:AM49"/>
    <mergeCell ref="AN49:AN50"/>
    <mergeCell ref="AO49:AO50"/>
    <mergeCell ref="AP49:AP50"/>
    <mergeCell ref="P18:P19"/>
    <mergeCell ref="Q18:Q19"/>
    <mergeCell ref="R18:R19"/>
    <mergeCell ref="S18:S19"/>
    <mergeCell ref="T18:T19"/>
    <mergeCell ref="C19:D19"/>
    <mergeCell ref="E19:F19"/>
    <mergeCell ref="G19:H19"/>
    <mergeCell ref="A17:I17"/>
    <mergeCell ref="J17:O17"/>
    <mergeCell ref="P17:T17"/>
    <mergeCell ref="A18:A19"/>
    <mergeCell ref="B18:B19"/>
    <mergeCell ref="C18:H18"/>
    <mergeCell ref="I18:I19"/>
    <mergeCell ref="J18:L19"/>
    <mergeCell ref="M18:N18"/>
    <mergeCell ref="O18:O19"/>
    <mergeCell ref="A2:O2"/>
    <mergeCell ref="A5:G5"/>
    <mergeCell ref="J12:N12"/>
    <mergeCell ref="A14:I14"/>
    <mergeCell ref="A15:I15"/>
    <mergeCell ref="A16:I16"/>
  </mergeCells>
  <printOptions horizontalCentered="1" verticalCentered="1"/>
  <pageMargins left="0.75" right="0.5" top="0.75" bottom="1" header="0.5" footer="0.5"/>
  <pageSetup paperSize="9" orientation="portrait" r:id="rId1"/>
  <headerFooter alignWithMargins="0">
    <oddFooter>&amp;Ldraf/purwanta kdo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C948-2400-432F-A283-7781C3E573C0}">
  <dimension ref="A1:AS62"/>
  <sheetViews>
    <sheetView topLeftCell="U28" zoomScale="85" zoomScaleNormal="85" workbookViewId="0">
      <selection activeCell="AO45" sqref="AO45"/>
    </sheetView>
  </sheetViews>
  <sheetFormatPr defaultRowHeight="15" x14ac:dyDescent="0.2"/>
  <cols>
    <col min="1" max="25" width="9.140625" style="171"/>
    <col min="26" max="26" width="0" style="171" hidden="1" customWidth="1"/>
    <col min="27" max="28" width="9.140625" style="171"/>
    <col min="29" max="29" width="0" style="171" hidden="1" customWidth="1"/>
    <col min="30" max="30" width="9.140625" style="171"/>
    <col min="31" max="31" width="0" style="171" hidden="1" customWidth="1"/>
    <col min="32" max="41" width="9.140625" style="171"/>
    <col min="42" max="42" width="12.7109375" style="171" bestFit="1" customWidth="1"/>
    <col min="43" max="281" width="9.140625" style="171"/>
    <col min="282" max="282" width="0" style="171" hidden="1" customWidth="1"/>
    <col min="283" max="284" width="9.140625" style="171"/>
    <col min="285" max="285" width="0" style="171" hidden="1" customWidth="1"/>
    <col min="286" max="286" width="9.140625" style="171"/>
    <col min="287" max="287" width="0" style="171" hidden="1" customWidth="1"/>
    <col min="288" max="297" width="9.140625" style="171"/>
    <col min="298" max="298" width="12.7109375" style="171" bestFit="1" customWidth="1"/>
    <col min="299" max="537" width="9.140625" style="171"/>
    <col min="538" max="538" width="0" style="171" hidden="1" customWidth="1"/>
    <col min="539" max="540" width="9.140625" style="171"/>
    <col min="541" max="541" width="0" style="171" hidden="1" customWidth="1"/>
    <col min="542" max="542" width="9.140625" style="171"/>
    <col min="543" max="543" width="0" style="171" hidden="1" customWidth="1"/>
    <col min="544" max="553" width="9.140625" style="171"/>
    <col min="554" max="554" width="12.7109375" style="171" bestFit="1" customWidth="1"/>
    <col min="555" max="793" width="9.140625" style="171"/>
    <col min="794" max="794" width="0" style="171" hidden="1" customWidth="1"/>
    <col min="795" max="796" width="9.140625" style="171"/>
    <col min="797" max="797" width="0" style="171" hidden="1" customWidth="1"/>
    <col min="798" max="798" width="9.140625" style="171"/>
    <col min="799" max="799" width="0" style="171" hidden="1" customWidth="1"/>
    <col min="800" max="809" width="9.140625" style="171"/>
    <col min="810" max="810" width="12.7109375" style="171" bestFit="1" customWidth="1"/>
    <col min="811" max="1049" width="9.140625" style="171"/>
    <col min="1050" max="1050" width="0" style="171" hidden="1" customWidth="1"/>
    <col min="1051" max="1052" width="9.140625" style="171"/>
    <col min="1053" max="1053" width="0" style="171" hidden="1" customWidth="1"/>
    <col min="1054" max="1054" width="9.140625" style="171"/>
    <col min="1055" max="1055" width="0" style="171" hidden="1" customWidth="1"/>
    <col min="1056" max="1065" width="9.140625" style="171"/>
    <col min="1066" max="1066" width="12.7109375" style="171" bestFit="1" customWidth="1"/>
    <col min="1067" max="1305" width="9.140625" style="171"/>
    <col min="1306" max="1306" width="0" style="171" hidden="1" customWidth="1"/>
    <col min="1307" max="1308" width="9.140625" style="171"/>
    <col min="1309" max="1309" width="0" style="171" hidden="1" customWidth="1"/>
    <col min="1310" max="1310" width="9.140625" style="171"/>
    <col min="1311" max="1311" width="0" style="171" hidden="1" customWidth="1"/>
    <col min="1312" max="1321" width="9.140625" style="171"/>
    <col min="1322" max="1322" width="12.7109375" style="171" bestFit="1" customWidth="1"/>
    <col min="1323" max="1561" width="9.140625" style="171"/>
    <col min="1562" max="1562" width="0" style="171" hidden="1" customWidth="1"/>
    <col min="1563" max="1564" width="9.140625" style="171"/>
    <col min="1565" max="1565" width="0" style="171" hidden="1" customWidth="1"/>
    <col min="1566" max="1566" width="9.140625" style="171"/>
    <col min="1567" max="1567" width="0" style="171" hidden="1" customWidth="1"/>
    <col min="1568" max="1577" width="9.140625" style="171"/>
    <col min="1578" max="1578" width="12.7109375" style="171" bestFit="1" customWidth="1"/>
    <col min="1579" max="1817" width="9.140625" style="171"/>
    <col min="1818" max="1818" width="0" style="171" hidden="1" customWidth="1"/>
    <col min="1819" max="1820" width="9.140625" style="171"/>
    <col min="1821" max="1821" width="0" style="171" hidden="1" customWidth="1"/>
    <col min="1822" max="1822" width="9.140625" style="171"/>
    <col min="1823" max="1823" width="0" style="171" hidden="1" customWidth="1"/>
    <col min="1824" max="1833" width="9.140625" style="171"/>
    <col min="1834" max="1834" width="12.7109375" style="171" bestFit="1" customWidth="1"/>
    <col min="1835" max="2073" width="9.140625" style="171"/>
    <col min="2074" max="2074" width="0" style="171" hidden="1" customWidth="1"/>
    <col min="2075" max="2076" width="9.140625" style="171"/>
    <col min="2077" max="2077" width="0" style="171" hidden="1" customWidth="1"/>
    <col min="2078" max="2078" width="9.140625" style="171"/>
    <col min="2079" max="2079" width="0" style="171" hidden="1" customWidth="1"/>
    <col min="2080" max="2089" width="9.140625" style="171"/>
    <col min="2090" max="2090" width="12.7109375" style="171" bestFit="1" customWidth="1"/>
    <col min="2091" max="2329" width="9.140625" style="171"/>
    <col min="2330" max="2330" width="0" style="171" hidden="1" customWidth="1"/>
    <col min="2331" max="2332" width="9.140625" style="171"/>
    <col min="2333" max="2333" width="0" style="171" hidden="1" customWidth="1"/>
    <col min="2334" max="2334" width="9.140625" style="171"/>
    <col min="2335" max="2335" width="0" style="171" hidden="1" customWidth="1"/>
    <col min="2336" max="2345" width="9.140625" style="171"/>
    <col min="2346" max="2346" width="12.7109375" style="171" bestFit="1" customWidth="1"/>
    <col min="2347" max="2585" width="9.140625" style="171"/>
    <col min="2586" max="2586" width="0" style="171" hidden="1" customWidth="1"/>
    <col min="2587" max="2588" width="9.140625" style="171"/>
    <col min="2589" max="2589" width="0" style="171" hidden="1" customWidth="1"/>
    <col min="2590" max="2590" width="9.140625" style="171"/>
    <col min="2591" max="2591" width="0" style="171" hidden="1" customWidth="1"/>
    <col min="2592" max="2601" width="9.140625" style="171"/>
    <col min="2602" max="2602" width="12.7109375" style="171" bestFit="1" customWidth="1"/>
    <col min="2603" max="2841" width="9.140625" style="171"/>
    <col min="2842" max="2842" width="0" style="171" hidden="1" customWidth="1"/>
    <col min="2843" max="2844" width="9.140625" style="171"/>
    <col min="2845" max="2845" width="0" style="171" hidden="1" customWidth="1"/>
    <col min="2846" max="2846" width="9.140625" style="171"/>
    <col min="2847" max="2847" width="0" style="171" hidden="1" customWidth="1"/>
    <col min="2848" max="2857" width="9.140625" style="171"/>
    <col min="2858" max="2858" width="12.7109375" style="171" bestFit="1" customWidth="1"/>
    <col min="2859" max="3097" width="9.140625" style="171"/>
    <col min="3098" max="3098" width="0" style="171" hidden="1" customWidth="1"/>
    <col min="3099" max="3100" width="9.140625" style="171"/>
    <col min="3101" max="3101" width="0" style="171" hidden="1" customWidth="1"/>
    <col min="3102" max="3102" width="9.140625" style="171"/>
    <col min="3103" max="3103" width="0" style="171" hidden="1" customWidth="1"/>
    <col min="3104" max="3113" width="9.140625" style="171"/>
    <col min="3114" max="3114" width="12.7109375" style="171" bestFit="1" customWidth="1"/>
    <col min="3115" max="3353" width="9.140625" style="171"/>
    <col min="3354" max="3354" width="0" style="171" hidden="1" customWidth="1"/>
    <col min="3355" max="3356" width="9.140625" style="171"/>
    <col min="3357" max="3357" width="0" style="171" hidden="1" customWidth="1"/>
    <col min="3358" max="3358" width="9.140625" style="171"/>
    <col min="3359" max="3359" width="0" style="171" hidden="1" customWidth="1"/>
    <col min="3360" max="3369" width="9.140625" style="171"/>
    <col min="3370" max="3370" width="12.7109375" style="171" bestFit="1" customWidth="1"/>
    <col min="3371" max="3609" width="9.140625" style="171"/>
    <col min="3610" max="3610" width="0" style="171" hidden="1" customWidth="1"/>
    <col min="3611" max="3612" width="9.140625" style="171"/>
    <col min="3613" max="3613" width="0" style="171" hidden="1" customWidth="1"/>
    <col min="3614" max="3614" width="9.140625" style="171"/>
    <col min="3615" max="3615" width="0" style="171" hidden="1" customWidth="1"/>
    <col min="3616" max="3625" width="9.140625" style="171"/>
    <col min="3626" max="3626" width="12.7109375" style="171" bestFit="1" customWidth="1"/>
    <col min="3627" max="3865" width="9.140625" style="171"/>
    <col min="3866" max="3866" width="0" style="171" hidden="1" customWidth="1"/>
    <col min="3867" max="3868" width="9.140625" style="171"/>
    <col min="3869" max="3869" width="0" style="171" hidden="1" customWidth="1"/>
    <col min="3870" max="3870" width="9.140625" style="171"/>
    <col min="3871" max="3871" width="0" style="171" hidden="1" customWidth="1"/>
    <col min="3872" max="3881" width="9.140625" style="171"/>
    <col min="3882" max="3882" width="12.7109375" style="171" bestFit="1" customWidth="1"/>
    <col min="3883" max="4121" width="9.140625" style="171"/>
    <col min="4122" max="4122" width="0" style="171" hidden="1" customWidth="1"/>
    <col min="4123" max="4124" width="9.140625" style="171"/>
    <col min="4125" max="4125" width="0" style="171" hidden="1" customWidth="1"/>
    <col min="4126" max="4126" width="9.140625" style="171"/>
    <col min="4127" max="4127" width="0" style="171" hidden="1" customWidth="1"/>
    <col min="4128" max="4137" width="9.140625" style="171"/>
    <col min="4138" max="4138" width="12.7109375" style="171" bestFit="1" customWidth="1"/>
    <col min="4139" max="4377" width="9.140625" style="171"/>
    <col min="4378" max="4378" width="0" style="171" hidden="1" customWidth="1"/>
    <col min="4379" max="4380" width="9.140625" style="171"/>
    <col min="4381" max="4381" width="0" style="171" hidden="1" customWidth="1"/>
    <col min="4382" max="4382" width="9.140625" style="171"/>
    <col min="4383" max="4383" width="0" style="171" hidden="1" customWidth="1"/>
    <col min="4384" max="4393" width="9.140625" style="171"/>
    <col min="4394" max="4394" width="12.7109375" style="171" bestFit="1" customWidth="1"/>
    <col min="4395" max="4633" width="9.140625" style="171"/>
    <col min="4634" max="4634" width="0" style="171" hidden="1" customWidth="1"/>
    <col min="4635" max="4636" width="9.140625" style="171"/>
    <col min="4637" max="4637" width="0" style="171" hidden="1" customWidth="1"/>
    <col min="4638" max="4638" width="9.140625" style="171"/>
    <col min="4639" max="4639" width="0" style="171" hidden="1" customWidth="1"/>
    <col min="4640" max="4649" width="9.140625" style="171"/>
    <col min="4650" max="4650" width="12.7109375" style="171" bestFit="1" customWidth="1"/>
    <col min="4651" max="4889" width="9.140625" style="171"/>
    <col min="4890" max="4890" width="0" style="171" hidden="1" customWidth="1"/>
    <col min="4891" max="4892" width="9.140625" style="171"/>
    <col min="4893" max="4893" width="0" style="171" hidden="1" customWidth="1"/>
    <col min="4894" max="4894" width="9.140625" style="171"/>
    <col min="4895" max="4895" width="0" style="171" hidden="1" customWidth="1"/>
    <col min="4896" max="4905" width="9.140625" style="171"/>
    <col min="4906" max="4906" width="12.7109375" style="171" bestFit="1" customWidth="1"/>
    <col min="4907" max="5145" width="9.140625" style="171"/>
    <col min="5146" max="5146" width="0" style="171" hidden="1" customWidth="1"/>
    <col min="5147" max="5148" width="9.140625" style="171"/>
    <col min="5149" max="5149" width="0" style="171" hidden="1" customWidth="1"/>
    <col min="5150" max="5150" width="9.140625" style="171"/>
    <col min="5151" max="5151" width="0" style="171" hidden="1" customWidth="1"/>
    <col min="5152" max="5161" width="9.140625" style="171"/>
    <col min="5162" max="5162" width="12.7109375" style="171" bestFit="1" customWidth="1"/>
    <col min="5163" max="5401" width="9.140625" style="171"/>
    <col min="5402" max="5402" width="0" style="171" hidden="1" customWidth="1"/>
    <col min="5403" max="5404" width="9.140625" style="171"/>
    <col min="5405" max="5405" width="0" style="171" hidden="1" customWidth="1"/>
    <col min="5406" max="5406" width="9.140625" style="171"/>
    <col min="5407" max="5407" width="0" style="171" hidden="1" customWidth="1"/>
    <col min="5408" max="5417" width="9.140625" style="171"/>
    <col min="5418" max="5418" width="12.7109375" style="171" bestFit="1" customWidth="1"/>
    <col min="5419" max="5657" width="9.140625" style="171"/>
    <col min="5658" max="5658" width="0" style="171" hidden="1" customWidth="1"/>
    <col min="5659" max="5660" width="9.140625" style="171"/>
    <col min="5661" max="5661" width="0" style="171" hidden="1" customWidth="1"/>
    <col min="5662" max="5662" width="9.140625" style="171"/>
    <col min="5663" max="5663" width="0" style="171" hidden="1" customWidth="1"/>
    <col min="5664" max="5673" width="9.140625" style="171"/>
    <col min="5674" max="5674" width="12.7109375" style="171" bestFit="1" customWidth="1"/>
    <col min="5675" max="5913" width="9.140625" style="171"/>
    <col min="5914" max="5914" width="0" style="171" hidden="1" customWidth="1"/>
    <col min="5915" max="5916" width="9.140625" style="171"/>
    <col min="5917" max="5917" width="0" style="171" hidden="1" customWidth="1"/>
    <col min="5918" max="5918" width="9.140625" style="171"/>
    <col min="5919" max="5919" width="0" style="171" hidden="1" customWidth="1"/>
    <col min="5920" max="5929" width="9.140625" style="171"/>
    <col min="5930" max="5930" width="12.7109375" style="171" bestFit="1" customWidth="1"/>
    <col min="5931" max="6169" width="9.140625" style="171"/>
    <col min="6170" max="6170" width="0" style="171" hidden="1" customWidth="1"/>
    <col min="6171" max="6172" width="9.140625" style="171"/>
    <col min="6173" max="6173" width="0" style="171" hidden="1" customWidth="1"/>
    <col min="6174" max="6174" width="9.140625" style="171"/>
    <col min="6175" max="6175" width="0" style="171" hidden="1" customWidth="1"/>
    <col min="6176" max="6185" width="9.140625" style="171"/>
    <col min="6186" max="6186" width="12.7109375" style="171" bestFit="1" customWidth="1"/>
    <col min="6187" max="6425" width="9.140625" style="171"/>
    <col min="6426" max="6426" width="0" style="171" hidden="1" customWidth="1"/>
    <col min="6427" max="6428" width="9.140625" style="171"/>
    <col min="6429" max="6429" width="0" style="171" hidden="1" customWidth="1"/>
    <col min="6430" max="6430" width="9.140625" style="171"/>
    <col min="6431" max="6431" width="0" style="171" hidden="1" customWidth="1"/>
    <col min="6432" max="6441" width="9.140625" style="171"/>
    <col min="6442" max="6442" width="12.7109375" style="171" bestFit="1" customWidth="1"/>
    <col min="6443" max="6681" width="9.140625" style="171"/>
    <col min="6682" max="6682" width="0" style="171" hidden="1" customWidth="1"/>
    <col min="6683" max="6684" width="9.140625" style="171"/>
    <col min="6685" max="6685" width="0" style="171" hidden="1" customWidth="1"/>
    <col min="6686" max="6686" width="9.140625" style="171"/>
    <col min="6687" max="6687" width="0" style="171" hidden="1" customWidth="1"/>
    <col min="6688" max="6697" width="9.140625" style="171"/>
    <col min="6698" max="6698" width="12.7109375" style="171" bestFit="1" customWidth="1"/>
    <col min="6699" max="6937" width="9.140625" style="171"/>
    <col min="6938" max="6938" width="0" style="171" hidden="1" customWidth="1"/>
    <col min="6939" max="6940" width="9.140625" style="171"/>
    <col min="6941" max="6941" width="0" style="171" hidden="1" customWidth="1"/>
    <col min="6942" max="6942" width="9.140625" style="171"/>
    <col min="6943" max="6943" width="0" style="171" hidden="1" customWidth="1"/>
    <col min="6944" max="6953" width="9.140625" style="171"/>
    <col min="6954" max="6954" width="12.7109375" style="171" bestFit="1" customWidth="1"/>
    <col min="6955" max="7193" width="9.140625" style="171"/>
    <col min="7194" max="7194" width="0" style="171" hidden="1" customWidth="1"/>
    <col min="7195" max="7196" width="9.140625" style="171"/>
    <col min="7197" max="7197" width="0" style="171" hidden="1" customWidth="1"/>
    <col min="7198" max="7198" width="9.140625" style="171"/>
    <col min="7199" max="7199" width="0" style="171" hidden="1" customWidth="1"/>
    <col min="7200" max="7209" width="9.140625" style="171"/>
    <col min="7210" max="7210" width="12.7109375" style="171" bestFit="1" customWidth="1"/>
    <col min="7211" max="7449" width="9.140625" style="171"/>
    <col min="7450" max="7450" width="0" style="171" hidden="1" customWidth="1"/>
    <col min="7451" max="7452" width="9.140625" style="171"/>
    <col min="7453" max="7453" width="0" style="171" hidden="1" customWidth="1"/>
    <col min="7454" max="7454" width="9.140625" style="171"/>
    <col min="7455" max="7455" width="0" style="171" hidden="1" customWidth="1"/>
    <col min="7456" max="7465" width="9.140625" style="171"/>
    <col min="7466" max="7466" width="12.7109375" style="171" bestFit="1" customWidth="1"/>
    <col min="7467" max="7705" width="9.140625" style="171"/>
    <col min="7706" max="7706" width="0" style="171" hidden="1" customWidth="1"/>
    <col min="7707" max="7708" width="9.140625" style="171"/>
    <col min="7709" max="7709" width="0" style="171" hidden="1" customWidth="1"/>
    <col min="7710" max="7710" width="9.140625" style="171"/>
    <col min="7711" max="7711" width="0" style="171" hidden="1" customWidth="1"/>
    <col min="7712" max="7721" width="9.140625" style="171"/>
    <col min="7722" max="7722" width="12.7109375" style="171" bestFit="1" customWidth="1"/>
    <col min="7723" max="7961" width="9.140625" style="171"/>
    <col min="7962" max="7962" width="0" style="171" hidden="1" customWidth="1"/>
    <col min="7963" max="7964" width="9.140625" style="171"/>
    <col min="7965" max="7965" width="0" style="171" hidden="1" customWidth="1"/>
    <col min="7966" max="7966" width="9.140625" style="171"/>
    <col min="7967" max="7967" width="0" style="171" hidden="1" customWidth="1"/>
    <col min="7968" max="7977" width="9.140625" style="171"/>
    <col min="7978" max="7978" width="12.7109375" style="171" bestFit="1" customWidth="1"/>
    <col min="7979" max="8217" width="9.140625" style="171"/>
    <col min="8218" max="8218" width="0" style="171" hidden="1" customWidth="1"/>
    <col min="8219" max="8220" width="9.140625" style="171"/>
    <col min="8221" max="8221" width="0" style="171" hidden="1" customWidth="1"/>
    <col min="8222" max="8222" width="9.140625" style="171"/>
    <col min="8223" max="8223" width="0" style="171" hidden="1" customWidth="1"/>
    <col min="8224" max="8233" width="9.140625" style="171"/>
    <col min="8234" max="8234" width="12.7109375" style="171" bestFit="1" customWidth="1"/>
    <col min="8235" max="8473" width="9.140625" style="171"/>
    <col min="8474" max="8474" width="0" style="171" hidden="1" customWidth="1"/>
    <col min="8475" max="8476" width="9.140625" style="171"/>
    <col min="8477" max="8477" width="0" style="171" hidden="1" customWidth="1"/>
    <col min="8478" max="8478" width="9.140625" style="171"/>
    <col min="8479" max="8479" width="0" style="171" hidden="1" customWidth="1"/>
    <col min="8480" max="8489" width="9.140625" style="171"/>
    <col min="8490" max="8490" width="12.7109375" style="171" bestFit="1" customWidth="1"/>
    <col min="8491" max="8729" width="9.140625" style="171"/>
    <col min="8730" max="8730" width="0" style="171" hidden="1" customWidth="1"/>
    <col min="8731" max="8732" width="9.140625" style="171"/>
    <col min="8733" max="8733" width="0" style="171" hidden="1" customWidth="1"/>
    <col min="8734" max="8734" width="9.140625" style="171"/>
    <col min="8735" max="8735" width="0" style="171" hidden="1" customWidth="1"/>
    <col min="8736" max="8745" width="9.140625" style="171"/>
    <col min="8746" max="8746" width="12.7109375" style="171" bestFit="1" customWidth="1"/>
    <col min="8747" max="8985" width="9.140625" style="171"/>
    <col min="8986" max="8986" width="0" style="171" hidden="1" customWidth="1"/>
    <col min="8987" max="8988" width="9.140625" style="171"/>
    <col min="8989" max="8989" width="0" style="171" hidden="1" customWidth="1"/>
    <col min="8990" max="8990" width="9.140625" style="171"/>
    <col min="8991" max="8991" width="0" style="171" hidden="1" customWidth="1"/>
    <col min="8992" max="9001" width="9.140625" style="171"/>
    <col min="9002" max="9002" width="12.7109375" style="171" bestFit="1" customWidth="1"/>
    <col min="9003" max="9241" width="9.140625" style="171"/>
    <col min="9242" max="9242" width="0" style="171" hidden="1" customWidth="1"/>
    <col min="9243" max="9244" width="9.140625" style="171"/>
    <col min="9245" max="9245" width="0" style="171" hidden="1" customWidth="1"/>
    <col min="9246" max="9246" width="9.140625" style="171"/>
    <col min="9247" max="9247" width="0" style="171" hidden="1" customWidth="1"/>
    <col min="9248" max="9257" width="9.140625" style="171"/>
    <col min="9258" max="9258" width="12.7109375" style="171" bestFit="1" customWidth="1"/>
    <col min="9259" max="9497" width="9.140625" style="171"/>
    <col min="9498" max="9498" width="0" style="171" hidden="1" customWidth="1"/>
    <col min="9499" max="9500" width="9.140625" style="171"/>
    <col min="9501" max="9501" width="0" style="171" hidden="1" customWidth="1"/>
    <col min="9502" max="9502" width="9.140625" style="171"/>
    <col min="9503" max="9503" width="0" style="171" hidden="1" customWidth="1"/>
    <col min="9504" max="9513" width="9.140625" style="171"/>
    <col min="9514" max="9514" width="12.7109375" style="171" bestFit="1" customWidth="1"/>
    <col min="9515" max="9753" width="9.140625" style="171"/>
    <col min="9754" max="9754" width="0" style="171" hidden="1" customWidth="1"/>
    <col min="9755" max="9756" width="9.140625" style="171"/>
    <col min="9757" max="9757" width="0" style="171" hidden="1" customWidth="1"/>
    <col min="9758" max="9758" width="9.140625" style="171"/>
    <col min="9759" max="9759" width="0" style="171" hidden="1" customWidth="1"/>
    <col min="9760" max="9769" width="9.140625" style="171"/>
    <col min="9770" max="9770" width="12.7109375" style="171" bestFit="1" customWidth="1"/>
    <col min="9771" max="10009" width="9.140625" style="171"/>
    <col min="10010" max="10010" width="0" style="171" hidden="1" customWidth="1"/>
    <col min="10011" max="10012" width="9.140625" style="171"/>
    <col min="10013" max="10013" width="0" style="171" hidden="1" customWidth="1"/>
    <col min="10014" max="10014" width="9.140625" style="171"/>
    <col min="10015" max="10015" width="0" style="171" hidden="1" customWidth="1"/>
    <col min="10016" max="10025" width="9.140625" style="171"/>
    <col min="10026" max="10026" width="12.7109375" style="171" bestFit="1" customWidth="1"/>
    <col min="10027" max="10265" width="9.140625" style="171"/>
    <col min="10266" max="10266" width="0" style="171" hidden="1" customWidth="1"/>
    <col min="10267" max="10268" width="9.140625" style="171"/>
    <col min="10269" max="10269" width="0" style="171" hidden="1" customWidth="1"/>
    <col min="10270" max="10270" width="9.140625" style="171"/>
    <col min="10271" max="10271" width="0" style="171" hidden="1" customWidth="1"/>
    <col min="10272" max="10281" width="9.140625" style="171"/>
    <col min="10282" max="10282" width="12.7109375" style="171" bestFit="1" customWidth="1"/>
    <col min="10283" max="10521" width="9.140625" style="171"/>
    <col min="10522" max="10522" width="0" style="171" hidden="1" customWidth="1"/>
    <col min="10523" max="10524" width="9.140625" style="171"/>
    <col min="10525" max="10525" width="0" style="171" hidden="1" customWidth="1"/>
    <col min="10526" max="10526" width="9.140625" style="171"/>
    <col min="10527" max="10527" width="0" style="171" hidden="1" customWidth="1"/>
    <col min="10528" max="10537" width="9.140625" style="171"/>
    <col min="10538" max="10538" width="12.7109375" style="171" bestFit="1" customWidth="1"/>
    <col min="10539" max="10777" width="9.140625" style="171"/>
    <col min="10778" max="10778" width="0" style="171" hidden="1" customWidth="1"/>
    <col min="10779" max="10780" width="9.140625" style="171"/>
    <col min="10781" max="10781" width="0" style="171" hidden="1" customWidth="1"/>
    <col min="10782" max="10782" width="9.140625" style="171"/>
    <col min="10783" max="10783" width="0" style="171" hidden="1" customWidth="1"/>
    <col min="10784" max="10793" width="9.140625" style="171"/>
    <col min="10794" max="10794" width="12.7109375" style="171" bestFit="1" customWidth="1"/>
    <col min="10795" max="11033" width="9.140625" style="171"/>
    <col min="11034" max="11034" width="0" style="171" hidden="1" customWidth="1"/>
    <col min="11035" max="11036" width="9.140625" style="171"/>
    <col min="11037" max="11037" width="0" style="171" hidden="1" customWidth="1"/>
    <col min="11038" max="11038" width="9.140625" style="171"/>
    <col min="11039" max="11039" width="0" style="171" hidden="1" customWidth="1"/>
    <col min="11040" max="11049" width="9.140625" style="171"/>
    <col min="11050" max="11050" width="12.7109375" style="171" bestFit="1" customWidth="1"/>
    <col min="11051" max="11289" width="9.140625" style="171"/>
    <col min="11290" max="11290" width="0" style="171" hidden="1" customWidth="1"/>
    <col min="11291" max="11292" width="9.140625" style="171"/>
    <col min="11293" max="11293" width="0" style="171" hidden="1" customWidth="1"/>
    <col min="11294" max="11294" width="9.140625" style="171"/>
    <col min="11295" max="11295" width="0" style="171" hidden="1" customWidth="1"/>
    <col min="11296" max="11305" width="9.140625" style="171"/>
    <col min="11306" max="11306" width="12.7109375" style="171" bestFit="1" customWidth="1"/>
    <col min="11307" max="11545" width="9.140625" style="171"/>
    <col min="11546" max="11546" width="0" style="171" hidden="1" customWidth="1"/>
    <col min="11547" max="11548" width="9.140625" style="171"/>
    <col min="11549" max="11549" width="0" style="171" hidden="1" customWidth="1"/>
    <col min="11550" max="11550" width="9.140625" style="171"/>
    <col min="11551" max="11551" width="0" style="171" hidden="1" customWidth="1"/>
    <col min="11552" max="11561" width="9.140625" style="171"/>
    <col min="11562" max="11562" width="12.7109375" style="171" bestFit="1" customWidth="1"/>
    <col min="11563" max="11801" width="9.140625" style="171"/>
    <col min="11802" max="11802" width="0" style="171" hidden="1" customWidth="1"/>
    <col min="11803" max="11804" width="9.140625" style="171"/>
    <col min="11805" max="11805" width="0" style="171" hidden="1" customWidth="1"/>
    <col min="11806" max="11806" width="9.140625" style="171"/>
    <col min="11807" max="11807" width="0" style="171" hidden="1" customWidth="1"/>
    <col min="11808" max="11817" width="9.140625" style="171"/>
    <col min="11818" max="11818" width="12.7109375" style="171" bestFit="1" customWidth="1"/>
    <col min="11819" max="12057" width="9.140625" style="171"/>
    <col min="12058" max="12058" width="0" style="171" hidden="1" customWidth="1"/>
    <col min="12059" max="12060" width="9.140625" style="171"/>
    <col min="12061" max="12061" width="0" style="171" hidden="1" customWidth="1"/>
    <col min="12062" max="12062" width="9.140625" style="171"/>
    <col min="12063" max="12063" width="0" style="171" hidden="1" customWidth="1"/>
    <col min="12064" max="12073" width="9.140625" style="171"/>
    <col min="12074" max="12074" width="12.7109375" style="171" bestFit="1" customWidth="1"/>
    <col min="12075" max="12313" width="9.140625" style="171"/>
    <col min="12314" max="12314" width="0" style="171" hidden="1" customWidth="1"/>
    <col min="12315" max="12316" width="9.140625" style="171"/>
    <col min="12317" max="12317" width="0" style="171" hidden="1" customWidth="1"/>
    <col min="12318" max="12318" width="9.140625" style="171"/>
    <col min="12319" max="12319" width="0" style="171" hidden="1" customWidth="1"/>
    <col min="12320" max="12329" width="9.140625" style="171"/>
    <col min="12330" max="12330" width="12.7109375" style="171" bestFit="1" customWidth="1"/>
    <col min="12331" max="12569" width="9.140625" style="171"/>
    <col min="12570" max="12570" width="0" style="171" hidden="1" customWidth="1"/>
    <col min="12571" max="12572" width="9.140625" style="171"/>
    <col min="12573" max="12573" width="0" style="171" hidden="1" customWidth="1"/>
    <col min="12574" max="12574" width="9.140625" style="171"/>
    <col min="12575" max="12575" width="0" style="171" hidden="1" customWidth="1"/>
    <col min="12576" max="12585" width="9.140625" style="171"/>
    <col min="12586" max="12586" width="12.7109375" style="171" bestFit="1" customWidth="1"/>
    <col min="12587" max="12825" width="9.140625" style="171"/>
    <col min="12826" max="12826" width="0" style="171" hidden="1" customWidth="1"/>
    <col min="12827" max="12828" width="9.140625" style="171"/>
    <col min="12829" max="12829" width="0" style="171" hidden="1" customWidth="1"/>
    <col min="12830" max="12830" width="9.140625" style="171"/>
    <col min="12831" max="12831" width="0" style="171" hidden="1" customWidth="1"/>
    <col min="12832" max="12841" width="9.140625" style="171"/>
    <col min="12842" max="12842" width="12.7109375" style="171" bestFit="1" customWidth="1"/>
    <col min="12843" max="13081" width="9.140625" style="171"/>
    <col min="13082" max="13082" width="0" style="171" hidden="1" customWidth="1"/>
    <col min="13083" max="13084" width="9.140625" style="171"/>
    <col min="13085" max="13085" width="0" style="171" hidden="1" customWidth="1"/>
    <col min="13086" max="13086" width="9.140625" style="171"/>
    <col min="13087" max="13087" width="0" style="171" hidden="1" customWidth="1"/>
    <col min="13088" max="13097" width="9.140625" style="171"/>
    <col min="13098" max="13098" width="12.7109375" style="171" bestFit="1" customWidth="1"/>
    <col min="13099" max="13337" width="9.140625" style="171"/>
    <col min="13338" max="13338" width="0" style="171" hidden="1" customWidth="1"/>
    <col min="13339" max="13340" width="9.140625" style="171"/>
    <col min="13341" max="13341" width="0" style="171" hidden="1" customWidth="1"/>
    <col min="13342" max="13342" width="9.140625" style="171"/>
    <col min="13343" max="13343" width="0" style="171" hidden="1" customWidth="1"/>
    <col min="13344" max="13353" width="9.140625" style="171"/>
    <col min="13354" max="13354" width="12.7109375" style="171" bestFit="1" customWidth="1"/>
    <col min="13355" max="13593" width="9.140625" style="171"/>
    <col min="13594" max="13594" width="0" style="171" hidden="1" customWidth="1"/>
    <col min="13595" max="13596" width="9.140625" style="171"/>
    <col min="13597" max="13597" width="0" style="171" hidden="1" customWidth="1"/>
    <col min="13598" max="13598" width="9.140625" style="171"/>
    <col min="13599" max="13599" width="0" style="171" hidden="1" customWidth="1"/>
    <col min="13600" max="13609" width="9.140625" style="171"/>
    <col min="13610" max="13610" width="12.7109375" style="171" bestFit="1" customWidth="1"/>
    <col min="13611" max="13849" width="9.140625" style="171"/>
    <col min="13850" max="13850" width="0" style="171" hidden="1" customWidth="1"/>
    <col min="13851" max="13852" width="9.140625" style="171"/>
    <col min="13853" max="13853" width="0" style="171" hidden="1" customWidth="1"/>
    <col min="13854" max="13854" width="9.140625" style="171"/>
    <col min="13855" max="13855" width="0" style="171" hidden="1" customWidth="1"/>
    <col min="13856" max="13865" width="9.140625" style="171"/>
    <col min="13866" max="13866" width="12.7109375" style="171" bestFit="1" customWidth="1"/>
    <col min="13867" max="14105" width="9.140625" style="171"/>
    <col min="14106" max="14106" width="0" style="171" hidden="1" customWidth="1"/>
    <col min="14107" max="14108" width="9.140625" style="171"/>
    <col min="14109" max="14109" width="0" style="171" hidden="1" customWidth="1"/>
    <col min="14110" max="14110" width="9.140625" style="171"/>
    <col min="14111" max="14111" width="0" style="171" hidden="1" customWidth="1"/>
    <col min="14112" max="14121" width="9.140625" style="171"/>
    <col min="14122" max="14122" width="12.7109375" style="171" bestFit="1" customWidth="1"/>
    <col min="14123" max="14361" width="9.140625" style="171"/>
    <col min="14362" max="14362" width="0" style="171" hidden="1" customWidth="1"/>
    <col min="14363" max="14364" width="9.140625" style="171"/>
    <col min="14365" max="14365" width="0" style="171" hidden="1" customWidth="1"/>
    <col min="14366" max="14366" width="9.140625" style="171"/>
    <col min="14367" max="14367" width="0" style="171" hidden="1" customWidth="1"/>
    <col min="14368" max="14377" width="9.140625" style="171"/>
    <col min="14378" max="14378" width="12.7109375" style="171" bestFit="1" customWidth="1"/>
    <col min="14379" max="14617" width="9.140625" style="171"/>
    <col min="14618" max="14618" width="0" style="171" hidden="1" customWidth="1"/>
    <col min="14619" max="14620" width="9.140625" style="171"/>
    <col min="14621" max="14621" width="0" style="171" hidden="1" customWidth="1"/>
    <col min="14622" max="14622" width="9.140625" style="171"/>
    <col min="14623" max="14623" width="0" style="171" hidden="1" customWidth="1"/>
    <col min="14624" max="14633" width="9.140625" style="171"/>
    <col min="14634" max="14634" width="12.7109375" style="171" bestFit="1" customWidth="1"/>
    <col min="14635" max="14873" width="9.140625" style="171"/>
    <col min="14874" max="14874" width="0" style="171" hidden="1" customWidth="1"/>
    <col min="14875" max="14876" width="9.140625" style="171"/>
    <col min="14877" max="14877" width="0" style="171" hidden="1" customWidth="1"/>
    <col min="14878" max="14878" width="9.140625" style="171"/>
    <col min="14879" max="14879" width="0" style="171" hidden="1" customWidth="1"/>
    <col min="14880" max="14889" width="9.140625" style="171"/>
    <col min="14890" max="14890" width="12.7109375" style="171" bestFit="1" customWidth="1"/>
    <col min="14891" max="15129" width="9.140625" style="171"/>
    <col min="15130" max="15130" width="0" style="171" hidden="1" customWidth="1"/>
    <col min="15131" max="15132" width="9.140625" style="171"/>
    <col min="15133" max="15133" width="0" style="171" hidden="1" customWidth="1"/>
    <col min="15134" max="15134" width="9.140625" style="171"/>
    <col min="15135" max="15135" width="0" style="171" hidden="1" customWidth="1"/>
    <col min="15136" max="15145" width="9.140625" style="171"/>
    <col min="15146" max="15146" width="12.7109375" style="171" bestFit="1" customWidth="1"/>
    <col min="15147" max="15385" width="9.140625" style="171"/>
    <col min="15386" max="15386" width="0" style="171" hidden="1" customWidth="1"/>
    <col min="15387" max="15388" width="9.140625" style="171"/>
    <col min="15389" max="15389" width="0" style="171" hidden="1" customWidth="1"/>
    <col min="15390" max="15390" width="9.140625" style="171"/>
    <col min="15391" max="15391" width="0" style="171" hidden="1" customWidth="1"/>
    <col min="15392" max="15401" width="9.140625" style="171"/>
    <col min="15402" max="15402" width="12.7109375" style="171" bestFit="1" customWidth="1"/>
    <col min="15403" max="15641" width="9.140625" style="171"/>
    <col min="15642" max="15642" width="0" style="171" hidden="1" customWidth="1"/>
    <col min="15643" max="15644" width="9.140625" style="171"/>
    <col min="15645" max="15645" width="0" style="171" hidden="1" customWidth="1"/>
    <col min="15646" max="15646" width="9.140625" style="171"/>
    <col min="15647" max="15647" width="0" style="171" hidden="1" customWidth="1"/>
    <col min="15648" max="15657" width="9.140625" style="171"/>
    <col min="15658" max="15658" width="12.7109375" style="171" bestFit="1" customWidth="1"/>
    <col min="15659" max="15897" width="9.140625" style="171"/>
    <col min="15898" max="15898" width="0" style="171" hidden="1" customWidth="1"/>
    <col min="15899" max="15900" width="9.140625" style="171"/>
    <col min="15901" max="15901" width="0" style="171" hidden="1" customWidth="1"/>
    <col min="15902" max="15902" width="9.140625" style="171"/>
    <col min="15903" max="15903" width="0" style="171" hidden="1" customWidth="1"/>
    <col min="15904" max="15913" width="9.140625" style="171"/>
    <col min="15914" max="15914" width="12.7109375" style="171" bestFit="1" customWidth="1"/>
    <col min="15915" max="16153" width="9.140625" style="171"/>
    <col min="16154" max="16154" width="0" style="171" hidden="1" customWidth="1"/>
    <col min="16155" max="16156" width="9.140625" style="171"/>
    <col min="16157" max="16157" width="0" style="171" hidden="1" customWidth="1"/>
    <col min="16158" max="16158" width="9.140625" style="171"/>
    <col min="16159" max="16159" width="0" style="171" hidden="1" customWidth="1"/>
    <col min="16160" max="16169" width="9.140625" style="171"/>
    <col min="16170" max="16170" width="12.7109375" style="171" bestFit="1" customWidth="1"/>
    <col min="16171" max="16384" width="9.140625" style="171"/>
  </cols>
  <sheetData>
    <row r="1" spans="1:21" x14ac:dyDescent="0.2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  <c r="M1" s="168"/>
      <c r="N1" s="168"/>
      <c r="O1" s="168"/>
      <c r="P1" s="168"/>
      <c r="Q1" s="168"/>
      <c r="R1" s="168"/>
      <c r="S1" s="168"/>
      <c r="T1" s="170"/>
      <c r="U1" s="168"/>
    </row>
    <row r="2" spans="1:21" ht="15.75" x14ac:dyDescent="0.25">
      <c r="A2" s="172" t="s">
        <v>66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68"/>
      <c r="Q2" s="168"/>
      <c r="R2" s="168"/>
      <c r="S2" s="168"/>
      <c r="T2" s="170"/>
      <c r="U2" s="168"/>
    </row>
    <row r="3" spans="1:21" ht="15.75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68"/>
      <c r="Q3" s="168"/>
      <c r="R3" s="168"/>
      <c r="S3" s="168"/>
      <c r="T3" s="170"/>
      <c r="U3" s="168"/>
    </row>
    <row r="4" spans="1:21" x14ac:dyDescent="0.2">
      <c r="A4" s="168"/>
      <c r="B4" s="168"/>
      <c r="C4" s="168"/>
      <c r="D4" s="168"/>
      <c r="E4" s="168"/>
      <c r="F4" s="168"/>
      <c r="G4" s="168"/>
      <c r="H4" s="168">
        <f>SIN(H5)</f>
        <v>0.85090352453411844</v>
      </c>
      <c r="I4" s="168"/>
      <c r="J4" s="168"/>
      <c r="K4" s="168"/>
      <c r="L4" s="169"/>
      <c r="M4" s="168"/>
      <c r="N4" s="168"/>
      <c r="O4" s="168"/>
      <c r="P4" s="168"/>
      <c r="Q4" s="168"/>
      <c r="R4" s="168"/>
      <c r="S4" s="168"/>
      <c r="T4" s="170"/>
      <c r="U4" s="168"/>
    </row>
    <row r="5" spans="1:21" x14ac:dyDescent="0.2">
      <c r="A5" s="174" t="s">
        <v>1</v>
      </c>
      <c r="B5" s="174"/>
      <c r="C5" s="174"/>
      <c r="D5" s="174"/>
      <c r="E5" s="174"/>
      <c r="F5" s="174"/>
      <c r="G5" s="174"/>
      <c r="H5" s="175">
        <v>45</v>
      </c>
      <c r="I5" s="168"/>
      <c r="J5" s="168"/>
      <c r="K5" s="168"/>
      <c r="L5" s="169"/>
      <c r="M5" s="168"/>
      <c r="N5" s="168"/>
      <c r="O5" s="168"/>
      <c r="P5" s="168"/>
      <c r="Q5" s="168"/>
      <c r="R5" s="168"/>
      <c r="S5" s="168"/>
      <c r="T5" s="170"/>
      <c r="U5" s="168"/>
    </row>
    <row r="6" spans="1:21" x14ac:dyDescent="0.2">
      <c r="A6" s="176" t="s">
        <v>2</v>
      </c>
      <c r="B6" s="176"/>
      <c r="C6" s="176"/>
      <c r="D6" s="176"/>
      <c r="E6" s="177" t="s">
        <v>3</v>
      </c>
      <c r="F6" s="178">
        <v>1600</v>
      </c>
      <c r="G6" s="176"/>
      <c r="H6" s="168"/>
      <c r="I6" s="168"/>
      <c r="J6" s="168"/>
      <c r="K6" s="168"/>
      <c r="L6" s="169"/>
      <c r="M6" s="168"/>
      <c r="N6" s="168"/>
      <c r="O6" s="168"/>
      <c r="P6" s="168"/>
      <c r="Q6" s="168"/>
      <c r="R6" s="168"/>
      <c r="S6" s="168"/>
      <c r="T6" s="170"/>
      <c r="U6" s="168"/>
    </row>
    <row r="7" spans="1:21" x14ac:dyDescent="0.2">
      <c r="A7" s="176" t="s">
        <v>4</v>
      </c>
      <c r="B7" s="176"/>
      <c r="C7" s="176"/>
      <c r="D7" s="176"/>
      <c r="E7" s="177" t="s">
        <v>3</v>
      </c>
      <c r="F7" s="179" t="s">
        <v>5</v>
      </c>
      <c r="G7" s="176"/>
      <c r="H7" s="168"/>
      <c r="I7" s="168"/>
      <c r="J7" s="168"/>
      <c r="K7" s="168"/>
      <c r="L7" s="169"/>
      <c r="M7" s="168"/>
      <c r="N7" s="168"/>
      <c r="O7" s="168"/>
      <c r="P7" s="168"/>
      <c r="Q7" s="168"/>
      <c r="R7" s="168"/>
      <c r="S7" s="168"/>
      <c r="T7" s="170"/>
      <c r="U7" s="168"/>
    </row>
    <row r="8" spans="1:21" x14ac:dyDescent="0.2">
      <c r="A8" s="180" t="s">
        <v>6</v>
      </c>
      <c r="B8" s="180"/>
      <c r="C8" s="180"/>
      <c r="D8" s="180"/>
      <c r="E8" s="177" t="s">
        <v>3</v>
      </c>
      <c r="F8" s="179" t="s">
        <v>7</v>
      </c>
      <c r="G8" s="180" t="s">
        <v>67</v>
      </c>
      <c r="H8" s="168" t="s">
        <v>68</v>
      </c>
      <c r="I8" s="168"/>
      <c r="J8" s="168"/>
      <c r="K8" s="168"/>
      <c r="L8" s="169"/>
      <c r="M8" s="168"/>
      <c r="N8" s="168"/>
      <c r="O8" s="168"/>
      <c r="P8" s="168"/>
      <c r="Q8" s="168"/>
      <c r="R8" s="168"/>
      <c r="S8" s="168"/>
      <c r="T8" s="170"/>
      <c r="U8" s="168"/>
    </row>
    <row r="9" spans="1:21" x14ac:dyDescent="0.2">
      <c r="F9" s="181">
        <f>F7-F8</f>
        <v>61</v>
      </c>
      <c r="G9" s="171">
        <v>46195.963400000001</v>
      </c>
      <c r="H9" s="182">
        <v>54233</v>
      </c>
      <c r="I9" s="168"/>
      <c r="J9" s="168"/>
      <c r="K9" s="168"/>
      <c r="L9" s="169"/>
      <c r="M9" s="168"/>
      <c r="N9" s="168"/>
      <c r="O9" s="168"/>
      <c r="P9" s="168"/>
      <c r="Q9" s="168"/>
      <c r="R9" s="168"/>
      <c r="S9" s="168"/>
      <c r="T9" s="170"/>
      <c r="U9" s="168"/>
    </row>
    <row r="10" spans="1:21" x14ac:dyDescent="0.2">
      <c r="F10" s="171">
        <f>F9*F6</f>
        <v>97600</v>
      </c>
      <c r="G10" s="176"/>
      <c r="H10" s="168"/>
      <c r="I10" s="168"/>
      <c r="J10" s="168"/>
      <c r="K10" s="168"/>
      <c r="L10" s="169"/>
      <c r="M10" s="168"/>
      <c r="N10" s="168"/>
      <c r="O10" s="168"/>
      <c r="P10" s="168"/>
      <c r="Q10" s="168"/>
      <c r="R10" s="168"/>
      <c r="S10" s="168"/>
      <c r="T10" s="170"/>
      <c r="U10" s="168"/>
    </row>
    <row r="11" spans="1:21" x14ac:dyDescent="0.2">
      <c r="G11" s="180"/>
      <c r="H11" s="168"/>
      <c r="I11" s="168"/>
      <c r="J11" s="168"/>
      <c r="K11" s="168"/>
      <c r="L11" s="169"/>
      <c r="M11" s="168"/>
      <c r="N11" s="168"/>
      <c r="O11" s="168"/>
      <c r="P11" s="168"/>
      <c r="Q11" s="168"/>
      <c r="R11" s="168"/>
      <c r="S11" s="168"/>
      <c r="T11" s="170"/>
      <c r="U11" s="168"/>
    </row>
    <row r="12" spans="1:21" x14ac:dyDescent="0.2">
      <c r="G12" s="171" t="s">
        <v>69</v>
      </c>
      <c r="I12" s="168"/>
      <c r="J12" s="183" t="s">
        <v>14</v>
      </c>
      <c r="K12" s="183"/>
      <c r="L12" s="183"/>
      <c r="M12" s="183"/>
      <c r="N12" s="183"/>
      <c r="O12" s="184" t="s">
        <v>15</v>
      </c>
      <c r="P12" s="168"/>
      <c r="Q12" s="168"/>
      <c r="R12" s="168"/>
      <c r="S12" s="168"/>
      <c r="T12" s="170"/>
      <c r="U12" s="168"/>
    </row>
    <row r="25" spans="2:43" x14ac:dyDescent="0.2">
      <c r="AK25" s="171">
        <f>1600*61</f>
        <v>97600</v>
      </c>
    </row>
    <row r="28" spans="2:43" x14ac:dyDescent="0.2">
      <c r="AL28" s="180" t="s">
        <v>67</v>
      </c>
      <c r="AM28" s="180" t="s">
        <v>70</v>
      </c>
      <c r="AN28" s="180" t="s">
        <v>71</v>
      </c>
      <c r="AO28" s="180" t="s">
        <v>72</v>
      </c>
      <c r="AP28" s="180" t="s">
        <v>73</v>
      </c>
      <c r="AQ28" s="168" t="s">
        <v>68</v>
      </c>
    </row>
    <row r="29" spans="2:43" x14ac:dyDescent="0.2">
      <c r="AF29" s="176" t="s">
        <v>8</v>
      </c>
      <c r="AG29" s="176"/>
      <c r="AH29" s="176"/>
      <c r="AI29" s="176" t="s">
        <v>74</v>
      </c>
      <c r="AJ29" s="177" t="s">
        <v>3</v>
      </c>
      <c r="AK29" s="185">
        <f>AL29</f>
        <v>46195.963400000001</v>
      </c>
      <c r="AL29" s="171">
        <v>46195.963400000001</v>
      </c>
      <c r="AM29" s="171">
        <v>47900</v>
      </c>
      <c r="AN29" s="171">
        <v>49475</v>
      </c>
      <c r="AO29" s="171">
        <v>51056</v>
      </c>
      <c r="AP29" s="171">
        <v>52642</v>
      </c>
      <c r="AQ29" s="182">
        <v>54233</v>
      </c>
    </row>
    <row r="30" spans="2:43" x14ac:dyDescent="0.2">
      <c r="AF30" s="176" t="s">
        <v>9</v>
      </c>
      <c r="AG30" s="176"/>
      <c r="AH30" s="176"/>
      <c r="AI30" s="176"/>
      <c r="AJ30" s="177" t="s">
        <v>3</v>
      </c>
      <c r="AK30" s="186" t="s">
        <v>75</v>
      </c>
    </row>
    <row r="31" spans="2:43" x14ac:dyDescent="0.2">
      <c r="AF31" s="176" t="s">
        <v>11</v>
      </c>
      <c r="AG31" s="176"/>
      <c r="AH31" s="176"/>
      <c r="AI31" s="176"/>
      <c r="AJ31" s="177" t="s">
        <v>3</v>
      </c>
      <c r="AK31" s="186" t="s">
        <v>76</v>
      </c>
    </row>
    <row r="32" spans="2:43" x14ac:dyDescent="0.2">
      <c r="B32" s="168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AF32" s="176" t="s">
        <v>13</v>
      </c>
      <c r="AG32" s="176"/>
      <c r="AH32" s="176"/>
      <c r="AI32" s="176" t="s">
        <v>77</v>
      </c>
      <c r="AJ32" s="177" t="s">
        <v>3</v>
      </c>
      <c r="AK32" s="178">
        <v>1.3999999999999999E-9</v>
      </c>
      <c r="AL32" s="182" t="s">
        <v>78</v>
      </c>
    </row>
    <row r="33" spans="1:45" ht="15.75" thickBot="1" x14ac:dyDescent="0.25"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</row>
    <row r="34" spans="1:45" ht="15.75" customHeight="1" thickTop="1" x14ac:dyDescent="0.2">
      <c r="A34" s="188" t="s">
        <v>23</v>
      </c>
      <c r="B34" s="189" t="s">
        <v>79</v>
      </c>
      <c r="C34" s="189" t="s">
        <v>80</v>
      </c>
      <c r="D34" s="189" t="s">
        <v>81</v>
      </c>
      <c r="E34" s="189" t="s">
        <v>82</v>
      </c>
      <c r="F34" s="189" t="s">
        <v>83</v>
      </c>
      <c r="G34" s="189" t="s">
        <v>84</v>
      </c>
      <c r="H34" s="189" t="s">
        <v>85</v>
      </c>
      <c r="I34" s="189" t="s">
        <v>86</v>
      </c>
      <c r="J34" s="189" t="s">
        <v>87</v>
      </c>
      <c r="K34" s="189" t="s">
        <v>88</v>
      </c>
      <c r="L34" s="189" t="s">
        <v>89</v>
      </c>
      <c r="M34" s="189" t="s">
        <v>90</v>
      </c>
      <c r="N34" s="189" t="s">
        <v>91</v>
      </c>
      <c r="O34" s="189" t="s">
        <v>92</v>
      </c>
      <c r="P34" s="189" t="s">
        <v>93</v>
      </c>
      <c r="Q34" s="189" t="s">
        <v>94</v>
      </c>
      <c r="R34" s="189" t="s">
        <v>95</v>
      </c>
      <c r="S34" s="189" t="s">
        <v>96</v>
      </c>
      <c r="T34" s="189" t="s">
        <v>97</v>
      </c>
      <c r="U34" s="189" t="s">
        <v>98</v>
      </c>
      <c r="W34" s="190" t="s">
        <v>23</v>
      </c>
      <c r="X34" s="190" t="s">
        <v>99</v>
      </c>
      <c r="Y34" s="191"/>
      <c r="Z34" s="191"/>
      <c r="AA34" s="191"/>
      <c r="AB34" s="191"/>
      <c r="AC34" s="191"/>
      <c r="AD34" s="192"/>
      <c r="AE34" s="192"/>
      <c r="AF34" s="192"/>
      <c r="AG34" s="192"/>
      <c r="AH34" s="192"/>
      <c r="AI34" s="192"/>
      <c r="AJ34" s="193"/>
      <c r="AK34" s="193"/>
    </row>
    <row r="35" spans="1:45" ht="15" customHeight="1" x14ac:dyDescent="0.2">
      <c r="A35" s="194"/>
      <c r="B35" s="195" t="s">
        <v>100</v>
      </c>
      <c r="C35" s="195" t="s">
        <v>100</v>
      </c>
      <c r="D35" s="195" t="s">
        <v>100</v>
      </c>
      <c r="E35" s="195" t="s">
        <v>100</v>
      </c>
      <c r="F35" s="195" t="s">
        <v>100</v>
      </c>
      <c r="G35" s="195" t="s">
        <v>100</v>
      </c>
      <c r="H35" s="195" t="s">
        <v>100</v>
      </c>
      <c r="I35" s="195" t="s">
        <v>100</v>
      </c>
      <c r="J35" s="195" t="s">
        <v>100</v>
      </c>
      <c r="K35" s="195" t="s">
        <v>100</v>
      </c>
      <c r="L35" s="195" t="s">
        <v>100</v>
      </c>
      <c r="M35" s="195" t="s">
        <v>100</v>
      </c>
      <c r="N35" s="195" t="s">
        <v>100</v>
      </c>
      <c r="O35" s="195" t="s">
        <v>100</v>
      </c>
      <c r="P35" s="195" t="s">
        <v>100</v>
      </c>
      <c r="Q35" s="195" t="s">
        <v>100</v>
      </c>
      <c r="R35" s="195" t="s">
        <v>100</v>
      </c>
      <c r="S35" s="195" t="s">
        <v>100</v>
      </c>
      <c r="T35" s="195" t="s">
        <v>100</v>
      </c>
      <c r="U35" s="195" t="s">
        <v>100</v>
      </c>
      <c r="W35" s="196" t="s">
        <v>23</v>
      </c>
      <c r="X35" s="197" t="s">
        <v>99</v>
      </c>
      <c r="Y35" s="198" t="s">
        <v>101</v>
      </c>
      <c r="Z35" s="198" t="s">
        <v>102</v>
      </c>
      <c r="AA35" s="198" t="s">
        <v>102</v>
      </c>
      <c r="AB35" s="198" t="s">
        <v>103</v>
      </c>
      <c r="AC35" s="198" t="s">
        <v>104</v>
      </c>
      <c r="AD35" s="198" t="s">
        <v>104</v>
      </c>
      <c r="AE35" s="199" t="s">
        <v>29</v>
      </c>
      <c r="AF35" s="199" t="s">
        <v>29</v>
      </c>
      <c r="AG35" s="199" t="s">
        <v>30</v>
      </c>
      <c r="AH35" s="199" t="s">
        <v>31</v>
      </c>
      <c r="AI35" s="200" t="s">
        <v>105</v>
      </c>
      <c r="AJ35" s="201" t="s">
        <v>32</v>
      </c>
      <c r="AK35" s="197" t="s">
        <v>28</v>
      </c>
      <c r="AM35" s="196" t="s">
        <v>23</v>
      </c>
      <c r="AN35" s="197" t="s">
        <v>106</v>
      </c>
      <c r="AO35" s="197" t="s">
        <v>107</v>
      </c>
      <c r="AP35" s="197" t="s">
        <v>108</v>
      </c>
      <c r="AQ35" s="197" t="s">
        <v>109</v>
      </c>
      <c r="AR35" s="197" t="s">
        <v>110</v>
      </c>
      <c r="AS35" s="202" t="s">
        <v>111</v>
      </c>
    </row>
    <row r="36" spans="1:45" x14ac:dyDescent="0.2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W36" s="196"/>
      <c r="X36" s="197"/>
      <c r="Y36" s="197"/>
      <c r="Z36" s="197"/>
      <c r="AA36" s="197"/>
      <c r="AB36" s="197"/>
      <c r="AC36" s="197"/>
      <c r="AD36" s="197"/>
      <c r="AE36" s="199"/>
      <c r="AF36" s="199"/>
      <c r="AG36" s="205"/>
      <c r="AH36" s="199"/>
      <c r="AI36" s="200"/>
      <c r="AJ36" s="201"/>
      <c r="AK36" s="197"/>
      <c r="AM36" s="196"/>
      <c r="AN36" s="197"/>
      <c r="AO36" s="197"/>
      <c r="AP36" s="197"/>
      <c r="AQ36" s="197"/>
      <c r="AR36" s="197"/>
      <c r="AS36" s="202"/>
    </row>
    <row r="37" spans="1:45" ht="15.75" thickBot="1" x14ac:dyDescent="0.25">
      <c r="A37" s="206" t="s">
        <v>38</v>
      </c>
      <c r="B37" s="207" t="s">
        <v>112</v>
      </c>
      <c r="C37" s="207" t="s">
        <v>112</v>
      </c>
      <c r="D37" s="207" t="s">
        <v>112</v>
      </c>
      <c r="E37" s="207" t="s">
        <v>112</v>
      </c>
      <c r="F37" s="207" t="s">
        <v>112</v>
      </c>
      <c r="G37" s="207" t="s">
        <v>112</v>
      </c>
      <c r="H37" s="207" t="s">
        <v>112</v>
      </c>
      <c r="I37" s="207" t="s">
        <v>112</v>
      </c>
      <c r="J37" s="207" t="s">
        <v>112</v>
      </c>
      <c r="K37" s="207" t="s">
        <v>112</v>
      </c>
      <c r="L37" s="207" t="s">
        <v>112</v>
      </c>
      <c r="M37" s="207" t="s">
        <v>112</v>
      </c>
      <c r="N37" s="207" t="s">
        <v>112</v>
      </c>
      <c r="O37" s="207" t="s">
        <v>112</v>
      </c>
      <c r="P37" s="207" t="s">
        <v>112</v>
      </c>
      <c r="Q37" s="207" t="s">
        <v>112</v>
      </c>
      <c r="R37" s="207" t="s">
        <v>112</v>
      </c>
      <c r="S37" s="207" t="s">
        <v>112</v>
      </c>
      <c r="T37" s="207" t="s">
        <v>112</v>
      </c>
      <c r="U37" s="207" t="s">
        <v>112</v>
      </c>
      <c r="W37" s="208" t="s">
        <v>38</v>
      </c>
      <c r="X37" s="209" t="s">
        <v>63</v>
      </c>
      <c r="Y37" s="209" t="s">
        <v>113</v>
      </c>
      <c r="Z37" s="209" t="s">
        <v>112</v>
      </c>
      <c r="AA37" s="209" t="s">
        <v>114</v>
      </c>
      <c r="AB37" s="209" t="s">
        <v>113</v>
      </c>
      <c r="AC37" s="209" t="s">
        <v>112</v>
      </c>
      <c r="AD37" s="209" t="s">
        <v>114</v>
      </c>
      <c r="AE37" s="209" t="s">
        <v>112</v>
      </c>
      <c r="AF37" s="209" t="s">
        <v>114</v>
      </c>
      <c r="AG37" s="209" t="s">
        <v>114</v>
      </c>
      <c r="AH37" s="209"/>
      <c r="AI37" s="210" t="s">
        <v>115</v>
      </c>
      <c r="AJ37" s="211" t="s">
        <v>44</v>
      </c>
      <c r="AK37" s="209"/>
      <c r="AM37" s="196"/>
      <c r="AN37" s="197"/>
      <c r="AO37" s="197"/>
      <c r="AP37" s="197"/>
      <c r="AQ37" s="197"/>
      <c r="AR37" s="197"/>
      <c r="AS37" s="202"/>
    </row>
    <row r="38" spans="1:45" ht="15.75" thickTop="1" x14ac:dyDescent="0.2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W38" s="214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6"/>
      <c r="AJ38" s="214"/>
      <c r="AK38" s="217"/>
      <c r="AM38" s="208" t="s">
        <v>114</v>
      </c>
      <c r="AN38" s="209" t="s">
        <v>63</v>
      </c>
      <c r="AO38" s="209" t="s">
        <v>116</v>
      </c>
      <c r="AP38" s="209" t="s">
        <v>69</v>
      </c>
      <c r="AQ38" s="209"/>
      <c r="AR38" s="218" t="s">
        <v>44</v>
      </c>
      <c r="AS38" s="202"/>
    </row>
    <row r="39" spans="1:45" x14ac:dyDescent="0.2">
      <c r="A39" s="219">
        <v>95</v>
      </c>
      <c r="B39" s="220">
        <f t="shared" ref="B39:B57" si="0">(A39-37.939)/0.1237</f>
        <v>461.28536782538396</v>
      </c>
      <c r="C39" s="220">
        <f t="shared" ref="C39:C57" si="1">(A39-13.048)/0.2425</f>
        <v>337.94639175257731</v>
      </c>
      <c r="D39" s="220">
        <f t="shared" ref="D39:D57" si="2">(A39-7.291)/0.3399</f>
        <v>258.04354221829954</v>
      </c>
      <c r="E39" s="220">
        <f t="shared" ref="E39:E57" si="3">(A39-30.927)/2.58</f>
        <v>24.834496124031009</v>
      </c>
      <c r="F39" s="220">
        <f t="shared" ref="F39:F57" si="4">(A39-32.212)/0.2372</f>
        <v>264.70489038785831</v>
      </c>
      <c r="G39" s="220">
        <f t="shared" ref="G39:G57" si="5">(A39-2.5382)/0.444</f>
        <v>208.24729729729728</v>
      </c>
      <c r="H39" s="220">
        <f t="shared" ref="H39:H57" si="6">(A39-5.1833)/1.4033</f>
        <v>64.003919333000781</v>
      </c>
      <c r="I39" s="220">
        <f t="shared" ref="I39:I57" si="7">(A39-35.713)/8.3372</f>
        <v>7.1111404308400905</v>
      </c>
      <c r="J39" s="220">
        <f t="shared" ref="J39:J57" si="8">(A39-46.843)/7.0086</f>
        <v>6.8711297548725838</v>
      </c>
      <c r="K39" s="220">
        <f t="shared" ref="K39:K57" si="9">(A39-80.906)/0.472</f>
        <v>29.860169491525411</v>
      </c>
      <c r="L39" s="220">
        <f t="shared" ref="L39:L57" si="10">(A39-30.236)/0.3267</f>
        <v>198.23691460055096</v>
      </c>
      <c r="M39" s="220">
        <f t="shared" ref="M39:M57" si="11">(A39-12.848)/0.6465</f>
        <v>127.07192575406033</v>
      </c>
      <c r="N39" s="220">
        <f t="shared" ref="N39:N57" si="12">(A39-8.3832)/1.3402</f>
        <v>64.629756752723466</v>
      </c>
      <c r="O39" s="220">
        <f t="shared" ref="O39:O57" si="13">(A39-79.813)/1.1395</f>
        <v>13.327775340061429</v>
      </c>
      <c r="P39" s="220">
        <f t="shared" ref="P39:P57" si="14">(A39-80.785)/1.1198</f>
        <v>12.6942311126987</v>
      </c>
      <c r="Q39" s="220">
        <f t="shared" ref="Q39:Q57" si="15">(A39-81.326)/1.0159</f>
        <v>13.459986219116061</v>
      </c>
      <c r="R39" s="220">
        <f t="shared" ref="R39:R57" si="16">(A39-10.899)/1.2983</f>
        <v>64.777786335977822</v>
      </c>
      <c r="S39" s="220">
        <f t="shared" ref="S39:S57" si="17">(A39-73.503)/2.3319</f>
        <v>9.2186628929199355</v>
      </c>
      <c r="T39" s="220">
        <f t="shared" ref="T39:T57" si="18">(A39-93.707)/3.6907</f>
        <v>0.35034004389411394</v>
      </c>
      <c r="U39" s="220">
        <f t="shared" ref="U39:U57" si="19">(A39-73.261)/3.4842</f>
        <v>6.2393088800872523</v>
      </c>
      <c r="W39" s="221">
        <v>95</v>
      </c>
      <c r="X39" s="222">
        <f>'[1]Rembesan (jurnal)'!$AH$62</f>
        <v>4.8165693749999995E-3</v>
      </c>
      <c r="Y39" s="223">
        <v>30</v>
      </c>
      <c r="Z39" s="224">
        <f>R39</f>
        <v>64.777786335977822</v>
      </c>
      <c r="AA39" s="224">
        <f>(Z39+0)/9.81+76.84</f>
        <v>83.443240197347393</v>
      </c>
      <c r="AB39" s="225">
        <v>31</v>
      </c>
      <c r="AC39" s="224">
        <f>S39</f>
        <v>9.2186628929199355</v>
      </c>
      <c r="AD39" s="224">
        <f>(AC39+0)/9.81+76.824</f>
        <v>77.763720988065231</v>
      </c>
      <c r="AE39" s="224">
        <f t="shared" ref="AE39:AF54" si="20">Z39-AC39</f>
        <v>55.559123443057885</v>
      </c>
      <c r="AF39" s="224">
        <f t="shared" si="20"/>
        <v>5.6795192092821623</v>
      </c>
      <c r="AG39" s="224">
        <v>14.22</v>
      </c>
      <c r="AH39" s="224">
        <f t="shared" ref="AH39:AH62" si="21">AF39/AG39</f>
        <v>0.39940360121534191</v>
      </c>
      <c r="AI39" s="226">
        <f>AVERAGE(AH39:AH42)</f>
        <v>0.58294839073649385</v>
      </c>
      <c r="AJ39" s="227">
        <f>X39/(1000*$AK$29*$AK$32*AI39)</f>
        <v>0.12775433567651745</v>
      </c>
      <c r="AK39" s="228" t="str">
        <f>IF(AJ39&lt;1,"OK",IF(AJ39&gt;1,"Not OK"))</f>
        <v>OK</v>
      </c>
      <c r="AM39" s="229">
        <f>W39</f>
        <v>95</v>
      </c>
      <c r="AN39" s="230">
        <f>X39</f>
        <v>4.8165693749999995E-3</v>
      </c>
      <c r="AO39" s="209">
        <f>AQ29</f>
        <v>54233</v>
      </c>
      <c r="AP39" s="231">
        <f>AK32</f>
        <v>1.3999999999999999E-9</v>
      </c>
      <c r="AQ39" s="232">
        <f>AI39</f>
        <v>0.58294839073649385</v>
      </c>
      <c r="AR39" s="232">
        <f t="shared" ref="AR39:AR44" si="22">AN39/(1000*$AO$39*$AP$39*AQ39)</f>
        <v>0.10882183569235916</v>
      </c>
      <c r="AS39" s="210" t="str">
        <f t="shared" ref="AS39:AS44" si="23">IF(AR39&lt;1,"OK",IF(AJ39&gt;1,"Not OK"))</f>
        <v>OK</v>
      </c>
    </row>
    <row r="40" spans="1:45" x14ac:dyDescent="0.2">
      <c r="A40" s="219">
        <v>94</v>
      </c>
      <c r="B40" s="220">
        <f t="shared" si="0"/>
        <v>453.20129345189974</v>
      </c>
      <c r="C40" s="220">
        <f t="shared" si="1"/>
        <v>333.82268041237114</v>
      </c>
      <c r="D40" s="220">
        <f t="shared" si="2"/>
        <v>255.10150044130629</v>
      </c>
      <c r="E40" s="220">
        <f t="shared" si="3"/>
        <v>24.446899224806202</v>
      </c>
      <c r="F40" s="220">
        <f t="shared" si="4"/>
        <v>260.48903878583474</v>
      </c>
      <c r="G40" s="220">
        <f t="shared" si="5"/>
        <v>205.99504504504503</v>
      </c>
      <c r="H40" s="220">
        <f t="shared" si="6"/>
        <v>63.291313332858259</v>
      </c>
      <c r="I40" s="220">
        <f t="shared" si="7"/>
        <v>6.9911960850165524</v>
      </c>
      <c r="J40" s="220">
        <f t="shared" si="8"/>
        <v>6.7284479068572889</v>
      </c>
      <c r="K40" s="220">
        <f t="shared" si="9"/>
        <v>27.741525423728802</v>
      </c>
      <c r="L40" s="220">
        <f t="shared" si="10"/>
        <v>195.17600244872972</v>
      </c>
      <c r="M40" s="220">
        <f t="shared" si="11"/>
        <v>125.52513534416087</v>
      </c>
      <c r="N40" s="220">
        <f t="shared" si="12"/>
        <v>63.883599462766746</v>
      </c>
      <c r="O40" s="220">
        <f t="shared" si="13"/>
        <v>12.450197455024131</v>
      </c>
      <c r="P40" s="220">
        <f t="shared" si="14"/>
        <v>11.801214502589753</v>
      </c>
      <c r="Q40" s="220">
        <f t="shared" si="15"/>
        <v>12.475637365882475</v>
      </c>
      <c r="R40" s="220">
        <f t="shared" si="16"/>
        <v>64.007548332434723</v>
      </c>
      <c r="S40" s="220">
        <f t="shared" si="17"/>
        <v>8.7898280372228648</v>
      </c>
      <c r="T40" s="220">
        <f t="shared" si="18"/>
        <v>7.9388733844529866E-2</v>
      </c>
      <c r="U40" s="220">
        <f t="shared" si="19"/>
        <v>5.9522989495436551</v>
      </c>
      <c r="W40" s="221"/>
      <c r="X40" s="222"/>
      <c r="Y40" s="223">
        <v>24</v>
      </c>
      <c r="Z40" s="224">
        <f>L39</f>
        <v>198.23691460055096</v>
      </c>
      <c r="AA40" s="224">
        <f>(Z40-7)/9.81+67.758</f>
        <v>87.252078960300807</v>
      </c>
      <c r="AB40" s="225">
        <v>26</v>
      </c>
      <c r="AC40" s="224">
        <f>N39</f>
        <v>64.629756752723466</v>
      </c>
      <c r="AD40" s="224">
        <f>(AC40-8)/9.81+67.817</f>
        <v>73.589656141969769</v>
      </c>
      <c r="AE40" s="224">
        <f t="shared" si="20"/>
        <v>133.60715784782749</v>
      </c>
      <c r="AF40" s="224">
        <f t="shared" si="20"/>
        <v>13.662422818331038</v>
      </c>
      <c r="AG40" s="224">
        <v>23.73</v>
      </c>
      <c r="AH40" s="224">
        <f t="shared" si="21"/>
        <v>0.57574474582094559</v>
      </c>
      <c r="AI40" s="226"/>
      <c r="AJ40" s="227"/>
      <c r="AK40" s="228"/>
      <c r="AM40" s="229">
        <f>W43</f>
        <v>94</v>
      </c>
      <c r="AN40" s="230">
        <f>X43</f>
        <v>4.7253275000000003E-3</v>
      </c>
      <c r="AO40" s="209">
        <f>AP29</f>
        <v>52642</v>
      </c>
      <c r="AP40" s="231">
        <f>AP39</f>
        <v>1.3999999999999999E-9</v>
      </c>
      <c r="AQ40" s="232">
        <f>AI43</f>
        <v>0.57269799246812547</v>
      </c>
      <c r="AR40" s="232">
        <f t="shared" si="22"/>
        <v>0.108671231424173</v>
      </c>
      <c r="AS40" s="210" t="str">
        <f t="shared" si="23"/>
        <v>OK</v>
      </c>
    </row>
    <row r="41" spans="1:45" x14ac:dyDescent="0.2">
      <c r="A41" s="219">
        <v>93</v>
      </c>
      <c r="B41" s="220">
        <f t="shared" si="0"/>
        <v>445.11721907841553</v>
      </c>
      <c r="C41" s="220">
        <f t="shared" si="1"/>
        <v>329.69896907216497</v>
      </c>
      <c r="D41" s="220">
        <f t="shared" si="2"/>
        <v>252.15945866431306</v>
      </c>
      <c r="E41" s="220">
        <f t="shared" si="3"/>
        <v>24.059302325581395</v>
      </c>
      <c r="F41" s="220">
        <f t="shared" si="4"/>
        <v>256.2731871838111</v>
      </c>
      <c r="G41" s="220">
        <f t="shared" si="5"/>
        <v>203.74279279279278</v>
      </c>
      <c r="H41" s="220">
        <f t="shared" si="6"/>
        <v>62.578707332715737</v>
      </c>
      <c r="I41" s="220">
        <f t="shared" si="7"/>
        <v>6.8712517391930152</v>
      </c>
      <c r="J41" s="220">
        <f t="shared" si="8"/>
        <v>6.5857660588419931</v>
      </c>
      <c r="K41" s="220">
        <f t="shared" si="9"/>
        <v>25.622881355932194</v>
      </c>
      <c r="L41" s="220">
        <f t="shared" si="10"/>
        <v>192.11509029690848</v>
      </c>
      <c r="M41" s="220">
        <f t="shared" si="11"/>
        <v>123.97834493426141</v>
      </c>
      <c r="N41" s="220">
        <f t="shared" si="12"/>
        <v>63.137442172810026</v>
      </c>
      <c r="O41" s="220">
        <f t="shared" si="13"/>
        <v>11.572619569986834</v>
      </c>
      <c r="P41" s="220">
        <f t="shared" si="14"/>
        <v>10.908197892480803</v>
      </c>
      <c r="Q41" s="220">
        <f t="shared" si="15"/>
        <v>11.49128851264889</v>
      </c>
      <c r="R41" s="220">
        <f t="shared" si="16"/>
        <v>63.237310328891624</v>
      </c>
      <c r="S41" s="220">
        <f t="shared" si="17"/>
        <v>8.3609931815257941</v>
      </c>
      <c r="T41" s="220">
        <f t="shared" si="18"/>
        <v>-0.19156257620505421</v>
      </c>
      <c r="U41" s="220">
        <f t="shared" si="19"/>
        <v>5.6652890190000589</v>
      </c>
      <c r="W41" s="221"/>
      <c r="X41" s="222"/>
      <c r="Y41" s="223">
        <v>18</v>
      </c>
      <c r="Z41" s="224">
        <f>F39</f>
        <v>264.70489038785831</v>
      </c>
      <c r="AA41" s="224">
        <f>(Z41-2)/9.81+59.154</f>
        <v>85.933295656254671</v>
      </c>
      <c r="AB41" s="225">
        <v>20</v>
      </c>
      <c r="AC41" s="224">
        <f>H39</f>
        <v>64.003919333000781</v>
      </c>
      <c r="AD41" s="224">
        <f>(AC41-3)/9.81+59.182</f>
        <v>65.40054427451588</v>
      </c>
      <c r="AE41" s="224">
        <f t="shared" si="20"/>
        <v>200.70097105485752</v>
      </c>
      <c r="AF41" s="224">
        <f t="shared" si="20"/>
        <v>20.532751381738791</v>
      </c>
      <c r="AG41" s="224">
        <v>28.34</v>
      </c>
      <c r="AH41" s="224">
        <f t="shared" si="21"/>
        <v>0.72451486879812244</v>
      </c>
      <c r="AI41" s="226"/>
      <c r="AJ41" s="227"/>
      <c r="AK41" s="228"/>
      <c r="AM41" s="229">
        <f>W47</f>
        <v>93</v>
      </c>
      <c r="AN41" s="230">
        <f>X47</f>
        <v>4.6219812500000006E-3</v>
      </c>
      <c r="AO41" s="209">
        <f>AO29</f>
        <v>51056</v>
      </c>
      <c r="AP41" s="231">
        <f>AP40</f>
        <v>1.3999999999999999E-9</v>
      </c>
      <c r="AQ41" s="232">
        <f>AI47</f>
        <v>0.56244759419975743</v>
      </c>
      <c r="AR41" s="232">
        <f t="shared" si="22"/>
        <v>0.10823169284589726</v>
      </c>
      <c r="AS41" s="210" t="str">
        <f t="shared" si="23"/>
        <v>OK</v>
      </c>
    </row>
    <row r="42" spans="1:45" x14ac:dyDescent="0.2">
      <c r="A42" s="219">
        <v>92</v>
      </c>
      <c r="B42" s="220">
        <f t="shared" si="0"/>
        <v>437.03314470493126</v>
      </c>
      <c r="C42" s="220">
        <f t="shared" si="1"/>
        <v>325.57525773195874</v>
      </c>
      <c r="D42" s="220">
        <f t="shared" si="2"/>
        <v>249.21741688731981</v>
      </c>
      <c r="E42" s="220">
        <f t="shared" si="3"/>
        <v>23.671705426356588</v>
      </c>
      <c r="F42" s="220">
        <f t="shared" si="4"/>
        <v>252.05733558178753</v>
      </c>
      <c r="G42" s="220">
        <f t="shared" si="5"/>
        <v>201.49054054054054</v>
      </c>
      <c r="H42" s="220">
        <f t="shared" si="6"/>
        <v>61.866101332573216</v>
      </c>
      <c r="I42" s="220">
        <f t="shared" si="7"/>
        <v>6.7513073933694772</v>
      </c>
      <c r="J42" s="220">
        <f t="shared" si="8"/>
        <v>6.4430842108266981</v>
      </c>
      <c r="K42" s="220">
        <f t="shared" si="9"/>
        <v>23.504237288135581</v>
      </c>
      <c r="L42" s="220">
        <f t="shared" si="10"/>
        <v>189.05417814508723</v>
      </c>
      <c r="M42" s="220">
        <f t="shared" si="11"/>
        <v>122.43155452436196</v>
      </c>
      <c r="N42" s="220">
        <f t="shared" si="12"/>
        <v>62.391284882853299</v>
      </c>
      <c r="O42" s="220">
        <f t="shared" si="13"/>
        <v>10.695041684949537</v>
      </c>
      <c r="P42" s="220">
        <f t="shared" si="14"/>
        <v>10.015181282371856</v>
      </c>
      <c r="Q42" s="220">
        <f t="shared" si="15"/>
        <v>10.506939659415304</v>
      </c>
      <c r="R42" s="220">
        <f t="shared" si="16"/>
        <v>62.467072325348532</v>
      </c>
      <c r="S42" s="220">
        <f t="shared" si="17"/>
        <v>7.9321583258287234</v>
      </c>
      <c r="T42" s="220">
        <f t="shared" si="18"/>
        <v>-0.4625138862546383</v>
      </c>
      <c r="U42" s="220">
        <f t="shared" si="19"/>
        <v>5.3782790884564617</v>
      </c>
      <c r="W42" s="221"/>
      <c r="X42" s="222"/>
      <c r="Y42" s="223">
        <v>11</v>
      </c>
      <c r="Z42" s="224">
        <f>B39</f>
        <v>461.28536782538396</v>
      </c>
      <c r="AA42" s="224">
        <f>(Z42-19)/9.81+47.611</f>
        <v>92.696154722261355</v>
      </c>
      <c r="AB42" s="225">
        <v>13</v>
      </c>
      <c r="AC42" s="224">
        <f>D39</f>
        <v>258.04354221829954</v>
      </c>
      <c r="AD42" s="224">
        <f>(AC42-17)/9.81+47.429</f>
        <v>72.000207157828697</v>
      </c>
      <c r="AE42" s="224">
        <f t="shared" si="20"/>
        <v>203.24182560708442</v>
      </c>
      <c r="AF42" s="224">
        <f t="shared" si="20"/>
        <v>20.695947564432657</v>
      </c>
      <c r="AG42" s="224">
        <v>32.74</v>
      </c>
      <c r="AH42" s="224">
        <f t="shared" si="21"/>
        <v>0.63213034711156557</v>
      </c>
      <c r="AI42" s="226"/>
      <c r="AJ42" s="227"/>
      <c r="AK42" s="228"/>
      <c r="AM42" s="229">
        <f>W51</f>
        <v>92</v>
      </c>
      <c r="AN42" s="230">
        <f>X51</f>
        <v>4.50143625E-3</v>
      </c>
      <c r="AO42" s="209">
        <f>AN29</f>
        <v>49475</v>
      </c>
      <c r="AP42" s="231">
        <f>AP41</f>
        <v>1.3999999999999999E-9</v>
      </c>
      <c r="AQ42" s="232">
        <f>AI51</f>
        <v>0.5521971959313895</v>
      </c>
      <c r="AR42" s="232">
        <f t="shared" si="22"/>
        <v>0.10736562150546609</v>
      </c>
      <c r="AS42" s="210" t="str">
        <f t="shared" si="23"/>
        <v>OK</v>
      </c>
    </row>
    <row r="43" spans="1:45" x14ac:dyDescent="0.2">
      <c r="A43" s="219">
        <v>91</v>
      </c>
      <c r="B43" s="220">
        <f t="shared" si="0"/>
        <v>428.94907033144705</v>
      </c>
      <c r="C43" s="220">
        <f t="shared" si="1"/>
        <v>321.45154639175257</v>
      </c>
      <c r="D43" s="220">
        <f t="shared" si="2"/>
        <v>246.27537511032659</v>
      </c>
      <c r="E43" s="220">
        <f t="shared" si="3"/>
        <v>23.284108527131782</v>
      </c>
      <c r="F43" s="220">
        <f t="shared" si="4"/>
        <v>247.84148397976389</v>
      </c>
      <c r="G43" s="220">
        <f t="shared" si="5"/>
        <v>199.23828828828829</v>
      </c>
      <c r="H43" s="220">
        <f t="shared" si="6"/>
        <v>61.153495332430694</v>
      </c>
      <c r="I43" s="220">
        <f t="shared" si="7"/>
        <v>6.6313630475459391</v>
      </c>
      <c r="J43" s="220">
        <f t="shared" si="8"/>
        <v>6.3004023628114023</v>
      </c>
      <c r="K43" s="220">
        <f t="shared" si="9"/>
        <v>21.385593220338972</v>
      </c>
      <c r="L43" s="220">
        <f t="shared" si="10"/>
        <v>185.99326599326599</v>
      </c>
      <c r="M43" s="220">
        <f t="shared" si="11"/>
        <v>120.8847641144625</v>
      </c>
      <c r="N43" s="220">
        <f t="shared" si="12"/>
        <v>61.645127592896579</v>
      </c>
      <c r="O43" s="220">
        <f t="shared" si="13"/>
        <v>9.8174637999122396</v>
      </c>
      <c r="P43" s="220">
        <f t="shared" si="14"/>
        <v>9.1221646722629082</v>
      </c>
      <c r="Q43" s="220">
        <f t="shared" si="15"/>
        <v>9.5225908061817179</v>
      </c>
      <c r="R43" s="220">
        <f t="shared" si="16"/>
        <v>61.69683432180544</v>
      </c>
      <c r="S43" s="220">
        <f t="shared" si="17"/>
        <v>7.5033234701316518</v>
      </c>
      <c r="T43" s="220">
        <f t="shared" si="18"/>
        <v>-0.73346519630422236</v>
      </c>
      <c r="U43" s="220">
        <f t="shared" si="19"/>
        <v>5.0912691579128655</v>
      </c>
      <c r="W43" s="221">
        <v>94</v>
      </c>
      <c r="X43" s="222">
        <f>'[1]Rembesan (jurnal)'!$AH$63</f>
        <v>4.7253275000000003E-3</v>
      </c>
      <c r="Y43" s="223">
        <v>30</v>
      </c>
      <c r="Z43" s="224">
        <f>R40</f>
        <v>64.007548332434723</v>
      </c>
      <c r="AA43" s="224">
        <f>(Z43+0)/9.81+76.84</f>
        <v>83.364724600655933</v>
      </c>
      <c r="AB43" s="225">
        <v>31</v>
      </c>
      <c r="AC43" s="224">
        <f>S40</f>
        <v>8.7898280372228648</v>
      </c>
      <c r="AD43" s="224">
        <f>(AC43+0)/9.81+76.824</f>
        <v>77.720006935496727</v>
      </c>
      <c r="AE43" s="224">
        <f t="shared" si="20"/>
        <v>55.217720295211862</v>
      </c>
      <c r="AF43" s="224">
        <f t="shared" si="20"/>
        <v>5.6447176651592059</v>
      </c>
      <c r="AG43" s="224">
        <v>14.22</v>
      </c>
      <c r="AH43" s="224">
        <f t="shared" si="21"/>
        <v>0.3969562352432634</v>
      </c>
      <c r="AI43" s="226">
        <f>AVERAGE(AH43:AH46)</f>
        <v>0.57269799246812547</v>
      </c>
      <c r="AJ43" s="227">
        <f>X43/(1000*$AK$29*$AK$32*AI43)</f>
        <v>0.12757752972475456</v>
      </c>
      <c r="AK43" s="228" t="str">
        <f>IF(AJ43&lt;1,"OK",IF(AJ43&gt;1,"Not OK"))</f>
        <v>OK</v>
      </c>
      <c r="AM43" s="229">
        <f>W55</f>
        <v>91</v>
      </c>
      <c r="AN43" s="230">
        <f>X55</f>
        <v>4.3539231249999999E-3</v>
      </c>
      <c r="AO43" s="209">
        <f>AM29</f>
        <v>47900</v>
      </c>
      <c r="AP43" s="231">
        <f>AP42</f>
        <v>1.3999999999999999E-9</v>
      </c>
      <c r="AQ43" s="232">
        <f>AI55</f>
        <v>0.54194679766302123</v>
      </c>
      <c r="AR43" s="232">
        <f t="shared" si="22"/>
        <v>0.10581139440726571</v>
      </c>
      <c r="AS43" s="210" t="str">
        <f t="shared" si="23"/>
        <v>OK</v>
      </c>
    </row>
    <row r="44" spans="1:45" x14ac:dyDescent="0.2">
      <c r="A44" s="219">
        <v>90</v>
      </c>
      <c r="B44" s="220">
        <f t="shared" si="0"/>
        <v>420.86499595796278</v>
      </c>
      <c r="C44" s="220">
        <f t="shared" si="1"/>
        <v>317.3278350515464</v>
      </c>
      <c r="D44" s="220">
        <f t="shared" si="2"/>
        <v>243.33333333333337</v>
      </c>
      <c r="E44" s="220">
        <f t="shared" si="3"/>
        <v>22.896511627906975</v>
      </c>
      <c r="F44" s="220">
        <f t="shared" si="4"/>
        <v>243.62563237774029</v>
      </c>
      <c r="G44" s="220">
        <f t="shared" si="5"/>
        <v>196.98603603603601</v>
      </c>
      <c r="H44" s="220">
        <f t="shared" si="6"/>
        <v>60.44088933228818</v>
      </c>
      <c r="I44" s="220">
        <f t="shared" si="7"/>
        <v>6.511418701722401</v>
      </c>
      <c r="J44" s="220">
        <f t="shared" si="8"/>
        <v>6.1577205147961065</v>
      </c>
      <c r="K44" s="220">
        <f t="shared" si="9"/>
        <v>19.266949152542363</v>
      </c>
      <c r="L44" s="220">
        <f t="shared" si="10"/>
        <v>182.93235384144475</v>
      </c>
      <c r="M44" s="220">
        <f t="shared" si="11"/>
        <v>119.33797370456304</v>
      </c>
      <c r="N44" s="220">
        <f t="shared" si="12"/>
        <v>60.898970302939858</v>
      </c>
      <c r="O44" s="220">
        <f t="shared" si="13"/>
        <v>8.9398859148749441</v>
      </c>
      <c r="P44" s="220">
        <f t="shared" si="14"/>
        <v>8.2291480621539606</v>
      </c>
      <c r="Q44" s="220">
        <f t="shared" si="15"/>
        <v>8.5382419529481304</v>
      </c>
      <c r="R44" s="220">
        <f t="shared" si="16"/>
        <v>60.926596318262341</v>
      </c>
      <c r="S44" s="220">
        <f t="shared" si="17"/>
        <v>7.0744886144345811</v>
      </c>
      <c r="T44" s="220">
        <f t="shared" si="18"/>
        <v>-1.0044165063538064</v>
      </c>
      <c r="U44" s="220">
        <f t="shared" si="19"/>
        <v>4.8042592273692684</v>
      </c>
      <c r="W44" s="221"/>
      <c r="X44" s="222"/>
      <c r="Y44" s="223">
        <v>24</v>
      </c>
      <c r="Z44" s="224">
        <f>L40</f>
        <v>195.17600244872972</v>
      </c>
      <c r="AA44" s="224">
        <f>(Z44-7)/9.81+67.758</f>
        <v>86.940059372959183</v>
      </c>
      <c r="AB44" s="225">
        <v>26</v>
      </c>
      <c r="AC44" s="224">
        <f>N40</f>
        <v>63.883599462766746</v>
      </c>
      <c r="AD44" s="224">
        <f>(AC44-8)/9.81+67.817</f>
        <v>73.51359525614339</v>
      </c>
      <c r="AE44" s="224">
        <f t="shared" si="20"/>
        <v>131.29240298596298</v>
      </c>
      <c r="AF44" s="224">
        <f t="shared" si="20"/>
        <v>13.426464116815794</v>
      </c>
      <c r="AG44" s="224">
        <v>23.73</v>
      </c>
      <c r="AH44" s="224">
        <f t="shared" si="21"/>
        <v>0.56580126914520834</v>
      </c>
      <c r="AI44" s="226"/>
      <c r="AJ44" s="227"/>
      <c r="AK44" s="228"/>
      <c r="AM44" s="229">
        <f>W59</f>
        <v>90</v>
      </c>
      <c r="AN44" s="230">
        <f>X59</f>
        <v>4.1556312499999998E-3</v>
      </c>
      <c r="AO44" s="233">
        <f>AL29</f>
        <v>46195.963400000001</v>
      </c>
      <c r="AP44" s="231">
        <f>AP43</f>
        <v>1.3999999999999999E-9</v>
      </c>
      <c r="AQ44" s="232">
        <f>AI59</f>
        <v>0.5316963993946533</v>
      </c>
      <c r="AR44" s="232">
        <f t="shared" si="22"/>
        <v>0.10293939691825434</v>
      </c>
      <c r="AS44" s="210" t="str">
        <f t="shared" si="23"/>
        <v>OK</v>
      </c>
    </row>
    <row r="45" spans="1:45" x14ac:dyDescent="0.2">
      <c r="A45" s="219">
        <v>89</v>
      </c>
      <c r="B45" s="220">
        <f t="shared" si="0"/>
        <v>412.78092158447856</v>
      </c>
      <c r="C45" s="220">
        <f t="shared" si="1"/>
        <v>313.20412371134023</v>
      </c>
      <c r="D45" s="220">
        <f t="shared" si="2"/>
        <v>240.39129155634012</v>
      </c>
      <c r="E45" s="220">
        <f t="shared" si="3"/>
        <v>22.508914728682171</v>
      </c>
      <c r="F45" s="220">
        <f t="shared" si="4"/>
        <v>239.40978077571668</v>
      </c>
      <c r="G45" s="220">
        <f t="shared" si="5"/>
        <v>194.73378378378376</v>
      </c>
      <c r="H45" s="220">
        <f t="shared" si="6"/>
        <v>59.728283332145658</v>
      </c>
      <c r="I45" s="220">
        <f t="shared" si="7"/>
        <v>6.3914743558988629</v>
      </c>
      <c r="J45" s="220">
        <f t="shared" si="8"/>
        <v>6.0150386667808116</v>
      </c>
      <c r="K45" s="220">
        <f t="shared" si="9"/>
        <v>17.148305084745751</v>
      </c>
      <c r="L45" s="220">
        <f t="shared" si="10"/>
        <v>179.87144168962351</v>
      </c>
      <c r="M45" s="220">
        <f t="shared" si="11"/>
        <v>117.79118329466358</v>
      </c>
      <c r="N45" s="220">
        <f t="shared" si="12"/>
        <v>60.152813012983131</v>
      </c>
      <c r="O45" s="220">
        <f t="shared" si="13"/>
        <v>8.0623080298376468</v>
      </c>
      <c r="P45" s="220">
        <f t="shared" si="14"/>
        <v>7.336131452045012</v>
      </c>
      <c r="Q45" s="220">
        <f t="shared" si="15"/>
        <v>7.5538930997145455</v>
      </c>
      <c r="R45" s="220">
        <f t="shared" si="16"/>
        <v>60.156358314719249</v>
      </c>
      <c r="S45" s="220">
        <f t="shared" si="17"/>
        <v>6.6456537587375095</v>
      </c>
      <c r="T45" s="220">
        <f t="shared" si="18"/>
        <v>-1.2753678164033906</v>
      </c>
      <c r="U45" s="220">
        <f t="shared" si="19"/>
        <v>4.5172492968256712</v>
      </c>
      <c r="W45" s="221"/>
      <c r="X45" s="222"/>
      <c r="Y45" s="223">
        <v>18</v>
      </c>
      <c r="Z45" s="224">
        <f>F40</f>
        <v>260.48903878583474</v>
      </c>
      <c r="AA45" s="224">
        <f>(Z45-2)/9.81+59.154</f>
        <v>85.50354523810752</v>
      </c>
      <c r="AB45" s="225">
        <v>20</v>
      </c>
      <c r="AC45" s="224">
        <f>H40</f>
        <v>63.291313332858259</v>
      </c>
      <c r="AD45" s="224">
        <f>(AC45-3)/9.81+59.182</f>
        <v>65.327903499781684</v>
      </c>
      <c r="AE45" s="224">
        <f t="shared" si="20"/>
        <v>197.19772545297647</v>
      </c>
      <c r="AF45" s="224">
        <f t="shared" si="20"/>
        <v>20.175641738325837</v>
      </c>
      <c r="AG45" s="224">
        <v>28.34</v>
      </c>
      <c r="AH45" s="224">
        <f t="shared" si="21"/>
        <v>0.71191396394939443</v>
      </c>
      <c r="AI45" s="226"/>
      <c r="AJ45" s="227"/>
      <c r="AK45" s="228"/>
    </row>
    <row r="46" spans="1:45" x14ac:dyDescent="0.2">
      <c r="A46" s="219">
        <v>88</v>
      </c>
      <c r="B46" s="220">
        <f t="shared" si="0"/>
        <v>404.69684721099435</v>
      </c>
      <c r="C46" s="220">
        <f t="shared" si="1"/>
        <v>309.080412371134</v>
      </c>
      <c r="D46" s="220">
        <f t="shared" si="2"/>
        <v>237.4492497793469</v>
      </c>
      <c r="E46" s="220">
        <f t="shared" si="3"/>
        <v>22.121317829457364</v>
      </c>
      <c r="F46" s="220">
        <f t="shared" si="4"/>
        <v>235.19392917369308</v>
      </c>
      <c r="G46" s="220">
        <f t="shared" si="5"/>
        <v>192.48153153153152</v>
      </c>
      <c r="H46" s="220">
        <f t="shared" si="6"/>
        <v>59.015677332003136</v>
      </c>
      <c r="I46" s="220">
        <f t="shared" si="7"/>
        <v>6.2715300100753257</v>
      </c>
      <c r="J46" s="220">
        <f t="shared" si="8"/>
        <v>5.8723568187655157</v>
      </c>
      <c r="K46" s="220">
        <f t="shared" si="9"/>
        <v>15.029661016949142</v>
      </c>
      <c r="L46" s="220">
        <f t="shared" si="10"/>
        <v>176.81052953780227</v>
      </c>
      <c r="M46" s="220">
        <f t="shared" si="11"/>
        <v>116.24439288476412</v>
      </c>
      <c r="N46" s="220">
        <f t="shared" si="12"/>
        <v>59.406655723026411</v>
      </c>
      <c r="O46" s="220">
        <f t="shared" si="13"/>
        <v>7.1847301448003495</v>
      </c>
      <c r="P46" s="220">
        <f t="shared" si="14"/>
        <v>6.4431148419360635</v>
      </c>
      <c r="Q46" s="220">
        <f t="shared" si="15"/>
        <v>6.5695442464809588</v>
      </c>
      <c r="R46" s="220">
        <f t="shared" si="16"/>
        <v>59.38612031117615</v>
      </c>
      <c r="S46" s="220">
        <f t="shared" si="17"/>
        <v>6.2168189030404388</v>
      </c>
      <c r="T46" s="220">
        <f t="shared" si="18"/>
        <v>-1.5463191264529745</v>
      </c>
      <c r="U46" s="220">
        <f t="shared" si="19"/>
        <v>4.230239366282075</v>
      </c>
      <c r="W46" s="221"/>
      <c r="X46" s="222"/>
      <c r="Y46" s="223">
        <v>11</v>
      </c>
      <c r="Z46" s="224">
        <f>B40</f>
        <v>453.20129345189974</v>
      </c>
      <c r="AA46" s="224">
        <f>(Z46-19)/9.81+47.611</f>
        <v>91.872090056258884</v>
      </c>
      <c r="AB46" s="225">
        <v>13</v>
      </c>
      <c r="AC46" s="224">
        <f>D40</f>
        <v>255.10150044130629</v>
      </c>
      <c r="AD46" s="224">
        <f>(AC46-17)/9.81+47.429</f>
        <v>71.700304836014908</v>
      </c>
      <c r="AE46" s="224">
        <f t="shared" si="20"/>
        <v>198.09979301059346</v>
      </c>
      <c r="AF46" s="224">
        <f t="shared" si="20"/>
        <v>20.171785220243976</v>
      </c>
      <c r="AG46" s="224">
        <v>32.74</v>
      </c>
      <c r="AH46" s="224">
        <f t="shared" si="21"/>
        <v>0.61612050153463571</v>
      </c>
      <c r="AI46" s="226"/>
      <c r="AJ46" s="227"/>
      <c r="AK46" s="228"/>
    </row>
    <row r="47" spans="1:45" x14ac:dyDescent="0.2">
      <c r="A47" s="219">
        <v>87</v>
      </c>
      <c r="B47" s="220">
        <f t="shared" si="0"/>
        <v>396.61277283751008</v>
      </c>
      <c r="C47" s="220">
        <f t="shared" si="1"/>
        <v>304.95670103092783</v>
      </c>
      <c r="D47" s="220">
        <f t="shared" si="2"/>
        <v>234.50720800235365</v>
      </c>
      <c r="E47" s="220">
        <f t="shared" si="3"/>
        <v>21.733720930232558</v>
      </c>
      <c r="F47" s="220">
        <f t="shared" si="4"/>
        <v>230.97807757166947</v>
      </c>
      <c r="G47" s="220">
        <f t="shared" si="5"/>
        <v>190.22927927927927</v>
      </c>
      <c r="H47" s="220">
        <f t="shared" si="6"/>
        <v>58.303071331860615</v>
      </c>
      <c r="I47" s="220">
        <f t="shared" si="7"/>
        <v>6.1515856642517877</v>
      </c>
      <c r="J47" s="220">
        <f t="shared" si="8"/>
        <v>5.7296749707502199</v>
      </c>
      <c r="K47" s="220">
        <f t="shared" si="9"/>
        <v>12.911016949152531</v>
      </c>
      <c r="L47" s="220">
        <f t="shared" si="10"/>
        <v>173.74961738598103</v>
      </c>
      <c r="M47" s="220">
        <f t="shared" si="11"/>
        <v>114.69760247486467</v>
      </c>
      <c r="N47" s="220">
        <f t="shared" si="12"/>
        <v>58.660498433069684</v>
      </c>
      <c r="O47" s="220">
        <f t="shared" si="13"/>
        <v>6.3071522597630523</v>
      </c>
      <c r="P47" s="220">
        <f t="shared" si="14"/>
        <v>5.5500982318271159</v>
      </c>
      <c r="Q47" s="220">
        <f t="shared" si="15"/>
        <v>5.585195393247373</v>
      </c>
      <c r="R47" s="220">
        <f t="shared" si="16"/>
        <v>58.615882307633058</v>
      </c>
      <c r="S47" s="220">
        <f t="shared" si="17"/>
        <v>5.7879840473433681</v>
      </c>
      <c r="T47" s="220">
        <f t="shared" si="18"/>
        <v>-1.8172704365025587</v>
      </c>
      <c r="U47" s="220">
        <f t="shared" si="19"/>
        <v>3.9432294357384778</v>
      </c>
      <c r="W47" s="221">
        <v>93</v>
      </c>
      <c r="X47" s="222">
        <f>'[1]Rembesan (jurnal)'!$AH$64</f>
        <v>4.6219812500000006E-3</v>
      </c>
      <c r="Y47" s="223">
        <v>30</v>
      </c>
      <c r="Z47" s="224">
        <f>R41</f>
        <v>63.237310328891624</v>
      </c>
      <c r="AA47" s="224">
        <f>(Z47+0)/9.81+76.84</f>
        <v>83.286209003964487</v>
      </c>
      <c r="AB47" s="225">
        <v>31</v>
      </c>
      <c r="AC47" s="224">
        <f>S41</f>
        <v>8.3609931815257941</v>
      </c>
      <c r="AD47" s="224">
        <f>(AC47+0)/9.81+76.824</f>
        <v>77.676292882928209</v>
      </c>
      <c r="AE47" s="224">
        <f t="shared" si="20"/>
        <v>54.876317147365832</v>
      </c>
      <c r="AF47" s="224">
        <f t="shared" si="20"/>
        <v>5.609916121036278</v>
      </c>
      <c r="AG47" s="224">
        <v>14.22</v>
      </c>
      <c r="AH47" s="224">
        <f t="shared" si="21"/>
        <v>0.39450886927118689</v>
      </c>
      <c r="AI47" s="226">
        <f>AVERAGE(AH47:AH50)</f>
        <v>0.56244759419975743</v>
      </c>
      <c r="AJ47" s="227">
        <f>X47/(1000*$AK$29*$AK$32*AI47)</f>
        <v>0.12706152152920672</v>
      </c>
      <c r="AK47" s="228" t="str">
        <f>IF(AJ47&lt;1,"OK",IF(AJ47&gt;1,"Not OK"))</f>
        <v>OK</v>
      </c>
    </row>
    <row r="48" spans="1:45" x14ac:dyDescent="0.2">
      <c r="A48" s="219">
        <v>86</v>
      </c>
      <c r="B48" s="220">
        <f t="shared" si="0"/>
        <v>388.52869846402587</v>
      </c>
      <c r="C48" s="220">
        <f t="shared" si="1"/>
        <v>300.83298969072166</v>
      </c>
      <c r="D48" s="220">
        <f t="shared" si="2"/>
        <v>231.56516622536043</v>
      </c>
      <c r="E48" s="220">
        <f t="shared" si="3"/>
        <v>21.346124031007751</v>
      </c>
      <c r="F48" s="220">
        <f t="shared" si="4"/>
        <v>226.76222596964587</v>
      </c>
      <c r="G48" s="220">
        <f t="shared" si="5"/>
        <v>187.97702702702702</v>
      </c>
      <c r="H48" s="220">
        <f t="shared" si="6"/>
        <v>57.590465331718093</v>
      </c>
      <c r="I48" s="220">
        <f t="shared" si="7"/>
        <v>6.0316413184282496</v>
      </c>
      <c r="J48" s="220">
        <f t="shared" si="8"/>
        <v>5.586993122734925</v>
      </c>
      <c r="K48" s="220">
        <f t="shared" si="9"/>
        <v>10.79237288135592</v>
      </c>
      <c r="L48" s="220">
        <f t="shared" si="10"/>
        <v>170.68870523415978</v>
      </c>
      <c r="M48" s="220">
        <f t="shared" si="11"/>
        <v>113.15081206496521</v>
      </c>
      <c r="N48" s="220">
        <f t="shared" si="12"/>
        <v>57.914341143112964</v>
      </c>
      <c r="O48" s="220">
        <f t="shared" si="13"/>
        <v>5.429574374725755</v>
      </c>
      <c r="P48" s="220">
        <f t="shared" si="14"/>
        <v>4.6570816217181674</v>
      </c>
      <c r="Q48" s="220">
        <f t="shared" si="15"/>
        <v>4.6008465400137872</v>
      </c>
      <c r="R48" s="220">
        <f t="shared" si="16"/>
        <v>57.845644304089966</v>
      </c>
      <c r="S48" s="220">
        <f t="shared" si="17"/>
        <v>5.3591491916462966</v>
      </c>
      <c r="T48" s="220">
        <f t="shared" si="18"/>
        <v>-2.0882217465521427</v>
      </c>
      <c r="U48" s="220">
        <f t="shared" si="19"/>
        <v>3.6562195051948811</v>
      </c>
      <c r="W48" s="221"/>
      <c r="X48" s="222"/>
      <c r="Y48" s="223">
        <v>24</v>
      </c>
      <c r="Z48" s="224">
        <f>L41</f>
        <v>192.11509029690848</v>
      </c>
      <c r="AA48" s="224">
        <f>(Z48-7)/9.81+67.758</f>
        <v>86.628039785617574</v>
      </c>
      <c r="AB48" s="225">
        <v>26</v>
      </c>
      <c r="AC48" s="224">
        <f>N41</f>
        <v>63.137442172810026</v>
      </c>
      <c r="AD48" s="224">
        <f>(AC48-8)/9.81+67.817</f>
        <v>73.437534370317024</v>
      </c>
      <c r="AE48" s="224">
        <f t="shared" si="20"/>
        <v>128.97764812409844</v>
      </c>
      <c r="AF48" s="224">
        <f t="shared" si="20"/>
        <v>13.190505415300549</v>
      </c>
      <c r="AG48" s="224">
        <v>23.73</v>
      </c>
      <c r="AH48" s="224">
        <f t="shared" si="21"/>
        <v>0.55585779246947109</v>
      </c>
      <c r="AI48" s="226"/>
      <c r="AJ48" s="227"/>
      <c r="AK48" s="228"/>
    </row>
    <row r="49" spans="1:37" x14ac:dyDescent="0.2">
      <c r="A49" s="219">
        <v>85</v>
      </c>
      <c r="B49" s="220">
        <f t="shared" si="0"/>
        <v>380.44462409054159</v>
      </c>
      <c r="C49" s="220">
        <f t="shared" si="1"/>
        <v>296.70927835051549</v>
      </c>
      <c r="D49" s="220">
        <f t="shared" si="2"/>
        <v>228.62312444836718</v>
      </c>
      <c r="E49" s="220">
        <f t="shared" si="3"/>
        <v>20.958527131782944</v>
      </c>
      <c r="F49" s="220">
        <f t="shared" si="4"/>
        <v>222.54637436762226</v>
      </c>
      <c r="G49" s="220">
        <f t="shared" si="5"/>
        <v>185.72477477477477</v>
      </c>
      <c r="H49" s="220">
        <f t="shared" si="6"/>
        <v>56.877859331575571</v>
      </c>
      <c r="I49" s="220">
        <f t="shared" si="7"/>
        <v>5.9116969726047115</v>
      </c>
      <c r="J49" s="220">
        <f t="shared" si="8"/>
        <v>5.4443112747196292</v>
      </c>
      <c r="K49" s="220">
        <f t="shared" si="9"/>
        <v>8.6737288135593094</v>
      </c>
      <c r="L49" s="220">
        <f t="shared" si="10"/>
        <v>167.62779308233854</v>
      </c>
      <c r="M49" s="220">
        <f t="shared" si="11"/>
        <v>111.60402165506575</v>
      </c>
      <c r="N49" s="220">
        <f t="shared" si="12"/>
        <v>57.168183853156243</v>
      </c>
      <c r="O49" s="220">
        <f t="shared" si="13"/>
        <v>4.5519964896884577</v>
      </c>
      <c r="P49" s="220">
        <f t="shared" si="14"/>
        <v>3.7640650116092194</v>
      </c>
      <c r="Q49" s="220">
        <f t="shared" si="15"/>
        <v>3.6164976867802014</v>
      </c>
      <c r="R49" s="220">
        <f t="shared" si="16"/>
        <v>57.075406300546867</v>
      </c>
      <c r="S49" s="220">
        <f t="shared" si="17"/>
        <v>4.9303143359492259</v>
      </c>
      <c r="T49" s="220">
        <f t="shared" si="18"/>
        <v>-2.359173056601727</v>
      </c>
      <c r="U49" s="220">
        <f t="shared" si="19"/>
        <v>3.369209574651284</v>
      </c>
      <c r="W49" s="221"/>
      <c r="X49" s="222"/>
      <c r="Y49" s="223">
        <v>18</v>
      </c>
      <c r="Z49" s="224">
        <f>F41</f>
        <v>256.2731871838111</v>
      </c>
      <c r="AA49" s="224">
        <f>(Z49-2)/9.81+59.154</f>
        <v>85.073794819960355</v>
      </c>
      <c r="AB49" s="225">
        <v>20</v>
      </c>
      <c r="AC49" s="224">
        <f>H41</f>
        <v>62.578707332715737</v>
      </c>
      <c r="AD49" s="224">
        <f>(AC49-3)/9.81+59.182</f>
        <v>65.255262725047473</v>
      </c>
      <c r="AE49" s="224">
        <f t="shared" si="20"/>
        <v>193.69447985109537</v>
      </c>
      <c r="AF49" s="224">
        <f t="shared" si="20"/>
        <v>19.818532094912882</v>
      </c>
      <c r="AG49" s="224">
        <v>28.34</v>
      </c>
      <c r="AH49" s="224">
        <f t="shared" si="21"/>
        <v>0.69931305910066632</v>
      </c>
      <c r="AI49" s="226"/>
      <c r="AJ49" s="227"/>
      <c r="AK49" s="228"/>
    </row>
    <row r="50" spans="1:37" x14ac:dyDescent="0.2">
      <c r="A50" s="219">
        <v>84</v>
      </c>
      <c r="B50" s="220">
        <f t="shared" si="0"/>
        <v>372.36054971705738</v>
      </c>
      <c r="C50" s="220">
        <f t="shared" si="1"/>
        <v>292.58556701030926</v>
      </c>
      <c r="D50" s="220">
        <f t="shared" si="2"/>
        <v>225.68108267137396</v>
      </c>
      <c r="E50" s="220">
        <f t="shared" si="3"/>
        <v>20.57093023255814</v>
      </c>
      <c r="F50" s="220">
        <f t="shared" si="4"/>
        <v>218.33052276559863</v>
      </c>
      <c r="G50" s="220">
        <f t="shared" si="5"/>
        <v>183.47252252252252</v>
      </c>
      <c r="H50" s="220">
        <f t="shared" si="6"/>
        <v>56.16525333143305</v>
      </c>
      <c r="I50" s="220">
        <f t="shared" si="7"/>
        <v>5.7917526267811743</v>
      </c>
      <c r="J50" s="220">
        <f t="shared" si="8"/>
        <v>5.3016294267043342</v>
      </c>
      <c r="K50" s="220">
        <f t="shared" si="9"/>
        <v>6.5550847457626995</v>
      </c>
      <c r="L50" s="220">
        <f t="shared" si="10"/>
        <v>164.5668809305173</v>
      </c>
      <c r="M50" s="220">
        <f t="shared" si="11"/>
        <v>110.05723124516629</v>
      </c>
      <c r="N50" s="220">
        <f t="shared" si="12"/>
        <v>56.422026563199516</v>
      </c>
      <c r="O50" s="220">
        <f t="shared" si="13"/>
        <v>3.6744186046511609</v>
      </c>
      <c r="P50" s="220">
        <f t="shared" si="14"/>
        <v>2.8710484015002713</v>
      </c>
      <c r="Q50" s="220">
        <f t="shared" si="15"/>
        <v>2.6321488335466152</v>
      </c>
      <c r="R50" s="220">
        <f t="shared" si="16"/>
        <v>56.305168297003775</v>
      </c>
      <c r="S50" s="220">
        <f t="shared" si="17"/>
        <v>4.5014794802521543</v>
      </c>
      <c r="T50" s="220">
        <f t="shared" si="18"/>
        <v>-2.630124366651311</v>
      </c>
      <c r="U50" s="220">
        <f t="shared" si="19"/>
        <v>3.0821996441076873</v>
      </c>
      <c r="W50" s="221"/>
      <c r="X50" s="222"/>
      <c r="Y50" s="223">
        <v>11</v>
      </c>
      <c r="Z50" s="224">
        <f>B41</f>
        <v>445.11721907841553</v>
      </c>
      <c r="AA50" s="224">
        <f>(Z50-19)/9.81+47.611</f>
        <v>91.048025390256413</v>
      </c>
      <c r="AB50" s="225">
        <v>13</v>
      </c>
      <c r="AC50" s="224">
        <f>D41</f>
        <v>252.15945866431306</v>
      </c>
      <c r="AD50" s="224">
        <f>(AC50-17)/9.81+47.429</f>
        <v>71.400402514201133</v>
      </c>
      <c r="AE50" s="224">
        <f t="shared" si="20"/>
        <v>192.95776041410247</v>
      </c>
      <c r="AF50" s="224">
        <f t="shared" si="20"/>
        <v>19.64762287605528</v>
      </c>
      <c r="AG50" s="224">
        <v>32.74</v>
      </c>
      <c r="AH50" s="224">
        <f t="shared" si="21"/>
        <v>0.60011065595770552</v>
      </c>
      <c r="AI50" s="226"/>
      <c r="AJ50" s="227"/>
      <c r="AK50" s="228"/>
    </row>
    <row r="51" spans="1:37" x14ac:dyDescent="0.2">
      <c r="A51" s="219">
        <v>83</v>
      </c>
      <c r="B51" s="220">
        <f t="shared" si="0"/>
        <v>364.27647534357317</v>
      </c>
      <c r="C51" s="220">
        <f t="shared" si="1"/>
        <v>288.46185567010309</v>
      </c>
      <c r="D51" s="220">
        <f t="shared" si="2"/>
        <v>222.73904089438074</v>
      </c>
      <c r="E51" s="220">
        <f t="shared" si="3"/>
        <v>20.183333333333334</v>
      </c>
      <c r="F51" s="220">
        <f t="shared" si="4"/>
        <v>214.11467116357503</v>
      </c>
      <c r="G51" s="220">
        <f t="shared" si="5"/>
        <v>181.22027027027025</v>
      </c>
      <c r="H51" s="220">
        <f t="shared" si="6"/>
        <v>55.452647331290528</v>
      </c>
      <c r="I51" s="220">
        <f t="shared" si="7"/>
        <v>5.6718082809576362</v>
      </c>
      <c r="J51" s="220">
        <f t="shared" si="8"/>
        <v>5.1589475786890384</v>
      </c>
      <c r="K51" s="220">
        <f t="shared" si="9"/>
        <v>4.4364406779660897</v>
      </c>
      <c r="L51" s="220">
        <f t="shared" si="10"/>
        <v>161.50596877869603</v>
      </c>
      <c r="M51" s="220">
        <f t="shared" si="11"/>
        <v>108.51044083526683</v>
      </c>
      <c r="N51" s="220">
        <f t="shared" si="12"/>
        <v>55.675869273242796</v>
      </c>
      <c r="O51" s="220">
        <f t="shared" si="13"/>
        <v>2.7968407196138636</v>
      </c>
      <c r="P51" s="220">
        <f t="shared" si="14"/>
        <v>1.978031791391323</v>
      </c>
      <c r="Q51" s="220">
        <f t="shared" si="15"/>
        <v>1.6477999803130294</v>
      </c>
      <c r="R51" s="220">
        <f t="shared" si="16"/>
        <v>55.534930293460675</v>
      </c>
      <c r="S51" s="220">
        <f t="shared" si="17"/>
        <v>4.0726446245550836</v>
      </c>
      <c r="T51" s="220">
        <f t="shared" si="18"/>
        <v>-2.9010756767008949</v>
      </c>
      <c r="U51" s="220">
        <f t="shared" si="19"/>
        <v>2.7951897135640906</v>
      </c>
      <c r="W51" s="221">
        <v>92</v>
      </c>
      <c r="X51" s="222">
        <f>'[1]Rembesan (jurnal)'!$AH$65</f>
        <v>4.50143625E-3</v>
      </c>
      <c r="Y51" s="223">
        <v>30</v>
      </c>
      <c r="Z51" s="224">
        <f>R42</f>
        <v>62.467072325348532</v>
      </c>
      <c r="AA51" s="224">
        <f>(Z51+0)/9.81+76.84</f>
        <v>83.207693407273041</v>
      </c>
      <c r="AB51" s="225">
        <v>31</v>
      </c>
      <c r="AC51" s="224">
        <f>S42</f>
        <v>7.9321583258287234</v>
      </c>
      <c r="AD51" s="224">
        <f>(AC51+0)/9.81+76.824</f>
        <v>77.632578830359705</v>
      </c>
      <c r="AE51" s="224">
        <f t="shared" si="20"/>
        <v>54.534913999519809</v>
      </c>
      <c r="AF51" s="224">
        <f t="shared" si="20"/>
        <v>5.5751145769133359</v>
      </c>
      <c r="AG51" s="224">
        <v>14.22</v>
      </c>
      <c r="AH51" s="224">
        <f t="shared" si="21"/>
        <v>0.39206150329910938</v>
      </c>
      <c r="AI51" s="226">
        <f>AVERAGE(AH51:AH54)</f>
        <v>0.5521971959313895</v>
      </c>
      <c r="AJ51" s="227">
        <f>X51/(1000*$AK$29*$AK$32*AI51)</f>
        <v>0.12604477366751796</v>
      </c>
      <c r="AK51" s="228" t="str">
        <f>IF(AJ51&lt;1,"OK",IF(AJ51&gt;1,"Not OK"))</f>
        <v>OK</v>
      </c>
    </row>
    <row r="52" spans="1:37" x14ac:dyDescent="0.2">
      <c r="A52" s="219">
        <v>82</v>
      </c>
      <c r="B52" s="220">
        <f t="shared" si="0"/>
        <v>356.1924009700889</v>
      </c>
      <c r="C52" s="220">
        <f t="shared" si="1"/>
        <v>284.33814432989692</v>
      </c>
      <c r="D52" s="220">
        <f t="shared" si="2"/>
        <v>219.79699911738749</v>
      </c>
      <c r="E52" s="220">
        <f t="shared" si="3"/>
        <v>19.795736434108527</v>
      </c>
      <c r="F52" s="220">
        <f t="shared" si="4"/>
        <v>209.89881956155142</v>
      </c>
      <c r="G52" s="220">
        <f t="shared" si="5"/>
        <v>178.968018018018</v>
      </c>
      <c r="H52" s="220">
        <f t="shared" si="6"/>
        <v>54.740041331148007</v>
      </c>
      <c r="I52" s="220">
        <f t="shared" si="7"/>
        <v>5.5518639351340981</v>
      </c>
      <c r="J52" s="220">
        <f t="shared" si="8"/>
        <v>5.0162657306737426</v>
      </c>
      <c r="K52" s="220">
        <f t="shared" si="9"/>
        <v>2.3177966101694789</v>
      </c>
      <c r="L52" s="220">
        <f t="shared" si="10"/>
        <v>158.44505662687479</v>
      </c>
      <c r="M52" s="220">
        <f t="shared" si="11"/>
        <v>106.96365042536738</v>
      </c>
      <c r="N52" s="220">
        <f t="shared" si="12"/>
        <v>54.929711983286076</v>
      </c>
      <c r="O52" s="220">
        <f t="shared" si="13"/>
        <v>1.9192628345765665</v>
      </c>
      <c r="P52" s="220">
        <f t="shared" si="14"/>
        <v>1.085015181282375</v>
      </c>
      <c r="Q52" s="220">
        <f t="shared" si="15"/>
        <v>0.66345112707944343</v>
      </c>
      <c r="R52" s="220">
        <f t="shared" si="16"/>
        <v>54.764692289917583</v>
      </c>
      <c r="S52" s="220">
        <f t="shared" si="17"/>
        <v>3.6438097688580124</v>
      </c>
      <c r="T52" s="220">
        <f t="shared" si="18"/>
        <v>-3.1720269867504793</v>
      </c>
      <c r="U52" s="220">
        <f t="shared" si="19"/>
        <v>2.5081797830204939</v>
      </c>
      <c r="W52" s="221"/>
      <c r="X52" s="222"/>
      <c r="Y52" s="223">
        <v>24</v>
      </c>
      <c r="Z52" s="224">
        <f>L42</f>
        <v>189.05417814508723</v>
      </c>
      <c r="AA52" s="224">
        <f>(Z52-7)/9.81+67.758</f>
        <v>86.316020198275965</v>
      </c>
      <c r="AB52" s="225">
        <v>26</v>
      </c>
      <c r="AC52" s="224">
        <f>N42</f>
        <v>62.391284882853299</v>
      </c>
      <c r="AD52" s="224">
        <f>(AC52-8)/9.81+67.817</f>
        <v>73.361473484490645</v>
      </c>
      <c r="AE52" s="224">
        <f t="shared" si="20"/>
        <v>126.66289326223394</v>
      </c>
      <c r="AF52" s="224">
        <f t="shared" si="20"/>
        <v>12.954546713785319</v>
      </c>
      <c r="AG52" s="224">
        <v>23.73</v>
      </c>
      <c r="AH52" s="224">
        <f t="shared" si="21"/>
        <v>0.54591431579373451</v>
      </c>
      <c r="AI52" s="226"/>
      <c r="AJ52" s="227"/>
      <c r="AK52" s="228"/>
    </row>
    <row r="53" spans="1:37" x14ac:dyDescent="0.2">
      <c r="A53" s="219">
        <v>81</v>
      </c>
      <c r="B53" s="220">
        <f t="shared" si="0"/>
        <v>348.10832659660468</v>
      </c>
      <c r="C53" s="220">
        <f t="shared" si="1"/>
        <v>280.21443298969075</v>
      </c>
      <c r="D53" s="220">
        <f t="shared" si="2"/>
        <v>216.85495734039426</v>
      </c>
      <c r="E53" s="220">
        <f t="shared" si="3"/>
        <v>19.40813953488372</v>
      </c>
      <c r="F53" s="220">
        <f t="shared" si="4"/>
        <v>205.68296795952782</v>
      </c>
      <c r="G53" s="220">
        <f t="shared" si="5"/>
        <v>176.71576576576575</v>
      </c>
      <c r="H53" s="220">
        <f t="shared" si="6"/>
        <v>54.027435331005485</v>
      </c>
      <c r="I53" s="220">
        <f t="shared" si="7"/>
        <v>5.4319195893105601</v>
      </c>
      <c r="J53" s="220">
        <f t="shared" si="8"/>
        <v>4.8735838826584477</v>
      </c>
      <c r="K53" s="220">
        <f t="shared" si="9"/>
        <v>0.19915254237286883</v>
      </c>
      <c r="L53" s="220">
        <f t="shared" si="10"/>
        <v>155.38414447505355</v>
      </c>
      <c r="M53" s="220">
        <f t="shared" si="11"/>
        <v>105.41686001546792</v>
      </c>
      <c r="N53" s="220">
        <f t="shared" si="12"/>
        <v>54.183554693329349</v>
      </c>
      <c r="O53" s="220">
        <f t="shared" si="13"/>
        <v>1.0416849495392695</v>
      </c>
      <c r="P53" s="220">
        <f t="shared" si="14"/>
        <v>0.19199857117342689</v>
      </c>
      <c r="Q53" s="220">
        <f t="shared" si="15"/>
        <v>-0.32089772615414253</v>
      </c>
      <c r="R53" s="220">
        <f t="shared" si="16"/>
        <v>53.994454286374491</v>
      </c>
      <c r="S53" s="220">
        <f t="shared" si="17"/>
        <v>3.2149749131609417</v>
      </c>
      <c r="T53" s="220">
        <f t="shared" si="18"/>
        <v>-3.4429782968000633</v>
      </c>
      <c r="U53" s="220">
        <f t="shared" si="19"/>
        <v>2.2211698524768968</v>
      </c>
      <c r="W53" s="221"/>
      <c r="X53" s="222"/>
      <c r="Y53" s="223">
        <v>18</v>
      </c>
      <c r="Z53" s="224">
        <f>F42</f>
        <v>252.05733558178753</v>
      </c>
      <c r="AA53" s="224">
        <f>(Z53-2)/9.81+59.154</f>
        <v>84.644044401813204</v>
      </c>
      <c r="AB53" s="225">
        <v>20</v>
      </c>
      <c r="AC53" s="224">
        <f>H42</f>
        <v>61.866101332573216</v>
      </c>
      <c r="AD53" s="224">
        <f>(AC53-3)/9.81+59.182</f>
        <v>65.182621950313276</v>
      </c>
      <c r="AE53" s="224">
        <f t="shared" si="20"/>
        <v>190.19123424921432</v>
      </c>
      <c r="AF53" s="224">
        <f t="shared" si="20"/>
        <v>19.461422451499928</v>
      </c>
      <c r="AG53" s="224">
        <v>28.34</v>
      </c>
      <c r="AH53" s="224">
        <f t="shared" si="21"/>
        <v>0.68671215425193821</v>
      </c>
      <c r="AI53" s="226"/>
      <c r="AJ53" s="227"/>
      <c r="AK53" s="228"/>
    </row>
    <row r="54" spans="1:37" x14ac:dyDescent="0.2">
      <c r="A54" s="219">
        <v>80</v>
      </c>
      <c r="B54" s="220">
        <f t="shared" si="0"/>
        <v>340.02425222312041</v>
      </c>
      <c r="C54" s="220">
        <f t="shared" si="1"/>
        <v>276.09072164948452</v>
      </c>
      <c r="D54" s="220">
        <f t="shared" si="2"/>
        <v>213.91291556340101</v>
      </c>
      <c r="E54" s="220">
        <f t="shared" si="3"/>
        <v>19.020542635658913</v>
      </c>
      <c r="F54" s="220">
        <f t="shared" si="4"/>
        <v>201.46711635750421</v>
      </c>
      <c r="G54" s="220">
        <f t="shared" si="5"/>
        <v>174.4635135135135</v>
      </c>
      <c r="H54" s="220">
        <f t="shared" si="6"/>
        <v>53.314829330862963</v>
      </c>
      <c r="I54" s="220">
        <f t="shared" si="7"/>
        <v>5.311975243487022</v>
      </c>
      <c r="J54" s="220">
        <f t="shared" si="8"/>
        <v>4.7309020346431518</v>
      </c>
      <c r="K54" s="220">
        <f t="shared" si="9"/>
        <v>-1.9194915254237415</v>
      </c>
      <c r="L54" s="220">
        <f t="shared" si="10"/>
        <v>152.3232323232323</v>
      </c>
      <c r="M54" s="220">
        <f t="shared" si="11"/>
        <v>103.87006960556845</v>
      </c>
      <c r="N54" s="220">
        <f t="shared" si="12"/>
        <v>53.437397403372628</v>
      </c>
      <c r="O54" s="220">
        <f t="shared" si="13"/>
        <v>0.16410706450197246</v>
      </c>
      <c r="P54" s="220">
        <f t="shared" si="14"/>
        <v>-0.70101803893552117</v>
      </c>
      <c r="Q54" s="220">
        <f t="shared" si="15"/>
        <v>-1.3052465793877286</v>
      </c>
      <c r="R54" s="220">
        <f t="shared" si="16"/>
        <v>53.224216282831392</v>
      </c>
      <c r="S54" s="220">
        <f t="shared" si="17"/>
        <v>2.7861400574638706</v>
      </c>
      <c r="T54" s="220">
        <f t="shared" si="18"/>
        <v>-3.7139296068496472</v>
      </c>
      <c r="U54" s="220">
        <f t="shared" si="19"/>
        <v>1.9341599219333001</v>
      </c>
      <c r="W54" s="221"/>
      <c r="X54" s="222"/>
      <c r="Y54" s="223">
        <v>11</v>
      </c>
      <c r="Z54" s="224">
        <f>B42</f>
        <v>437.03314470493126</v>
      </c>
      <c r="AA54" s="224">
        <f>(Z54-19)/9.81+47.611</f>
        <v>90.223960724253942</v>
      </c>
      <c r="AB54" s="225">
        <v>13</v>
      </c>
      <c r="AC54" s="224">
        <f>D42</f>
        <v>249.21741688731981</v>
      </c>
      <c r="AD54" s="224">
        <f>(AC54-17)/9.81+47.429</f>
        <v>71.100500192387344</v>
      </c>
      <c r="AE54" s="224">
        <f t="shared" si="20"/>
        <v>187.81572781761145</v>
      </c>
      <c r="AF54" s="224">
        <f t="shared" si="20"/>
        <v>19.123460531866598</v>
      </c>
      <c r="AG54" s="224">
        <v>32.74</v>
      </c>
      <c r="AH54" s="224">
        <f t="shared" si="21"/>
        <v>0.58410081038077577</v>
      </c>
      <c r="AI54" s="226"/>
      <c r="AJ54" s="227"/>
      <c r="AK54" s="228"/>
    </row>
    <row r="55" spans="1:37" x14ac:dyDescent="0.2">
      <c r="A55" s="219">
        <v>79</v>
      </c>
      <c r="B55" s="220">
        <f t="shared" si="0"/>
        <v>331.9401778496362</v>
      </c>
      <c r="C55" s="220">
        <f t="shared" si="1"/>
        <v>271.96701030927835</v>
      </c>
      <c r="D55" s="220">
        <f t="shared" si="2"/>
        <v>210.97087378640779</v>
      </c>
      <c r="E55" s="220">
        <f t="shared" si="3"/>
        <v>18.63294573643411</v>
      </c>
      <c r="F55" s="220">
        <f t="shared" si="4"/>
        <v>197.25126475548061</v>
      </c>
      <c r="G55" s="220">
        <f t="shared" si="5"/>
        <v>172.21126126126126</v>
      </c>
      <c r="H55" s="220">
        <f t="shared" si="6"/>
        <v>52.602223330720442</v>
      </c>
      <c r="I55" s="220">
        <f t="shared" si="7"/>
        <v>5.1920308976634848</v>
      </c>
      <c r="J55" s="220">
        <f t="shared" si="8"/>
        <v>4.588220186627856</v>
      </c>
      <c r="K55" s="220">
        <f t="shared" si="9"/>
        <v>-4.0381355932203515</v>
      </c>
      <c r="L55" s="220">
        <f t="shared" si="10"/>
        <v>149.26232017141106</v>
      </c>
      <c r="M55" s="220">
        <f t="shared" si="11"/>
        <v>102.32327919566899</v>
      </c>
      <c r="N55" s="220">
        <f t="shared" si="12"/>
        <v>52.691240113415901</v>
      </c>
      <c r="O55" s="220">
        <f t="shared" si="13"/>
        <v>-0.71347082053532462</v>
      </c>
      <c r="P55" s="220">
        <f t="shared" si="14"/>
        <v>-1.5940346490444692</v>
      </c>
      <c r="Q55" s="220">
        <f t="shared" si="15"/>
        <v>-2.2895954326213146</v>
      </c>
      <c r="R55" s="220">
        <f t="shared" si="16"/>
        <v>52.4539782792883</v>
      </c>
      <c r="S55" s="220">
        <f t="shared" si="17"/>
        <v>2.3573052017667995</v>
      </c>
      <c r="T55" s="220">
        <f t="shared" si="18"/>
        <v>-3.9848809168992312</v>
      </c>
      <c r="U55" s="220">
        <f t="shared" si="19"/>
        <v>1.6471499913897034</v>
      </c>
      <c r="W55" s="221">
        <v>91</v>
      </c>
      <c r="X55" s="222">
        <f>'[1]Rembesan (jurnal)'!$AH$66</f>
        <v>4.3539231249999999E-3</v>
      </c>
      <c r="Y55" s="223">
        <v>30</v>
      </c>
      <c r="Z55" s="224">
        <f>R43</f>
        <v>61.69683432180544</v>
      </c>
      <c r="AA55" s="224">
        <f>(Z55+0)/9.81+76.84</f>
        <v>83.129177810581595</v>
      </c>
      <c r="AB55" s="225">
        <v>31</v>
      </c>
      <c r="AC55" s="224">
        <f>S43</f>
        <v>7.5033234701316518</v>
      </c>
      <c r="AD55" s="224">
        <f>(AC55+0)/9.81+76.824</f>
        <v>77.588864777791201</v>
      </c>
      <c r="AE55" s="224">
        <f t="shared" ref="AE55:AF62" si="24">Z55-AC55</f>
        <v>54.193510851673786</v>
      </c>
      <c r="AF55" s="224">
        <f t="shared" si="24"/>
        <v>5.5403130327903938</v>
      </c>
      <c r="AG55" s="224">
        <v>14.22</v>
      </c>
      <c r="AH55" s="224">
        <f t="shared" si="21"/>
        <v>0.38961413732703187</v>
      </c>
      <c r="AI55" s="226">
        <f>AVERAGE(AH55:AH58)</f>
        <v>0.54194679766302123</v>
      </c>
      <c r="AJ55" s="227">
        <f>X55/(1000*$AK$29*$AK$32*AI55)</f>
        <v>0.12422014675180995</v>
      </c>
      <c r="AK55" s="228" t="str">
        <f>IF(AJ55&lt;1,"OK",IF(AJ55&gt;1,"Not OK"))</f>
        <v>OK</v>
      </c>
    </row>
    <row r="56" spans="1:37" x14ac:dyDescent="0.2">
      <c r="A56" s="219">
        <v>78</v>
      </c>
      <c r="B56" s="220">
        <f t="shared" si="0"/>
        <v>323.85610347615199</v>
      </c>
      <c r="C56" s="220">
        <f t="shared" si="1"/>
        <v>267.84329896907218</v>
      </c>
      <c r="D56" s="220">
        <f t="shared" si="2"/>
        <v>208.02883200941454</v>
      </c>
      <c r="E56" s="220">
        <f t="shared" si="3"/>
        <v>18.245348837209303</v>
      </c>
      <c r="F56" s="220">
        <f t="shared" si="4"/>
        <v>193.035413153457</v>
      </c>
      <c r="G56" s="220">
        <f t="shared" si="5"/>
        <v>169.95900900900901</v>
      </c>
      <c r="H56" s="220">
        <f t="shared" si="6"/>
        <v>51.88961733057792</v>
      </c>
      <c r="I56" s="220">
        <f t="shared" si="7"/>
        <v>5.0720865518399467</v>
      </c>
      <c r="J56" s="220">
        <f t="shared" si="8"/>
        <v>4.4455383386125611</v>
      </c>
      <c r="K56" s="220">
        <f t="shared" si="9"/>
        <v>-6.1567796610169623</v>
      </c>
      <c r="L56" s="220">
        <f t="shared" si="10"/>
        <v>146.20140801958982</v>
      </c>
      <c r="M56" s="220">
        <f t="shared" si="11"/>
        <v>100.77648878576953</v>
      </c>
      <c r="N56" s="220">
        <f t="shared" si="12"/>
        <v>51.945082823459181</v>
      </c>
      <c r="O56" s="220">
        <f t="shared" si="13"/>
        <v>-1.5910487055726217</v>
      </c>
      <c r="P56" s="220">
        <f t="shared" si="14"/>
        <v>-2.4870512591534175</v>
      </c>
      <c r="Q56" s="220">
        <f t="shared" si="15"/>
        <v>-3.2739442858549004</v>
      </c>
      <c r="R56" s="220">
        <f t="shared" si="16"/>
        <v>51.683740275745201</v>
      </c>
      <c r="S56" s="220">
        <f t="shared" si="17"/>
        <v>1.9284703460697283</v>
      </c>
      <c r="T56" s="220">
        <f t="shared" si="18"/>
        <v>-4.2558322269488151</v>
      </c>
      <c r="U56" s="220">
        <f t="shared" si="19"/>
        <v>1.3601400608461065</v>
      </c>
      <c r="W56" s="221"/>
      <c r="X56" s="222"/>
      <c r="Y56" s="223">
        <v>24</v>
      </c>
      <c r="Z56" s="224">
        <f>L43</f>
        <v>185.99326599326599</v>
      </c>
      <c r="AA56" s="224">
        <f>(Z56-7)/9.81+67.758</f>
        <v>86.004000610934355</v>
      </c>
      <c r="AB56" s="225">
        <v>26</v>
      </c>
      <c r="AC56" s="224">
        <f>N43</f>
        <v>61.645127592896579</v>
      </c>
      <c r="AD56" s="224">
        <f>(AC56-8)/9.81+67.817</f>
        <v>73.285412598664266</v>
      </c>
      <c r="AE56" s="224">
        <f t="shared" si="24"/>
        <v>124.34813840036941</v>
      </c>
      <c r="AF56" s="224">
        <f t="shared" si="24"/>
        <v>12.718588012270089</v>
      </c>
      <c r="AG56" s="224">
        <v>23.73</v>
      </c>
      <c r="AH56" s="224">
        <f t="shared" si="21"/>
        <v>0.53597083911799781</v>
      </c>
      <c r="AI56" s="226"/>
      <c r="AJ56" s="227"/>
      <c r="AK56" s="228"/>
    </row>
    <row r="57" spans="1:37" x14ac:dyDescent="0.2">
      <c r="A57" s="219">
        <v>77</v>
      </c>
      <c r="B57" s="220">
        <f t="shared" si="0"/>
        <v>315.77202910266772</v>
      </c>
      <c r="C57" s="220">
        <f t="shared" si="1"/>
        <v>263.71958762886595</v>
      </c>
      <c r="D57" s="220">
        <f t="shared" si="2"/>
        <v>205.08679023242132</v>
      </c>
      <c r="E57" s="220">
        <f t="shared" si="3"/>
        <v>17.857751937984496</v>
      </c>
      <c r="F57" s="220">
        <f t="shared" si="4"/>
        <v>188.81956155143337</v>
      </c>
      <c r="G57" s="220">
        <f t="shared" si="5"/>
        <v>167.70675675675676</v>
      </c>
      <c r="H57" s="220">
        <f t="shared" si="6"/>
        <v>51.177011330435398</v>
      </c>
      <c r="I57" s="220">
        <f t="shared" si="7"/>
        <v>4.9521422060164086</v>
      </c>
      <c r="J57" s="220">
        <f t="shared" si="8"/>
        <v>4.3028564905972653</v>
      </c>
      <c r="K57" s="220">
        <f t="shared" si="9"/>
        <v>-8.275423728813573</v>
      </c>
      <c r="L57" s="220">
        <f t="shared" si="10"/>
        <v>143.14049586776858</v>
      </c>
      <c r="M57" s="220">
        <f t="shared" si="11"/>
        <v>99.229698375870072</v>
      </c>
      <c r="N57" s="220">
        <f t="shared" si="12"/>
        <v>51.198925533502461</v>
      </c>
      <c r="O57" s="220">
        <f t="shared" si="13"/>
        <v>-2.4686265906099187</v>
      </c>
      <c r="P57" s="220">
        <f t="shared" si="14"/>
        <v>-3.3800678692623656</v>
      </c>
      <c r="Q57" s="220">
        <f t="shared" si="15"/>
        <v>-4.2582931390884866</v>
      </c>
      <c r="R57" s="220">
        <f t="shared" si="16"/>
        <v>50.913502272202109</v>
      </c>
      <c r="S57" s="220">
        <f t="shared" si="17"/>
        <v>1.4996354903726574</v>
      </c>
      <c r="T57" s="220">
        <f t="shared" si="18"/>
        <v>-4.5267835369983995</v>
      </c>
      <c r="U57" s="220">
        <f t="shared" si="19"/>
        <v>1.0731301303025098</v>
      </c>
      <c r="W57" s="221"/>
      <c r="X57" s="222"/>
      <c r="Y57" s="223">
        <v>18</v>
      </c>
      <c r="Z57" s="224">
        <f>F43</f>
        <v>247.84148397976389</v>
      </c>
      <c r="AA57" s="224">
        <f>(Z57-2)/9.81+59.154</f>
        <v>84.214293983666039</v>
      </c>
      <c r="AB57" s="225">
        <v>20</v>
      </c>
      <c r="AC57" s="224">
        <f>H43</f>
        <v>61.153495332430694</v>
      </c>
      <c r="AD57" s="224">
        <f>(AC57-3)/9.81+59.182</f>
        <v>65.10998117557908</v>
      </c>
      <c r="AE57" s="224">
        <f t="shared" si="24"/>
        <v>186.68798864733321</v>
      </c>
      <c r="AF57" s="224">
        <f t="shared" si="24"/>
        <v>19.104312808086959</v>
      </c>
      <c r="AG57" s="224">
        <v>28.34</v>
      </c>
      <c r="AH57" s="224">
        <f t="shared" si="21"/>
        <v>0.67411124940320954</v>
      </c>
      <c r="AI57" s="226"/>
      <c r="AJ57" s="227"/>
      <c r="AK57" s="228"/>
    </row>
    <row r="58" spans="1:37" x14ac:dyDescent="0.2">
      <c r="W58" s="221"/>
      <c r="X58" s="222"/>
      <c r="Y58" s="223">
        <v>11</v>
      </c>
      <c r="Z58" s="224">
        <f>B43</f>
        <v>428.94907033144705</v>
      </c>
      <c r="AA58" s="224">
        <f>(Z58-19)/9.81+47.611</f>
        <v>89.399896058251471</v>
      </c>
      <c r="AB58" s="225">
        <v>13</v>
      </c>
      <c r="AC58" s="224">
        <f>D43</f>
        <v>246.27537511032659</v>
      </c>
      <c r="AD58" s="224">
        <f>(AC58-17)/9.81+47.429</f>
        <v>70.800597870573554</v>
      </c>
      <c r="AE58" s="224">
        <f t="shared" si="24"/>
        <v>182.67369522112045</v>
      </c>
      <c r="AF58" s="224">
        <f t="shared" si="24"/>
        <v>18.599298187677917</v>
      </c>
      <c r="AG58" s="224">
        <v>32.74</v>
      </c>
      <c r="AH58" s="224">
        <f t="shared" si="21"/>
        <v>0.56809096480384591</v>
      </c>
      <c r="AI58" s="226"/>
      <c r="AJ58" s="227"/>
      <c r="AK58" s="228"/>
    </row>
    <row r="59" spans="1:37" x14ac:dyDescent="0.2">
      <c r="W59" s="221">
        <v>90</v>
      </c>
      <c r="X59" s="222">
        <f>'[1]Rembesan (jurnal)'!$AH$67</f>
        <v>4.1556312499999998E-3</v>
      </c>
      <c r="Y59" s="223">
        <v>30</v>
      </c>
      <c r="Z59" s="224">
        <f>R44</f>
        <v>60.926596318262341</v>
      </c>
      <c r="AA59" s="224">
        <f>(Z59+0)/9.81+76.84</f>
        <v>83.050662213890149</v>
      </c>
      <c r="AB59" s="225">
        <v>31</v>
      </c>
      <c r="AC59" s="224">
        <f>S44</f>
        <v>7.0744886144345811</v>
      </c>
      <c r="AD59" s="224">
        <f>(AC59+0)/9.81+76.824</f>
        <v>77.545150725222683</v>
      </c>
      <c r="AE59" s="224">
        <f t="shared" si="24"/>
        <v>53.852107703827762</v>
      </c>
      <c r="AF59" s="224">
        <f t="shared" si="24"/>
        <v>5.5055114886674659</v>
      </c>
      <c r="AG59" s="224">
        <v>14.22</v>
      </c>
      <c r="AH59" s="224">
        <f t="shared" si="21"/>
        <v>0.38716677135495536</v>
      </c>
      <c r="AI59" s="226">
        <f>AVERAGE(AH59:AH62)</f>
        <v>0.5316963993946533</v>
      </c>
      <c r="AJ59" s="227">
        <f>X59/(1000*$AK$29*$AK$32*AI59)</f>
        <v>0.12084848766391755</v>
      </c>
      <c r="AK59" s="228" t="str">
        <f>IF(AJ59&lt;1,"OK",IF(AJ59&gt;1,"Not OK"))</f>
        <v>OK</v>
      </c>
    </row>
    <row r="60" spans="1:37" x14ac:dyDescent="0.2">
      <c r="W60" s="221"/>
      <c r="X60" s="222"/>
      <c r="Y60" s="223">
        <v>24</v>
      </c>
      <c r="Z60" s="224">
        <f>L44</f>
        <v>182.93235384144475</v>
      </c>
      <c r="AA60" s="224">
        <f>(Z60-7)/9.81+67.758</f>
        <v>85.691981023592732</v>
      </c>
      <c r="AB60" s="225">
        <v>26</v>
      </c>
      <c r="AC60" s="224">
        <f>N44</f>
        <v>60.898970302939858</v>
      </c>
      <c r="AD60" s="224">
        <f>(AC60-8)/9.81+67.817</f>
        <v>73.209351712837901</v>
      </c>
      <c r="AE60" s="224">
        <f t="shared" si="24"/>
        <v>122.03338353850489</v>
      </c>
      <c r="AF60" s="224">
        <f t="shared" si="24"/>
        <v>12.482629310754831</v>
      </c>
      <c r="AG60" s="224">
        <v>23.73</v>
      </c>
      <c r="AH60" s="224">
        <f t="shared" si="21"/>
        <v>0.52602736244226</v>
      </c>
      <c r="AI60" s="226"/>
      <c r="AJ60" s="227"/>
      <c r="AK60" s="228"/>
    </row>
    <row r="61" spans="1:37" x14ac:dyDescent="0.2">
      <c r="W61" s="221"/>
      <c r="X61" s="222"/>
      <c r="Y61" s="223">
        <v>18</v>
      </c>
      <c r="Z61" s="224">
        <f>F44</f>
        <v>243.62563237774029</v>
      </c>
      <c r="AA61" s="224">
        <f>(Z61-2)/9.81+59.154</f>
        <v>83.784543565518888</v>
      </c>
      <c r="AB61" s="225">
        <v>20</v>
      </c>
      <c r="AC61" s="224">
        <f>H44</f>
        <v>60.44088933228818</v>
      </c>
      <c r="AD61" s="224">
        <f>(AC61-3)/9.81+59.182</f>
        <v>65.037340400844869</v>
      </c>
      <c r="AE61" s="224">
        <f t="shared" si="24"/>
        <v>183.18474304545211</v>
      </c>
      <c r="AF61" s="224">
        <f t="shared" si="24"/>
        <v>18.747203164674019</v>
      </c>
      <c r="AG61" s="224">
        <v>28.34</v>
      </c>
      <c r="AH61" s="224">
        <f t="shared" si="21"/>
        <v>0.66151034455448199</v>
      </c>
      <c r="AI61" s="226"/>
      <c r="AJ61" s="227"/>
      <c r="AK61" s="228"/>
    </row>
    <row r="62" spans="1:37" x14ac:dyDescent="0.2">
      <c r="W62" s="221"/>
      <c r="X62" s="222"/>
      <c r="Y62" s="223">
        <v>11</v>
      </c>
      <c r="Z62" s="224">
        <f>B44</f>
        <v>420.86499595796278</v>
      </c>
      <c r="AA62" s="224">
        <f>(Z62-19)/9.81+47.611</f>
        <v>88.575831392249</v>
      </c>
      <c r="AB62" s="225">
        <v>13</v>
      </c>
      <c r="AC62" s="224">
        <f>D44</f>
        <v>243.33333333333337</v>
      </c>
      <c r="AD62" s="224">
        <f>(AC62-17)/9.81+47.429</f>
        <v>70.500695548759779</v>
      </c>
      <c r="AE62" s="224">
        <f t="shared" si="24"/>
        <v>177.5316626246294</v>
      </c>
      <c r="AF62" s="224">
        <f t="shared" si="24"/>
        <v>18.075135843489221</v>
      </c>
      <c r="AG62" s="224">
        <v>32.74</v>
      </c>
      <c r="AH62" s="224">
        <f t="shared" si="21"/>
        <v>0.55208111922691572</v>
      </c>
      <c r="AI62" s="226"/>
      <c r="AJ62" s="234"/>
      <c r="AK62" s="235"/>
    </row>
  </sheetData>
  <mergeCells count="77">
    <mergeCell ref="W59:W62"/>
    <mergeCell ref="X59:X62"/>
    <mergeCell ref="AI59:AI62"/>
    <mergeCell ref="AJ59:AJ62"/>
    <mergeCell ref="AK59:AK62"/>
    <mergeCell ref="W51:W54"/>
    <mergeCell ref="X51:X54"/>
    <mergeCell ref="AI51:AI54"/>
    <mergeCell ref="AJ51:AJ54"/>
    <mergeCell ref="AK51:AK54"/>
    <mergeCell ref="W55:W58"/>
    <mergeCell ref="X55:X58"/>
    <mergeCell ref="AI55:AI58"/>
    <mergeCell ref="AJ55:AJ58"/>
    <mergeCell ref="AK55:AK58"/>
    <mergeCell ref="W43:W46"/>
    <mergeCell ref="X43:X46"/>
    <mergeCell ref="AI43:AI46"/>
    <mergeCell ref="AJ43:AJ46"/>
    <mergeCell ref="AK43:AK46"/>
    <mergeCell ref="W47:W50"/>
    <mergeCell ref="X47:X50"/>
    <mergeCell ref="AI47:AI50"/>
    <mergeCell ref="AJ47:AJ50"/>
    <mergeCell ref="AK47:AK50"/>
    <mergeCell ref="AS35:AS38"/>
    <mergeCell ref="W39:W42"/>
    <mergeCell ref="X39:X42"/>
    <mergeCell ref="AI39:AI42"/>
    <mergeCell ref="AJ39:AJ42"/>
    <mergeCell ref="AK39:AK42"/>
    <mergeCell ref="AM35:AM37"/>
    <mergeCell ref="AN35:AN37"/>
    <mergeCell ref="AO35:AO37"/>
    <mergeCell ref="AP35:AP37"/>
    <mergeCell ref="AQ35:AQ37"/>
    <mergeCell ref="AR35:AR37"/>
    <mergeCell ref="AF35:AF36"/>
    <mergeCell ref="AG35:AG36"/>
    <mergeCell ref="AH35:AH36"/>
    <mergeCell ref="AI35:AI36"/>
    <mergeCell ref="AJ35:AJ36"/>
    <mergeCell ref="AK35:AK36"/>
    <mergeCell ref="Z35:Z36"/>
    <mergeCell ref="AA35:AA36"/>
    <mergeCell ref="AB35:AB36"/>
    <mergeCell ref="AC35:AC36"/>
    <mergeCell ref="AD35:AD36"/>
    <mergeCell ref="AE35:AE36"/>
    <mergeCell ref="S35:S36"/>
    <mergeCell ref="T35:T36"/>
    <mergeCell ref="U35:U36"/>
    <mergeCell ref="W35:W36"/>
    <mergeCell ref="X35:X36"/>
    <mergeCell ref="Y35:Y36"/>
    <mergeCell ref="M35:M36"/>
    <mergeCell ref="N35:N36"/>
    <mergeCell ref="O35:O36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A2:O2"/>
    <mergeCell ref="A5:G5"/>
    <mergeCell ref="J12:N12"/>
    <mergeCell ref="A34:A36"/>
    <mergeCell ref="Y34:AC34"/>
    <mergeCell ref="B35:B36"/>
    <mergeCell ref="C35:C36"/>
    <mergeCell ref="D35:D36"/>
    <mergeCell ref="E35:E36"/>
    <mergeCell ref="F35:F3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BE26-312B-41C3-AA0F-7EE9863355A4}">
  <dimension ref="A1:N15"/>
  <sheetViews>
    <sheetView topLeftCell="A7" zoomScale="85" zoomScaleNormal="85" workbookViewId="0">
      <selection activeCell="P8" sqref="P8"/>
    </sheetView>
  </sheetViews>
  <sheetFormatPr defaultRowHeight="15" x14ac:dyDescent="0.2"/>
  <cols>
    <col min="1" max="16384" width="9.140625" style="171"/>
  </cols>
  <sheetData>
    <row r="1" spans="1:14" ht="15.75" thickBot="1" x14ac:dyDescent="0.25"/>
    <row r="2" spans="1:14" ht="15.75" thickTop="1" x14ac:dyDescent="0.2">
      <c r="A2" s="188" t="s">
        <v>23</v>
      </c>
      <c r="B2" s="189" t="s">
        <v>117</v>
      </c>
      <c r="C2" s="189" t="s">
        <v>118</v>
      </c>
      <c r="D2" s="189" t="s">
        <v>119</v>
      </c>
      <c r="E2" s="189" t="s">
        <v>120</v>
      </c>
      <c r="F2" s="189" t="s">
        <v>121</v>
      </c>
      <c r="G2" s="189" t="s">
        <v>122</v>
      </c>
      <c r="H2" s="189" t="s">
        <v>123</v>
      </c>
      <c r="I2" s="189" t="s">
        <v>124</v>
      </c>
      <c r="J2" s="189" t="s">
        <v>125</v>
      </c>
      <c r="K2" s="189" t="s">
        <v>126</v>
      </c>
      <c r="L2" s="189" t="s">
        <v>127</v>
      </c>
      <c r="M2" s="189" t="s">
        <v>128</v>
      </c>
      <c r="N2" s="189" t="s">
        <v>129</v>
      </c>
    </row>
    <row r="3" spans="1:14" x14ac:dyDescent="0.2">
      <c r="A3" s="194"/>
      <c r="B3" s="195" t="s">
        <v>100</v>
      </c>
      <c r="C3" s="195" t="s">
        <v>100</v>
      </c>
      <c r="D3" s="195" t="s">
        <v>100</v>
      </c>
      <c r="E3" s="195" t="s">
        <v>100</v>
      </c>
      <c r="F3" s="195" t="s">
        <v>100</v>
      </c>
      <c r="G3" s="195" t="s">
        <v>100</v>
      </c>
      <c r="H3" s="195" t="s">
        <v>100</v>
      </c>
      <c r="I3" s="195" t="s">
        <v>100</v>
      </c>
      <c r="J3" s="195" t="s">
        <v>100</v>
      </c>
      <c r="K3" s="195" t="s">
        <v>100</v>
      </c>
      <c r="L3" s="195" t="s">
        <v>100</v>
      </c>
      <c r="M3" s="195" t="s">
        <v>100</v>
      </c>
      <c r="N3" s="195" t="s">
        <v>100</v>
      </c>
    </row>
    <row r="4" spans="1:14" x14ac:dyDescent="0.2">
      <c r="A4" s="20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5.75" thickBot="1" x14ac:dyDescent="0.25">
      <c r="A5" s="206" t="s">
        <v>38</v>
      </c>
      <c r="B5" s="207" t="s">
        <v>112</v>
      </c>
      <c r="C5" s="207" t="s">
        <v>112</v>
      </c>
      <c r="D5" s="207" t="s">
        <v>112</v>
      </c>
      <c r="E5" s="207" t="s">
        <v>112</v>
      </c>
      <c r="F5" s="207" t="s">
        <v>112</v>
      </c>
      <c r="G5" s="207" t="s">
        <v>112</v>
      </c>
      <c r="H5" s="207" t="s">
        <v>112</v>
      </c>
      <c r="I5" s="207" t="s">
        <v>112</v>
      </c>
      <c r="J5" s="207" t="s">
        <v>112</v>
      </c>
      <c r="K5" s="207" t="s">
        <v>112</v>
      </c>
      <c r="L5" s="207" t="s">
        <v>112</v>
      </c>
      <c r="M5" s="207" t="s">
        <v>112</v>
      </c>
      <c r="N5" s="207" t="s">
        <v>112</v>
      </c>
    </row>
    <row r="6" spans="1:14" ht="15.75" thickTop="1" x14ac:dyDescent="0.2">
      <c r="A6" s="212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</row>
    <row r="7" spans="1:14" x14ac:dyDescent="0.2">
      <c r="A7" s="219">
        <v>95</v>
      </c>
      <c r="B7" s="220">
        <f t="shared" ref="B7:B12" si="0">(A7-60.767)/0.0482</f>
        <v>710.22821576763477</v>
      </c>
      <c r="C7" s="220">
        <f t="shared" ref="C7:C12" si="1">(A7-36.961)/0.108</f>
        <v>537.39814814814815</v>
      </c>
      <c r="D7" s="220">
        <f t="shared" ref="D7:D12" si="2">(A7-59.36)/0.0874</f>
        <v>407.78032036613268</v>
      </c>
      <c r="E7" s="220">
        <f t="shared" ref="E7:E12" si="3">(A7+23.585)/2.2496</f>
        <v>52.713815789473685</v>
      </c>
      <c r="F7" s="220">
        <f t="shared" ref="F7:F12" si="4">(A7-80.502)/0.0984</f>
        <v>147.33739837398377</v>
      </c>
      <c r="G7" s="220">
        <f t="shared" ref="G7:G12" si="5">(A7-75.731)/0.0201</f>
        <v>958.65671641791073</v>
      </c>
      <c r="H7" s="220">
        <f t="shared" ref="H7:H12" si="6">(A7+175.01)/1.2051</f>
        <v>224.05609492988131</v>
      </c>
      <c r="I7" s="220">
        <f t="shared" ref="I7:I12" si="7">(A7-82.07)/0.189</f>
        <v>68.412698412698447</v>
      </c>
      <c r="J7" s="220">
        <f t="shared" ref="J7:J12" si="8">(A7-34.086)/0.2082</f>
        <v>292.57444764649375</v>
      </c>
      <c r="K7" s="220">
        <f t="shared" ref="K7:K12" si="9">(A7-12.303)/0.4417</f>
        <v>187.22436042562828</v>
      </c>
      <c r="L7" s="220">
        <f t="shared" ref="L7:L12" si="10">(A7-91.814)/0.8397</f>
        <v>3.794212218649526</v>
      </c>
      <c r="M7" s="220">
        <f t="shared" ref="M7:M12" si="11">(A7-103.02)/1.2198</f>
        <v>-6.5748483357927494</v>
      </c>
      <c r="N7" s="220">
        <f t="shared" ref="N7:N12" si="12">(A7-83.618)/0.0381</f>
        <v>298.74015748031508</v>
      </c>
    </row>
    <row r="8" spans="1:14" x14ac:dyDescent="0.2">
      <c r="A8" s="219">
        <v>94</v>
      </c>
      <c r="B8" s="220">
        <f t="shared" si="0"/>
        <v>689.48132780082983</v>
      </c>
      <c r="C8" s="220">
        <f t="shared" si="1"/>
        <v>528.13888888888891</v>
      </c>
      <c r="D8" s="220">
        <f t="shared" si="2"/>
        <v>396.33867276887872</v>
      </c>
      <c r="E8" s="220">
        <f t="shared" si="3"/>
        <v>52.269292318634427</v>
      </c>
      <c r="F8" s="220">
        <f t="shared" si="4"/>
        <v>137.17479674796752</v>
      </c>
      <c r="G8" s="220">
        <f t="shared" si="5"/>
        <v>908.90547263681617</v>
      </c>
      <c r="H8" s="220">
        <f t="shared" si="6"/>
        <v>223.22628827483194</v>
      </c>
      <c r="I8" s="220">
        <f t="shared" si="7"/>
        <v>63.121693121693156</v>
      </c>
      <c r="J8" s="220">
        <f t="shared" si="8"/>
        <v>287.77137367915469</v>
      </c>
      <c r="K8" s="220">
        <f t="shared" si="9"/>
        <v>184.96038034865293</v>
      </c>
      <c r="L8" s="220">
        <f t="shared" si="10"/>
        <v>2.6033107062046055</v>
      </c>
      <c r="M8" s="220">
        <f t="shared" si="11"/>
        <v>-7.3946548614526941</v>
      </c>
      <c r="N8" s="220">
        <f t="shared" si="12"/>
        <v>272.49343832021009</v>
      </c>
    </row>
    <row r="9" spans="1:14" x14ac:dyDescent="0.2">
      <c r="A9" s="219">
        <v>93</v>
      </c>
      <c r="B9" s="220">
        <f t="shared" si="0"/>
        <v>668.73443983402478</v>
      </c>
      <c r="C9" s="220">
        <f t="shared" si="1"/>
        <v>518.87962962962968</v>
      </c>
      <c r="D9" s="220">
        <f t="shared" si="2"/>
        <v>384.8970251716247</v>
      </c>
      <c r="E9" s="220">
        <f t="shared" si="3"/>
        <v>51.824768847795163</v>
      </c>
      <c r="F9" s="220">
        <f t="shared" si="4"/>
        <v>127.01219512195127</v>
      </c>
      <c r="G9" s="220">
        <f t="shared" si="5"/>
        <v>859.15422885572173</v>
      </c>
      <c r="H9" s="220">
        <f t="shared" si="6"/>
        <v>222.39648161978258</v>
      </c>
      <c r="I9" s="220">
        <f t="shared" si="7"/>
        <v>57.830687830687864</v>
      </c>
      <c r="J9" s="220">
        <f t="shared" si="8"/>
        <v>282.96829971181558</v>
      </c>
      <c r="K9" s="220">
        <f t="shared" si="9"/>
        <v>182.69640027167762</v>
      </c>
      <c r="L9" s="220">
        <f t="shared" si="10"/>
        <v>1.4124091937596845</v>
      </c>
      <c r="M9" s="220">
        <f t="shared" si="11"/>
        <v>-8.2144613871126388</v>
      </c>
      <c r="N9" s="220">
        <f t="shared" si="12"/>
        <v>246.2467191601051</v>
      </c>
    </row>
    <row r="10" spans="1:14" x14ac:dyDescent="0.2">
      <c r="A10" s="219">
        <v>92</v>
      </c>
      <c r="B10" s="220">
        <f t="shared" si="0"/>
        <v>647.98755186721985</v>
      </c>
      <c r="C10" s="220">
        <f t="shared" si="1"/>
        <v>509.62037037037038</v>
      </c>
      <c r="D10" s="220">
        <f t="shared" si="2"/>
        <v>373.45537757437069</v>
      </c>
      <c r="E10" s="220">
        <f t="shared" si="3"/>
        <v>51.380245376955905</v>
      </c>
      <c r="F10" s="220">
        <f t="shared" si="4"/>
        <v>116.84959349593501</v>
      </c>
      <c r="G10" s="220">
        <f t="shared" si="5"/>
        <v>809.40298507462717</v>
      </c>
      <c r="H10" s="220">
        <f t="shared" si="6"/>
        <v>221.56667496473321</v>
      </c>
      <c r="I10" s="220">
        <f t="shared" si="7"/>
        <v>52.539682539682573</v>
      </c>
      <c r="J10" s="220">
        <f t="shared" si="8"/>
        <v>278.16522574447646</v>
      </c>
      <c r="K10" s="220">
        <f t="shared" si="9"/>
        <v>180.4324201947023</v>
      </c>
      <c r="L10" s="220">
        <f t="shared" si="10"/>
        <v>0.22150768131476367</v>
      </c>
      <c r="M10" s="220">
        <f t="shared" si="11"/>
        <v>-9.0342679127725827</v>
      </c>
      <c r="N10" s="220">
        <f t="shared" si="12"/>
        <v>220.00000000000011</v>
      </c>
    </row>
    <row r="11" spans="1:14" x14ac:dyDescent="0.2">
      <c r="A11" s="219">
        <v>91</v>
      </c>
      <c r="B11" s="220">
        <f t="shared" si="0"/>
        <v>627.24066390041492</v>
      </c>
      <c r="C11" s="220">
        <f t="shared" si="1"/>
        <v>500.36111111111114</v>
      </c>
      <c r="D11" s="220">
        <f t="shared" si="2"/>
        <v>362.01372997711667</v>
      </c>
      <c r="E11" s="220">
        <f t="shared" si="3"/>
        <v>50.935721906116648</v>
      </c>
      <c r="F11" s="220">
        <f t="shared" si="4"/>
        <v>106.68699186991874</v>
      </c>
      <c r="G11" s="220">
        <f t="shared" si="5"/>
        <v>759.65174129353261</v>
      </c>
      <c r="H11" s="220">
        <f t="shared" si="6"/>
        <v>220.73686830968381</v>
      </c>
      <c r="I11" s="220">
        <f t="shared" si="7"/>
        <v>47.248677248677282</v>
      </c>
      <c r="J11" s="220">
        <f t="shared" si="8"/>
        <v>273.3621517771374</v>
      </c>
      <c r="K11" s="220">
        <f t="shared" si="9"/>
        <v>178.16844011772699</v>
      </c>
      <c r="L11" s="220">
        <f t="shared" si="10"/>
        <v>-0.96939383113015709</v>
      </c>
      <c r="M11" s="220">
        <f t="shared" si="11"/>
        <v>-9.8540744384325265</v>
      </c>
      <c r="N11" s="220">
        <f t="shared" si="12"/>
        <v>193.75328083989513</v>
      </c>
    </row>
    <row r="12" spans="1:14" x14ac:dyDescent="0.2">
      <c r="A12" s="219">
        <v>90</v>
      </c>
      <c r="B12" s="220">
        <f t="shared" si="0"/>
        <v>606.49377593360987</v>
      </c>
      <c r="C12" s="220">
        <f t="shared" si="1"/>
        <v>491.10185185185185</v>
      </c>
      <c r="D12" s="220">
        <f t="shared" si="2"/>
        <v>350.57208237986271</v>
      </c>
      <c r="E12" s="220">
        <f t="shared" si="3"/>
        <v>50.491198435277383</v>
      </c>
      <c r="F12" s="220">
        <f t="shared" si="4"/>
        <v>96.524390243902488</v>
      </c>
      <c r="G12" s="220">
        <f t="shared" si="5"/>
        <v>709.90049751243805</v>
      </c>
      <c r="H12" s="220">
        <f t="shared" si="6"/>
        <v>219.90706165463445</v>
      </c>
      <c r="I12" s="220">
        <f t="shared" si="7"/>
        <v>41.957671957671991</v>
      </c>
      <c r="J12" s="220">
        <f t="shared" si="8"/>
        <v>268.55907780979828</v>
      </c>
      <c r="K12" s="220">
        <f t="shared" si="9"/>
        <v>175.90446004075164</v>
      </c>
      <c r="L12" s="220">
        <f t="shared" si="10"/>
        <v>-2.1602953435750778</v>
      </c>
      <c r="M12" s="220">
        <f t="shared" si="11"/>
        <v>-10.67388096409247</v>
      </c>
      <c r="N12" s="220">
        <f t="shared" si="12"/>
        <v>167.50656167979014</v>
      </c>
    </row>
    <row r="14" spans="1:14" x14ac:dyDescent="0.2"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</row>
    <row r="15" spans="1:14" x14ac:dyDescent="0.2"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</row>
  </sheetData>
  <mergeCells count="14">
    <mergeCell ref="M3:M4"/>
    <mergeCell ref="N3:N4"/>
    <mergeCell ref="G3:G4"/>
    <mergeCell ref="H3:H4"/>
    <mergeCell ref="I3:I4"/>
    <mergeCell ref="J3:J4"/>
    <mergeCell ref="K3:K4"/>
    <mergeCell ref="L3:L4"/>
    <mergeCell ref="A2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5A5F-03ED-475F-B9F8-0719B97E288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Rembesan V- Notch</vt:lpstr>
      <vt:lpstr>Rekap Hidraulik Piezometer</vt:lpstr>
      <vt:lpstr>Rekap Elektrik piezometer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</dc:creator>
  <cp:lastModifiedBy>Rais</cp:lastModifiedBy>
  <dcterms:created xsi:type="dcterms:W3CDTF">2021-04-28T08:17:54Z</dcterms:created>
  <dcterms:modified xsi:type="dcterms:W3CDTF">2021-04-28T08:23:31Z</dcterms:modified>
</cp:coreProperties>
</file>